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3.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7" rupBuild="28028"/>
  <workbookPr codeName="ThisWorkbook" autoCompressPictures="0"/>
  <bookViews>
    <workbookView xWindow="0" yWindow="0" windowWidth="36920" windowHeight="19860" tabRatio="882" firstSheet="1" activeTab="6"/>
  </bookViews>
  <sheets>
    <sheet name="Ctrl" sheetId="68" state="hidden" r:id="rId1"/>
    <sheet name="TOC" sheetId="121" r:id="rId2"/>
    <sheet name="Consignes" sheetId="122" r:id="rId3"/>
    <sheet name="Check" sheetId="123" r:id="rId4"/>
    <sheet name="T0_Périmètres" sheetId="51" r:id="rId5"/>
    <sheet name="T1_CG vs CNG" sheetId="60" r:id="rId6"/>
    <sheet name="T2_Clés" sheetId="37" r:id="rId7"/>
    <sheet name="T3_Bilan" sheetId="70" r:id="rId8"/>
    <sheet name="T4_CR" sheetId="71" r:id="rId9"/>
    <sheet name="T5_RAB" sheetId="39" r:id="rId10"/>
    <sheet name="T6_R &amp; ME" sheetId="9" r:id="rId11"/>
    <sheet name="T7_Dette" sheetId="55" r:id="rId12"/>
    <sheet name="T8_MFC" sheetId="72" r:id="rId13"/>
    <sheet name="T9_Provisions" sheetId="10" r:id="rId14"/>
    <sheet name="T10_Personnel" sheetId="43" r:id="rId15"/>
    <sheet name="T11_PPI" sheetId="46" r:id="rId16"/>
    <sheet name="T12_Fuites" sheetId="101" r:id="rId17"/>
    <sheet name="T13_Efficience" sheetId="57" r:id="rId18"/>
    <sheet name="T14_Impayés" sheetId="63" r:id="rId19"/>
    <sheet name="T15_Fonds de Pensions" sheetId="64" r:id="rId20"/>
    <sheet name="T16_Revenu autorisé" sheetId="113" r:id="rId21"/>
    <sheet name="T17_Volumes" sheetId="114" r:id="rId22"/>
    <sheet name="T18_Unités d'activités" sheetId="115" r:id="rId23"/>
    <sheet name="T19_Répartition des coûts" sheetId="116" r:id="rId24"/>
    <sheet name="T20_Tarifs" sheetId="117" r:id="rId25"/>
    <sheet name="T21_Recettes" sheetId="118" r:id="rId26"/>
    <sheet name="T22_Soldes régulatoires" sheetId="119" r:id="rId27"/>
    <sheet name="T23_Fonds de régulation" sheetId="120" r:id="rId28"/>
    <sheet name="T15 - Tarifs" sheetId="59" state="hidden" r:id="rId29"/>
    <sheet name="Annexe 3 - Grille tarifaire" sheetId="66" state="hidden" r:id="rId30"/>
    <sheet name="Annexe 5 - CGAFE" sheetId="74" state="hidden" r:id="rId31"/>
    <sheet name="Annexe 6 - CNG" sheetId="75" state="hidden" r:id="rId32"/>
    <sheet name="Annexe 7 - CNR" sheetId="82" state="hidden" r:id="rId33"/>
    <sheet name="Check Annexe" sheetId="83" state="hidden" r:id="rId34"/>
    <sheet name="charges2019" sheetId="81" state="hidden" r:id="rId35"/>
  </sheets>
  <externalReferences>
    <externalReference r:id="rId36"/>
    <externalReference r:id="rId37"/>
  </externalReferences>
  <definedNames>
    <definedName name="_xlnm._FilterDatabase" localSheetId="30" hidden="1">'Annexe 5 - CGAFE'!$I$5:$I$320</definedName>
    <definedName name="_xlnm._FilterDatabase" localSheetId="31" hidden="1">'Annexe 6 - CNG'!$A$2:$T$153</definedName>
    <definedName name="_xlnm._FilterDatabase" localSheetId="32" hidden="1">'Annexe 7 - CNR'!$I$4:$I$200</definedName>
    <definedName name="_xlnm._FilterDatabase" localSheetId="33" hidden="1">'Check Annexe'!#REF!</definedName>
    <definedName name="_xlnm._FilterDatabase" localSheetId="5" hidden="1">'T1_CG vs CNG'!$A$6:$A$7</definedName>
    <definedName name="_xlnm._FilterDatabase" localSheetId="1" hidden="1">TOC!$B$5:$D$5</definedName>
    <definedName name="_Order1" hidden="1">255</definedName>
    <definedName name="Activité" localSheetId="3">#REF!</definedName>
    <definedName name="Activité" localSheetId="2">#REF!</definedName>
    <definedName name="Activité" localSheetId="20">#REF!</definedName>
    <definedName name="Activité" localSheetId="21">#REF!</definedName>
    <definedName name="Activité" localSheetId="22">#REF!</definedName>
    <definedName name="Activité" localSheetId="23">#REF!</definedName>
    <definedName name="Activité" localSheetId="24">#REF!</definedName>
    <definedName name="Activité" localSheetId="25">#REF!</definedName>
    <definedName name="Activité" localSheetId="26">#REF!</definedName>
    <definedName name="Activité" localSheetId="27">#REF!</definedName>
    <definedName name="Activité" localSheetId="1">#REF!</definedName>
    <definedName name="Activité">#REF!</definedName>
    <definedName name="Assets">[1]InA!$1:$1048576</definedName>
    <definedName name="bilan" localSheetId="32">#REF!</definedName>
    <definedName name="bilan" localSheetId="3">#REF!</definedName>
    <definedName name="bilan" localSheetId="33">#REF!</definedName>
    <definedName name="bilan" localSheetId="2">#REF!</definedName>
    <definedName name="bilan" localSheetId="0">#REF!</definedName>
    <definedName name="bilan" localSheetId="4">#REF!</definedName>
    <definedName name="bilan" localSheetId="5">#REF!</definedName>
    <definedName name="bilan" localSheetId="14">[1]InB!$1:$1048576</definedName>
    <definedName name="bilan" localSheetId="16">#REF!</definedName>
    <definedName name="bilan" localSheetId="17">#REF!</definedName>
    <definedName name="bilan" localSheetId="18">#REF!</definedName>
    <definedName name="bilan" localSheetId="28">#REF!</definedName>
    <definedName name="bilan" localSheetId="19">#REF!</definedName>
    <definedName name="bilan" localSheetId="20">#REF!</definedName>
    <definedName name="bilan" localSheetId="21">#REF!</definedName>
    <definedName name="bilan" localSheetId="22">#REF!</definedName>
    <definedName name="bilan" localSheetId="23">#REF!</definedName>
    <definedName name="bilan" localSheetId="24">#REF!</definedName>
    <definedName name="bilan" localSheetId="25">#REF!</definedName>
    <definedName name="bilan" localSheetId="26">#REF!</definedName>
    <definedName name="bilan" localSheetId="27">#REF!</definedName>
    <definedName name="bilan" localSheetId="7">[1]InB!$1:$1048576</definedName>
    <definedName name="bilan" localSheetId="8">#REF!</definedName>
    <definedName name="bilan" localSheetId="11">#REF!</definedName>
    <definedName name="bilan" localSheetId="12">[1]InB!$1:$1048576</definedName>
    <definedName name="bilan" localSheetId="1">#REF!</definedName>
    <definedName name="bilan">#REF!</definedName>
    <definedName name="en">[1]Param!$D$50</definedName>
    <definedName name="Interf">[1]InI!$A:$L</definedName>
    <definedName name="key">[1]T19!$A$10:$AA$39</definedName>
    <definedName name="lfr">[1]Param!$D$49</definedName>
    <definedName name="NEW" localSheetId="3">#REF!</definedName>
    <definedName name="NEW" localSheetId="2">#REF!</definedName>
    <definedName name="NEW" localSheetId="16">#REF!</definedName>
    <definedName name="NEW" localSheetId="20">#REF!</definedName>
    <definedName name="NEW" localSheetId="21">#REF!</definedName>
    <definedName name="NEW" localSheetId="22">#REF!</definedName>
    <definedName name="NEW" localSheetId="23">#REF!</definedName>
    <definedName name="NEW" localSheetId="24">#REF!</definedName>
    <definedName name="NEW" localSheetId="25">#REF!</definedName>
    <definedName name="NEW" localSheetId="26">#REF!</definedName>
    <definedName name="NEW" localSheetId="27">#REF!</definedName>
    <definedName name="NEW" localSheetId="1">#REF!</definedName>
    <definedName name="NEW">#REF!</definedName>
    <definedName name="nrj">[1]Param!$C$50</definedName>
    <definedName name="_xlnm.Print_Area" localSheetId="14">T10_Personnel!$B$8:$E$55</definedName>
    <definedName name="_xlnm.Print_Area" localSheetId="7">T3_Bilan!$B$8:$V$43</definedName>
    <definedName name="_xlnm.Print_Area" localSheetId="12">T8_MFC!$B$1:$K$48</definedName>
    <definedName name="_xlnm.Print_Titles" localSheetId="14">T10_Personnel!$1:$7</definedName>
    <definedName name="_xlnm.Print_Titles" localSheetId="7">T3_Bilan!$1:$7</definedName>
    <definedName name="Qty">[1]InQ!$1:$1048576</definedName>
    <definedName name="SAPBEXrevision" hidden="1">5</definedName>
    <definedName name="SAPBEXsysID" hidden="1">"BP1"</definedName>
    <definedName name="SAPBEXwbID" hidden="1">"3FQ6DV235L11KGIRHR8WV7ZGV"</definedName>
    <definedName name="tariffE">[1]T15E!$1:$1048576</definedName>
    <definedName name="tariffG">[1]T15G!$1:$1048576</definedName>
    <definedName name="wrn.Impression._.Rapport." localSheetId="3"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0"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4"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6"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7"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8"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8"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9"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0"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1"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2"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3"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4"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5"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6"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7"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7"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8"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2"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hidden="1">{#N/A,#N/A,FALSE,"Tarifs";#N/A,#N/A,FALSE,"T1_T2_T3";#N/A,#N/A,FALSE,"T4";#N/A,#N/A,FALSE,"T5";#N/A,#N/A,FALSE,"T6";#N/A,#N/A,FALSE,"T7";#N/A,#N/A,FALSE,"T8";#N/A,#N/A,FALSE,"T9";#N/A,#N/A,FALSE,"T10";#N/A,#N/A,FALSE,"T11";#N/A,#N/A,FALSE,"T12";#N/A,#N/A,FALSE,"T13";#N/A,#N/A,FALSE,"T14";#N/A,#N/A,FALSE,"T15";#N/A,#N/A,FALSE,"T16";#N/A,#N/A,FALSE,"T17";#N/A,#N/A,FALSE,"T18";#N/A,#N/A,FALSE,"T19";#N/A,#N/A,FALSE,"T20"}</definedName>
    <definedName name="year">[1]Param!$C$51</definedName>
    <definedName name="yearR">[1]Param!$C$52</definedName>
    <definedName name="yo" localSheetId="32">#REF!</definedName>
    <definedName name="yo" localSheetId="3">#REF!</definedName>
    <definedName name="yo" localSheetId="33">#REF!</definedName>
    <definedName name="yo" localSheetId="2">#REF!</definedName>
    <definedName name="yo" localSheetId="0">#REF!</definedName>
    <definedName name="yo" localSheetId="16">#REF!</definedName>
    <definedName name="yo" localSheetId="18">#REF!</definedName>
    <definedName name="yo" localSheetId="19">#REF!</definedName>
    <definedName name="yo" localSheetId="20">#REF!</definedName>
    <definedName name="yo" localSheetId="21">#REF!</definedName>
    <definedName name="yo" localSheetId="22">#REF!</definedName>
    <definedName name="yo" localSheetId="23">#REF!</definedName>
    <definedName name="yo" localSheetId="24">#REF!</definedName>
    <definedName name="yo" localSheetId="25">#REF!</definedName>
    <definedName name="yo" localSheetId="26">#REF!</definedName>
    <definedName name="yo" localSheetId="27">#REF!</definedName>
    <definedName name="yo" localSheetId="7">#REF!</definedName>
    <definedName name="yo" localSheetId="8">#REF!</definedName>
    <definedName name="yo" localSheetId="12">#REF!</definedName>
    <definedName name="yo" localSheetId="1">#REF!</definedName>
    <definedName name="yo">#REF!</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123" l="1"/>
  <c r="D24" i="123"/>
  <c r="D23" i="123"/>
  <c r="D22" i="123"/>
  <c r="C22" i="123"/>
  <c r="D21" i="123"/>
  <c r="D20" i="123"/>
  <c r="D19" i="123"/>
  <c r="D18" i="123"/>
  <c r="D17" i="123"/>
  <c r="C17" i="123"/>
  <c r="D16" i="123"/>
  <c r="D15" i="123"/>
  <c r="D14" i="123"/>
  <c r="C14" i="123"/>
  <c r="D13" i="123"/>
  <c r="D12" i="123"/>
  <c r="D11" i="123"/>
  <c r="D10" i="123"/>
  <c r="D9" i="123"/>
  <c r="D8" i="123"/>
  <c r="D7" i="123"/>
  <c r="C7" i="123"/>
  <c r="H17" i="118"/>
  <c r="G17" i="118"/>
  <c r="D17" i="118"/>
  <c r="Z53" i="51"/>
  <c r="AA53" i="51"/>
  <c r="W53" i="51"/>
  <c r="X53" i="51"/>
  <c r="U53" i="51"/>
  <c r="P1" i="37"/>
  <c r="N1" i="37"/>
  <c r="C8" i="37"/>
  <c r="Y52" i="51"/>
  <c r="AA36" i="51"/>
  <c r="AA35" i="51"/>
  <c r="AA34" i="51"/>
  <c r="AA33" i="51"/>
  <c r="AA32" i="51"/>
  <c r="AA31" i="51"/>
  <c r="AA30" i="51"/>
  <c r="AA29" i="51"/>
  <c r="AA28" i="51"/>
  <c r="AA27" i="51"/>
  <c r="AA26" i="51"/>
  <c r="AA25" i="51"/>
  <c r="AA24" i="51"/>
  <c r="AA23" i="51"/>
  <c r="AA22" i="51"/>
  <c r="AA21" i="51"/>
  <c r="AA20" i="51"/>
  <c r="AA19" i="51"/>
  <c r="AA18" i="51"/>
  <c r="Z17" i="51"/>
  <c r="Y17" i="51"/>
  <c r="AA15" i="51"/>
  <c r="AA14" i="51"/>
  <c r="AA13" i="51"/>
  <c r="AA12" i="51"/>
  <c r="AA11" i="51"/>
  <c r="AA10" i="51"/>
  <c r="Z9" i="51"/>
  <c r="Z50" i="51"/>
  <c r="Y9" i="51"/>
  <c r="Y50" i="51"/>
  <c r="W52" i="51"/>
  <c r="V52" i="51"/>
  <c r="X36" i="51"/>
  <c r="X35" i="51"/>
  <c r="X34" i="51"/>
  <c r="X33" i="51"/>
  <c r="X32" i="51"/>
  <c r="X31" i="51"/>
  <c r="X30" i="51"/>
  <c r="X29" i="51"/>
  <c r="X28" i="51"/>
  <c r="X27" i="51"/>
  <c r="X26" i="51"/>
  <c r="X25" i="51"/>
  <c r="X24" i="51"/>
  <c r="X23" i="51"/>
  <c r="X22" i="51"/>
  <c r="X21" i="51"/>
  <c r="X20" i="51"/>
  <c r="X19" i="51"/>
  <c r="X18" i="51"/>
  <c r="W17" i="51"/>
  <c r="V17" i="51"/>
  <c r="X15" i="51"/>
  <c r="X14" i="51"/>
  <c r="X13" i="51"/>
  <c r="X12" i="51"/>
  <c r="X11" i="51"/>
  <c r="X10" i="51"/>
  <c r="W9" i="51"/>
  <c r="V9" i="51"/>
  <c r="V50" i="51"/>
  <c r="U36" i="51"/>
  <c r="U35" i="51"/>
  <c r="U34" i="51"/>
  <c r="U33" i="51"/>
  <c r="U32" i="51"/>
  <c r="U31" i="51"/>
  <c r="U30" i="51"/>
  <c r="U29" i="51"/>
  <c r="U28" i="51"/>
  <c r="U27" i="51"/>
  <c r="U26" i="51"/>
  <c r="U25" i="51"/>
  <c r="U24" i="51"/>
  <c r="U23" i="51"/>
  <c r="U22" i="51"/>
  <c r="U21" i="51"/>
  <c r="U20" i="51"/>
  <c r="U19" i="51"/>
  <c r="U18" i="51"/>
  <c r="T17" i="51"/>
  <c r="S17" i="51"/>
  <c r="U15" i="51"/>
  <c r="U14" i="51"/>
  <c r="U13" i="51"/>
  <c r="U12" i="51"/>
  <c r="U11" i="51"/>
  <c r="U10" i="51"/>
  <c r="T9" i="51"/>
  <c r="S9" i="51"/>
  <c r="R36" i="51"/>
  <c r="R35" i="51"/>
  <c r="R34" i="51"/>
  <c r="R33" i="51"/>
  <c r="R32" i="51"/>
  <c r="R31" i="51"/>
  <c r="R30" i="51"/>
  <c r="R29" i="51"/>
  <c r="R28" i="51"/>
  <c r="R27" i="51"/>
  <c r="R26" i="51"/>
  <c r="R25" i="51"/>
  <c r="R24" i="51"/>
  <c r="R23" i="51"/>
  <c r="R22" i="51"/>
  <c r="R21" i="51"/>
  <c r="R20" i="51"/>
  <c r="R19" i="51"/>
  <c r="R18" i="51"/>
  <c r="Q17" i="51"/>
  <c r="P17" i="51"/>
  <c r="R15" i="51"/>
  <c r="R14" i="51"/>
  <c r="R13" i="51"/>
  <c r="R12" i="51"/>
  <c r="R11" i="51"/>
  <c r="R10" i="51"/>
  <c r="Q9" i="51"/>
  <c r="P9" i="51"/>
  <c r="O36" i="51"/>
  <c r="O35" i="51"/>
  <c r="O34" i="51"/>
  <c r="O33" i="51"/>
  <c r="O32" i="51"/>
  <c r="O31" i="51"/>
  <c r="O30" i="51"/>
  <c r="O29" i="51"/>
  <c r="O28" i="51"/>
  <c r="O27" i="51"/>
  <c r="O26" i="51"/>
  <c r="O25" i="51"/>
  <c r="O24" i="51"/>
  <c r="O23" i="51"/>
  <c r="O22" i="51"/>
  <c r="O21" i="51"/>
  <c r="O20" i="51"/>
  <c r="O19" i="51"/>
  <c r="O18" i="51"/>
  <c r="N17" i="51"/>
  <c r="M17" i="51"/>
  <c r="O15" i="51"/>
  <c r="O14" i="51"/>
  <c r="O13" i="51"/>
  <c r="O12" i="51"/>
  <c r="O11" i="51"/>
  <c r="O10" i="51"/>
  <c r="N9" i="51"/>
  <c r="M9" i="51"/>
  <c r="I36" i="51"/>
  <c r="I35" i="51"/>
  <c r="I34" i="51"/>
  <c r="I33" i="51"/>
  <c r="I32" i="51"/>
  <c r="I31" i="51"/>
  <c r="I30" i="51"/>
  <c r="I29" i="51"/>
  <c r="I28" i="51"/>
  <c r="I27" i="51"/>
  <c r="I26" i="51"/>
  <c r="I25" i="51"/>
  <c r="I24" i="51"/>
  <c r="I23" i="51"/>
  <c r="I22" i="51"/>
  <c r="I21" i="51"/>
  <c r="I20" i="51"/>
  <c r="I19" i="51"/>
  <c r="I18" i="51"/>
  <c r="H17" i="51"/>
  <c r="G17" i="51"/>
  <c r="I15" i="51"/>
  <c r="I14" i="51"/>
  <c r="I13" i="51"/>
  <c r="I12" i="51"/>
  <c r="I11" i="51"/>
  <c r="I10" i="51"/>
  <c r="H9" i="51"/>
  <c r="G9" i="51"/>
  <c r="L36" i="51"/>
  <c r="L35" i="51"/>
  <c r="L34" i="51"/>
  <c r="L33" i="51"/>
  <c r="L32" i="51"/>
  <c r="L31" i="51"/>
  <c r="L30" i="51"/>
  <c r="L29" i="51"/>
  <c r="L28" i="51"/>
  <c r="L27" i="51"/>
  <c r="L26" i="51"/>
  <c r="L25" i="51"/>
  <c r="L24" i="51"/>
  <c r="L23" i="51"/>
  <c r="L22" i="51"/>
  <c r="L21" i="51"/>
  <c r="L20" i="51"/>
  <c r="L19" i="51"/>
  <c r="L18" i="51"/>
  <c r="K17" i="51"/>
  <c r="J17" i="51"/>
  <c r="L15" i="51"/>
  <c r="L14" i="51"/>
  <c r="L13" i="51"/>
  <c r="L12" i="51"/>
  <c r="L11" i="51"/>
  <c r="L10" i="51"/>
  <c r="K9" i="51"/>
  <c r="J9" i="51"/>
  <c r="F36" i="51"/>
  <c r="F35" i="51"/>
  <c r="F34" i="51"/>
  <c r="F33" i="51"/>
  <c r="F32" i="51"/>
  <c r="F31" i="51"/>
  <c r="F30" i="51"/>
  <c r="F29" i="51"/>
  <c r="F28" i="51"/>
  <c r="F27" i="51"/>
  <c r="F26" i="51"/>
  <c r="F25" i="51"/>
  <c r="F24" i="51"/>
  <c r="F22" i="51"/>
  <c r="F21" i="51"/>
  <c r="F20" i="51"/>
  <c r="F19" i="51"/>
  <c r="F18" i="51"/>
  <c r="F15" i="51"/>
  <c r="F14" i="51"/>
  <c r="F13" i="51"/>
  <c r="F12" i="51"/>
  <c r="F11" i="51"/>
  <c r="F10" i="51"/>
  <c r="F23" i="51"/>
  <c r="E17" i="51"/>
  <c r="D17" i="51"/>
  <c r="E9" i="51"/>
  <c r="D9" i="51"/>
  <c r="I17" i="51"/>
  <c r="W50" i="51"/>
  <c r="AA17" i="51"/>
  <c r="AA52" i="51"/>
  <c r="Z52" i="51"/>
  <c r="Q1" i="37"/>
  <c r="L17" i="51"/>
  <c r="X17" i="51"/>
  <c r="X52" i="51"/>
  <c r="U17" i="51"/>
  <c r="U52" i="51"/>
  <c r="O17" i="51"/>
  <c r="R17" i="51"/>
  <c r="L9" i="51"/>
  <c r="I9" i="51"/>
  <c r="O9" i="51"/>
  <c r="F17" i="51"/>
  <c r="R9" i="51"/>
  <c r="U9" i="51"/>
  <c r="U50" i="51"/>
  <c r="U54" i="51"/>
  <c r="X9" i="51"/>
  <c r="X50" i="51"/>
  <c r="X54" i="51"/>
  <c r="AA9" i="51"/>
  <c r="AA50" i="51"/>
  <c r="AA54" i="51"/>
  <c r="F9" i="51"/>
  <c r="P2" i="37"/>
  <c r="N79" i="37"/>
  <c r="Q2" i="37"/>
  <c r="AM72" i="116"/>
  <c r="N80" i="37"/>
  <c r="AM73" i="116"/>
  <c r="AM74" i="116"/>
  <c r="AP74" i="116"/>
  <c r="AQ74" i="116"/>
  <c r="AP72" i="116"/>
  <c r="AQ72" i="116"/>
  <c r="AP73" i="116"/>
  <c r="AM76" i="116"/>
  <c r="N82" i="37"/>
  <c r="W82" i="37"/>
  <c r="AQ73" i="116"/>
  <c r="AP75" i="116"/>
  <c r="AP76" i="116"/>
  <c r="AQ76" i="116"/>
  <c r="AM75" i="116"/>
  <c r="AQ75" i="116"/>
  <c r="AF82" i="37"/>
  <c r="AO82" i="37"/>
  <c r="AX82" i="37"/>
  <c r="BG82" i="37"/>
  <c r="BP82" i="37"/>
  <c r="S88" i="55"/>
  <c r="T88" i="55"/>
  <c r="U88" i="55"/>
  <c r="V88" i="55"/>
  <c r="W88" i="55"/>
  <c r="X88" i="55"/>
  <c r="X87" i="55"/>
  <c r="U87" i="55"/>
  <c r="V87" i="55"/>
  <c r="W87" i="55"/>
  <c r="S87" i="55"/>
  <c r="T87" i="55"/>
  <c r="U89" i="55"/>
  <c r="X89" i="55"/>
  <c r="T89" i="55"/>
  <c r="W89" i="55"/>
  <c r="S89" i="55"/>
  <c r="V89" i="55"/>
  <c r="L36" i="83"/>
  <c r="K36" i="83"/>
  <c r="J36" i="83"/>
  <c r="I36" i="83"/>
  <c r="M23" i="83"/>
  <c r="L23" i="83"/>
  <c r="K23" i="83"/>
  <c r="J23" i="83"/>
  <c r="I23" i="83"/>
  <c r="M18" i="83"/>
  <c r="L18" i="83"/>
  <c r="K18" i="83"/>
  <c r="J18" i="83"/>
  <c r="I18" i="83"/>
  <c r="M11" i="83"/>
  <c r="L11" i="83"/>
  <c r="K11" i="83"/>
  <c r="J11" i="83"/>
  <c r="I11" i="83"/>
  <c r="M10" i="83"/>
  <c r="L10" i="83"/>
  <c r="K10" i="83"/>
  <c r="J10" i="83"/>
  <c r="I10" i="83"/>
  <c r="M6" i="83"/>
  <c r="L6" i="83"/>
  <c r="K6" i="83"/>
  <c r="J6" i="83"/>
  <c r="I6" i="83"/>
  <c r="M4" i="83"/>
  <c r="L4" i="83"/>
  <c r="K4" i="83"/>
  <c r="J4" i="83"/>
  <c r="I4" i="83"/>
  <c r="G39" i="74"/>
  <c r="K12" i="83"/>
  <c r="F39" i="74"/>
  <c r="J12" i="83"/>
  <c r="E39" i="74"/>
  <c r="I12" i="83"/>
  <c r="J42" i="83"/>
  <c r="K42" i="83"/>
  <c r="I42" i="83"/>
  <c r="N40" i="83"/>
  <c r="L42" i="83"/>
  <c r="E101" i="74"/>
  <c r="I15" i="83"/>
  <c r="F101" i="74"/>
  <c r="J15" i="83"/>
  <c r="G101" i="74"/>
  <c r="K15" i="83"/>
  <c r="H101" i="74"/>
  <c r="L15" i="83"/>
  <c r="I101" i="74"/>
  <c r="M15" i="83"/>
  <c r="I157" i="74"/>
  <c r="M35" i="83"/>
  <c r="H157" i="74"/>
  <c r="L35" i="83"/>
  <c r="G157" i="74"/>
  <c r="K35" i="83"/>
  <c r="E157" i="74"/>
  <c r="I35" i="83"/>
  <c r="I155" i="74"/>
  <c r="M34" i="83"/>
  <c r="H155" i="74"/>
  <c r="L34" i="83"/>
  <c r="G155" i="74"/>
  <c r="K34" i="83"/>
  <c r="F155" i="74"/>
  <c r="J34" i="83"/>
  <c r="E155" i="74"/>
  <c r="I34" i="83"/>
  <c r="D156" i="74"/>
  <c r="D155" i="74"/>
  <c r="D34" i="83"/>
  <c r="F34" i="83"/>
  <c r="G34" i="83"/>
  <c r="D35" i="83"/>
  <c r="F35" i="83"/>
  <c r="G35" i="83"/>
  <c r="I122" i="74"/>
  <c r="M22" i="83"/>
  <c r="H122" i="74"/>
  <c r="L22" i="83"/>
  <c r="G122" i="74"/>
  <c r="K22" i="83"/>
  <c r="F122" i="74"/>
  <c r="J22" i="83"/>
  <c r="E122" i="74"/>
  <c r="I22" i="83"/>
  <c r="D123" i="74"/>
  <c r="D122" i="74"/>
  <c r="D121" i="74"/>
  <c r="E118" i="74"/>
  <c r="I20" i="83"/>
  <c r="F118" i="74"/>
  <c r="J20" i="83"/>
  <c r="G118" i="74"/>
  <c r="K20" i="83"/>
  <c r="H118" i="74"/>
  <c r="L20" i="83"/>
  <c r="I118" i="74"/>
  <c r="M20" i="83"/>
  <c r="D119" i="74"/>
  <c r="D118" i="74"/>
  <c r="E35" i="74"/>
  <c r="I9" i="83"/>
  <c r="F35" i="74"/>
  <c r="J9" i="83"/>
  <c r="G35" i="74"/>
  <c r="K9" i="83"/>
  <c r="H35" i="74"/>
  <c r="L9" i="83"/>
  <c r="I35" i="74"/>
  <c r="M9" i="83"/>
  <c r="E33" i="74"/>
  <c r="I8" i="83"/>
  <c r="F33" i="74"/>
  <c r="J8" i="83"/>
  <c r="G33" i="74"/>
  <c r="K8" i="83"/>
  <c r="H33" i="74"/>
  <c r="L8" i="83"/>
  <c r="I33" i="74"/>
  <c r="M8" i="83"/>
  <c r="D36" i="74"/>
  <c r="D35" i="74"/>
  <c r="D34" i="74"/>
  <c r="D33" i="74"/>
  <c r="E34" i="83"/>
  <c r="H34" i="83"/>
  <c r="E88" i="74"/>
  <c r="F88" i="74"/>
  <c r="G88" i="74"/>
  <c r="H88" i="74"/>
  <c r="I88" i="74"/>
  <c r="H39" i="74"/>
  <c r="L12" i="83"/>
  <c r="I39" i="74"/>
  <c r="M12" i="83"/>
  <c r="G2" i="81"/>
  <c r="G6" i="81"/>
  <c r="G1" i="81"/>
  <c r="D147" i="75"/>
  <c r="D139" i="75"/>
  <c r="D123" i="75"/>
  <c r="D117" i="75"/>
  <c r="D27" i="75"/>
  <c r="D78" i="74"/>
  <c r="D64" i="74"/>
  <c r="D41" i="74"/>
  <c r="D40" i="74"/>
  <c r="D21" i="74"/>
  <c r="D15" i="74"/>
  <c r="D13" i="74"/>
  <c r="D12" i="74"/>
  <c r="E24" i="81"/>
  <c r="D126" i="74"/>
  <c r="E25" i="81"/>
  <c r="D127" i="74"/>
  <c r="E26" i="81"/>
  <c r="D128" i="74"/>
  <c r="E27" i="81"/>
  <c r="D129" i="74"/>
  <c r="E28" i="81"/>
  <c r="D102" i="74"/>
  <c r="E29" i="81"/>
  <c r="D25" i="74"/>
  <c r="E30" i="81"/>
  <c r="D26" i="74"/>
  <c r="E31" i="81"/>
  <c r="D27" i="74"/>
  <c r="E32" i="81"/>
  <c r="D28" i="74"/>
  <c r="E33" i="81"/>
  <c r="D29" i="74"/>
  <c r="E34" i="81"/>
  <c r="D30" i="74"/>
  <c r="E35" i="81"/>
  <c r="D31" i="74"/>
  <c r="E36" i="81"/>
  <c r="D32" i="74"/>
  <c r="E37" i="81"/>
  <c r="E38" i="81"/>
  <c r="E39" i="81"/>
  <c r="E40" i="81"/>
  <c r="E41" i="81"/>
  <c r="E42" i="81"/>
  <c r="D6" i="74"/>
  <c r="E43" i="81"/>
  <c r="D7" i="74"/>
  <c r="E44" i="81"/>
  <c r="D8" i="74"/>
  <c r="E45" i="81"/>
  <c r="D9" i="74"/>
  <c r="E46" i="81"/>
  <c r="D10" i="74"/>
  <c r="E47" i="81"/>
  <c r="D11" i="74"/>
  <c r="E48" i="81"/>
  <c r="D14" i="74"/>
  <c r="E49" i="81"/>
  <c r="D149" i="75"/>
  <c r="E50" i="81"/>
  <c r="D16" i="74"/>
  <c r="E51" i="81"/>
  <c r="D17" i="74"/>
  <c r="E52" i="81"/>
  <c r="D89" i="74"/>
  <c r="E53" i="81"/>
  <c r="E54" i="81"/>
  <c r="D90" i="74"/>
  <c r="E55" i="81"/>
  <c r="D131" i="74"/>
  <c r="E56" i="81"/>
  <c r="D91" i="74"/>
  <c r="E57" i="81"/>
  <c r="D138" i="75"/>
  <c r="E58" i="81"/>
  <c r="D140" i="75"/>
  <c r="E59" i="81"/>
  <c r="D141" i="75"/>
  <c r="E60" i="81"/>
  <c r="E61" i="81"/>
  <c r="E62" i="81"/>
  <c r="E63" i="81"/>
  <c r="E64" i="81"/>
  <c r="D42" i="74"/>
  <c r="E65" i="81"/>
  <c r="D92" i="74"/>
  <c r="E66" i="81"/>
  <c r="D93" i="74"/>
  <c r="E67" i="81"/>
  <c r="D94" i="74"/>
  <c r="E68" i="81"/>
  <c r="D95" i="74"/>
  <c r="E69" i="81"/>
  <c r="D96" i="74"/>
  <c r="E70" i="81"/>
  <c r="D97" i="74"/>
  <c r="E71" i="81"/>
  <c r="D98" i="74"/>
  <c r="E72" i="81"/>
  <c r="E73" i="81"/>
  <c r="E74" i="81"/>
  <c r="D142" i="75"/>
  <c r="E75" i="81"/>
  <c r="D18" i="74"/>
  <c r="E76" i="81"/>
  <c r="D19" i="74"/>
  <c r="E77" i="81"/>
  <c r="D20" i="74"/>
  <c r="E78" i="81"/>
  <c r="D22" i="74"/>
  <c r="E79" i="81"/>
  <c r="D15" i="75"/>
  <c r="E80" i="81"/>
  <c r="D16" i="75"/>
  <c r="E81" i="81"/>
  <c r="D17" i="75"/>
  <c r="E82" i="81"/>
  <c r="D18" i="75"/>
  <c r="E83" i="81"/>
  <c r="D143" i="75"/>
  <c r="E84" i="81"/>
  <c r="D99" i="74"/>
  <c r="E85" i="81"/>
  <c r="D121" i="75"/>
  <c r="E86" i="81"/>
  <c r="D122" i="75"/>
  <c r="E87" i="81"/>
  <c r="D43" i="74"/>
  <c r="E88" i="81"/>
  <c r="D44" i="74"/>
  <c r="E89" i="81"/>
  <c r="D45" i="74"/>
  <c r="E90" i="81"/>
  <c r="D46" i="74"/>
  <c r="E91" i="81"/>
  <c r="D47" i="74"/>
  <c r="E92" i="81"/>
  <c r="D48" i="74"/>
  <c r="E93" i="81"/>
  <c r="D49" i="74"/>
  <c r="E94" i="81"/>
  <c r="D50" i="74"/>
  <c r="E95" i="81"/>
  <c r="D51" i="74"/>
  <c r="E96" i="81"/>
  <c r="D52" i="74"/>
  <c r="E97" i="81"/>
  <c r="D53" i="74"/>
  <c r="E98" i="81"/>
  <c r="D54" i="74"/>
  <c r="E99" i="81"/>
  <c r="D55" i="74"/>
  <c r="E100" i="81"/>
  <c r="D56" i="74"/>
  <c r="E101" i="81"/>
  <c r="D57" i="74"/>
  <c r="E102" i="81"/>
  <c r="D58" i="74"/>
  <c r="E103" i="81"/>
  <c r="D59" i="74"/>
  <c r="E104" i="81"/>
  <c r="D60" i="74"/>
  <c r="E105" i="81"/>
  <c r="D61" i="74"/>
  <c r="E106" i="81"/>
  <c r="D62" i="74"/>
  <c r="E107" i="81"/>
  <c r="D63" i="74"/>
  <c r="E108" i="81"/>
  <c r="D65" i="74"/>
  <c r="E109" i="81"/>
  <c r="D66" i="74"/>
  <c r="E110" i="81"/>
  <c r="D67" i="74"/>
  <c r="E111" i="81"/>
  <c r="D68" i="74"/>
  <c r="E112" i="81"/>
  <c r="D69" i="74"/>
  <c r="E113" i="81"/>
  <c r="D70" i="74"/>
  <c r="E114" i="81"/>
  <c r="D71" i="74"/>
  <c r="E115" i="81"/>
  <c r="D72" i="74"/>
  <c r="E116" i="81"/>
  <c r="D73" i="74"/>
  <c r="E117" i="81"/>
  <c r="D74" i="74"/>
  <c r="E118" i="81"/>
  <c r="D75" i="74"/>
  <c r="E119" i="81"/>
  <c r="D76" i="74"/>
  <c r="E120" i="81"/>
  <c r="D77" i="74"/>
  <c r="E121" i="81"/>
  <c r="D79" i="74"/>
  <c r="E122" i="81"/>
  <c r="D80" i="74"/>
  <c r="E123" i="81"/>
  <c r="D81" i="74"/>
  <c r="E124" i="81"/>
  <c r="D82" i="74"/>
  <c r="E125" i="81"/>
  <c r="D83" i="74"/>
  <c r="E126" i="81"/>
  <c r="D84" i="74"/>
  <c r="E127" i="81"/>
  <c r="D85" i="74"/>
  <c r="E128" i="81"/>
  <c r="D86" i="74"/>
  <c r="E129" i="81"/>
  <c r="D87" i="74"/>
  <c r="E130" i="81"/>
  <c r="D105" i="74"/>
  <c r="E131" i="81"/>
  <c r="D22" i="75"/>
  <c r="E132" i="81"/>
  <c r="D23" i="75"/>
  <c r="E133" i="81"/>
  <c r="D24" i="75"/>
  <c r="E134" i="81"/>
  <c r="D25" i="75"/>
  <c r="E135" i="81"/>
  <c r="D26" i="75"/>
  <c r="E136" i="81"/>
  <c r="D106" i="74"/>
  <c r="E137" i="81"/>
  <c r="D107" i="74"/>
  <c r="E138" i="81"/>
  <c r="D108" i="74"/>
  <c r="E139" i="81"/>
  <c r="D109" i="74"/>
  <c r="E140" i="81"/>
  <c r="D110" i="74"/>
  <c r="E141" i="81"/>
  <c r="D111" i="74"/>
  <c r="E142" i="81"/>
  <c r="D112" i="74"/>
  <c r="E143" i="81"/>
  <c r="D113" i="74"/>
  <c r="E144" i="81"/>
  <c r="D136" i="74"/>
  <c r="E145" i="81"/>
  <c r="D137" i="74"/>
  <c r="E146" i="81"/>
  <c r="D138" i="74"/>
  <c r="E147" i="81"/>
  <c r="D141" i="74"/>
  <c r="E148" i="81"/>
  <c r="D142" i="74"/>
  <c r="E149" i="81"/>
  <c r="D143" i="74"/>
  <c r="E150" i="81"/>
  <c r="D144" i="74"/>
  <c r="E151" i="81"/>
  <c r="D145" i="74"/>
  <c r="E152" i="81"/>
  <c r="D146" i="74"/>
  <c r="E153" i="81"/>
  <c r="D147" i="74"/>
  <c r="E154" i="81"/>
  <c r="D148" i="74"/>
  <c r="E155" i="81"/>
  <c r="D149" i="74"/>
  <c r="E156" i="81"/>
  <c r="D150" i="74"/>
  <c r="E157" i="81"/>
  <c r="D151" i="74"/>
  <c r="E158" i="81"/>
  <c r="D152" i="74"/>
  <c r="E159" i="81"/>
  <c r="D29" i="75"/>
  <c r="E160" i="81"/>
  <c r="D30" i="75"/>
  <c r="E161" i="81"/>
  <c r="D144" i="75"/>
  <c r="E162" i="81"/>
  <c r="D145" i="75"/>
  <c r="E163" i="81"/>
  <c r="D146" i="75"/>
  <c r="E164" i="81"/>
  <c r="E165" i="81"/>
  <c r="E166" i="81"/>
  <c r="D117" i="74"/>
  <c r="E167" i="81"/>
  <c r="D125" i="75"/>
  <c r="E168" i="81"/>
  <c r="D126" i="75"/>
  <c r="E169" i="81"/>
  <c r="D127" i="75"/>
  <c r="E170" i="81"/>
  <c r="D129" i="75"/>
  <c r="E171" i="81"/>
  <c r="D32" i="75"/>
  <c r="E172" i="81"/>
  <c r="D33" i="75"/>
  <c r="E173" i="81"/>
  <c r="D34" i="75"/>
  <c r="E174" i="81"/>
  <c r="D35" i="75"/>
  <c r="E175" i="81"/>
  <c r="D36" i="75"/>
  <c r="E176" i="81"/>
  <c r="D37" i="75"/>
  <c r="E177" i="81"/>
  <c r="D38" i="75"/>
  <c r="E178" i="81"/>
  <c r="D39" i="75"/>
  <c r="E179" i="81"/>
  <c r="D40" i="75"/>
  <c r="E180" i="81"/>
  <c r="D41" i="75"/>
  <c r="E181" i="81"/>
  <c r="D42" i="75"/>
  <c r="E182" i="81"/>
  <c r="D43" i="75"/>
  <c r="E183" i="81"/>
  <c r="D44" i="75"/>
  <c r="E184" i="81"/>
  <c r="D45" i="75"/>
  <c r="E185" i="81"/>
  <c r="D46" i="75"/>
  <c r="E186" i="81"/>
  <c r="D47" i="75"/>
  <c r="E187" i="81"/>
  <c r="D48" i="75"/>
  <c r="E188" i="81"/>
  <c r="D49" i="75"/>
  <c r="E189" i="81"/>
  <c r="D50" i="75"/>
  <c r="E190" i="81"/>
  <c r="D51" i="75"/>
  <c r="E191" i="81"/>
  <c r="D52" i="75"/>
  <c r="E192" i="81"/>
  <c r="D53" i="75"/>
  <c r="E193" i="81"/>
  <c r="D54" i="75"/>
  <c r="E194" i="81"/>
  <c r="D55" i="75"/>
  <c r="E195" i="81"/>
  <c r="D56" i="75"/>
  <c r="E196" i="81"/>
  <c r="D57" i="75"/>
  <c r="E197" i="81"/>
  <c r="D58" i="75"/>
  <c r="E198" i="81"/>
  <c r="D59" i="75"/>
  <c r="E199" i="81"/>
  <c r="D60" i="75"/>
  <c r="E200" i="81"/>
  <c r="D61" i="75"/>
  <c r="E201" i="81"/>
  <c r="D62" i="75"/>
  <c r="E202" i="81"/>
  <c r="D63" i="75"/>
  <c r="E203" i="81"/>
  <c r="D64" i="75"/>
  <c r="E204" i="81"/>
  <c r="D65" i="75"/>
  <c r="E205" i="81"/>
  <c r="D66" i="75"/>
  <c r="E206" i="81"/>
  <c r="D67" i="75"/>
  <c r="E207" i="81"/>
  <c r="D68" i="75"/>
  <c r="E208" i="81"/>
  <c r="D69" i="75"/>
  <c r="E209" i="81"/>
  <c r="D70" i="75"/>
  <c r="E210" i="81"/>
  <c r="D71" i="75"/>
  <c r="E211" i="81"/>
  <c r="D72" i="75"/>
  <c r="E212" i="81"/>
  <c r="D73" i="75"/>
  <c r="E213" i="81"/>
  <c r="D74" i="75"/>
  <c r="E214" i="81"/>
  <c r="D75" i="75"/>
  <c r="E215" i="81"/>
  <c r="D76" i="75"/>
  <c r="E216" i="81"/>
  <c r="D77" i="75"/>
  <c r="E217" i="81"/>
  <c r="D78" i="75"/>
  <c r="E218" i="81"/>
  <c r="D79" i="75"/>
  <c r="E219" i="81"/>
  <c r="D80" i="75"/>
  <c r="E220" i="81"/>
  <c r="D81" i="75"/>
  <c r="E221" i="81"/>
  <c r="D82" i="75"/>
  <c r="E222" i="81"/>
  <c r="D83" i="75"/>
  <c r="E223" i="81"/>
  <c r="D84" i="75"/>
  <c r="E224" i="81"/>
  <c r="D85" i="75"/>
  <c r="E225" i="81"/>
  <c r="D86" i="75"/>
  <c r="E226" i="81"/>
  <c r="D87" i="75"/>
  <c r="E227" i="81"/>
  <c r="D88" i="75"/>
  <c r="E228" i="81"/>
  <c r="D89" i="75"/>
  <c r="E229" i="81"/>
  <c r="D90" i="75"/>
  <c r="E230" i="81"/>
  <c r="D91" i="75"/>
  <c r="E231" i="81"/>
  <c r="D92" i="75"/>
  <c r="E232" i="81"/>
  <c r="D93" i="75"/>
  <c r="E233" i="81"/>
  <c r="D94" i="75"/>
  <c r="E234" i="81"/>
  <c r="D95" i="75"/>
  <c r="E235" i="81"/>
  <c r="D96" i="75"/>
  <c r="E236" i="81"/>
  <c r="D97" i="75"/>
  <c r="E237" i="81"/>
  <c r="D98" i="75"/>
  <c r="E238" i="81"/>
  <c r="D99" i="75"/>
  <c r="E239" i="81"/>
  <c r="D100" i="75"/>
  <c r="E240" i="81"/>
  <c r="D101" i="75"/>
  <c r="E241" i="81"/>
  <c r="D102" i="75"/>
  <c r="E242" i="81"/>
  <c r="D103" i="75"/>
  <c r="E243" i="81"/>
  <c r="D104" i="75"/>
  <c r="E244" i="81"/>
  <c r="D105" i="75"/>
  <c r="E245" i="81"/>
  <c r="D106" i="75"/>
  <c r="E246" i="81"/>
  <c r="D107" i="75"/>
  <c r="E247" i="81"/>
  <c r="D136" i="75"/>
  <c r="E248" i="81"/>
  <c r="D108" i="75"/>
  <c r="E249" i="81"/>
  <c r="D109" i="75"/>
  <c r="E250" i="81"/>
  <c r="D110" i="75"/>
  <c r="E251" i="81"/>
  <c r="D103" i="74"/>
  <c r="E252" i="81"/>
  <c r="D131" i="75"/>
  <c r="E253" i="81"/>
  <c r="D132" i="75"/>
  <c r="E254" i="81"/>
  <c r="D134" i="75"/>
  <c r="E255" i="81"/>
  <c r="D112" i="75"/>
  <c r="E256" i="81"/>
  <c r="D37" i="82"/>
  <c r="E257" i="81"/>
  <c r="E258" i="81"/>
  <c r="E259" i="81"/>
  <c r="E260" i="81"/>
  <c r="E261" i="81"/>
  <c r="E262" i="81"/>
  <c r="E263" i="81"/>
  <c r="E264" i="81"/>
  <c r="E265" i="81"/>
  <c r="E266" i="81"/>
  <c r="E267" i="81"/>
  <c r="E268" i="81"/>
  <c r="E269" i="81"/>
  <c r="E270" i="81"/>
  <c r="E271" i="81"/>
  <c r="E272" i="81"/>
  <c r="E273" i="81"/>
  <c r="E274" i="81"/>
  <c r="E275" i="81"/>
  <c r="E276" i="81"/>
  <c r="E277" i="81"/>
  <c r="E278" i="81"/>
  <c r="E279" i="81"/>
  <c r="E280" i="81"/>
  <c r="E281" i="81"/>
  <c r="E282" i="81"/>
  <c r="E283" i="81"/>
  <c r="E284" i="81"/>
  <c r="E285" i="81"/>
  <c r="E286" i="81"/>
  <c r="E287" i="81"/>
  <c r="E288" i="81"/>
  <c r="E289" i="81"/>
  <c r="E290" i="81"/>
  <c r="E291" i="81"/>
  <c r="E292" i="81"/>
  <c r="E293" i="81"/>
  <c r="E294" i="81"/>
  <c r="E295" i="81"/>
  <c r="E296" i="81"/>
  <c r="E297" i="81"/>
  <c r="E298" i="81"/>
  <c r="E299" i="81"/>
  <c r="E300" i="81"/>
  <c r="E301" i="81"/>
  <c r="E302" i="81"/>
  <c r="E303" i="81"/>
  <c r="E304" i="81"/>
  <c r="E305" i="81"/>
  <c r="E306" i="81"/>
  <c r="E307" i="81"/>
  <c r="E308" i="81"/>
  <c r="E309" i="81"/>
  <c r="E310" i="81"/>
  <c r="E311" i="81"/>
  <c r="E312" i="81"/>
  <c r="E313" i="81"/>
  <c r="E314" i="81"/>
  <c r="E315" i="81"/>
  <c r="E316" i="81"/>
  <c r="E317" i="81"/>
  <c r="E318" i="81"/>
  <c r="E319" i="81"/>
  <c r="E320" i="81"/>
  <c r="E321" i="81"/>
  <c r="E322" i="81"/>
  <c r="E21" i="81"/>
  <c r="F21" i="81"/>
  <c r="E22" i="81"/>
  <c r="E23" i="81"/>
  <c r="E11" i="81"/>
  <c r="E12" i="81"/>
  <c r="E13" i="81"/>
  <c r="E14" i="81"/>
  <c r="E15" i="81"/>
  <c r="E16" i="81"/>
  <c r="E17" i="81"/>
  <c r="E18" i="81"/>
  <c r="D4" i="75"/>
  <c r="E19" i="81"/>
  <c r="E20" i="81"/>
  <c r="E10" i="81"/>
  <c r="E9" i="81"/>
  <c r="G21" i="81"/>
  <c r="H21" i="81"/>
  <c r="I21" i="81"/>
  <c r="G4" i="81"/>
  <c r="D88" i="74"/>
  <c r="D39" i="74"/>
  <c r="J21" i="81"/>
  <c r="G3" i="81"/>
  <c r="AE10" i="46"/>
  <c r="E135" i="75"/>
  <c r="F135" i="75"/>
  <c r="G135" i="75"/>
  <c r="H135" i="75"/>
  <c r="I135" i="75"/>
  <c r="D135" i="75"/>
  <c r="E148" i="75"/>
  <c r="I33" i="83"/>
  <c r="F148" i="75"/>
  <c r="J33" i="83"/>
  <c r="G148" i="75"/>
  <c r="K33" i="83"/>
  <c r="H148" i="75"/>
  <c r="L33" i="83"/>
  <c r="I148" i="75"/>
  <c r="M33" i="83"/>
  <c r="D33" i="83"/>
  <c r="E33" i="83"/>
  <c r="G33" i="83"/>
  <c r="D148" i="75"/>
  <c r="E36" i="82"/>
  <c r="F36" i="82"/>
  <c r="G36" i="82"/>
  <c r="G38" i="82"/>
  <c r="H36" i="82"/>
  <c r="I36" i="82"/>
  <c r="E4" i="83"/>
  <c r="F4" i="83"/>
  <c r="G4" i="83"/>
  <c r="D5" i="83"/>
  <c r="F5" i="83"/>
  <c r="G5" i="83"/>
  <c r="E6" i="83"/>
  <c r="F6" i="83"/>
  <c r="G6" i="83"/>
  <c r="D7" i="83"/>
  <c r="F7" i="83"/>
  <c r="G7" i="83"/>
  <c r="D8" i="83"/>
  <c r="E8" i="83"/>
  <c r="F8" i="83"/>
  <c r="G8" i="83"/>
  <c r="D9" i="83"/>
  <c r="E9" i="83"/>
  <c r="G9" i="83"/>
  <c r="E10" i="83"/>
  <c r="F10" i="83"/>
  <c r="G10" i="83"/>
  <c r="E11" i="83"/>
  <c r="F11" i="83"/>
  <c r="G11" i="83"/>
  <c r="D12" i="83"/>
  <c r="F12" i="83"/>
  <c r="G12" i="83"/>
  <c r="D13" i="83"/>
  <c r="G13" i="83"/>
  <c r="F14" i="83"/>
  <c r="G14" i="83"/>
  <c r="D15" i="83"/>
  <c r="F15" i="83"/>
  <c r="G15" i="83"/>
  <c r="D16" i="83"/>
  <c r="G16" i="83"/>
  <c r="D17" i="83"/>
  <c r="E17" i="83"/>
  <c r="G17" i="83"/>
  <c r="D18" i="83"/>
  <c r="E18" i="83"/>
  <c r="G18" i="83"/>
  <c r="D19" i="83"/>
  <c r="G19" i="83"/>
  <c r="D20" i="83"/>
  <c r="E20" i="83"/>
  <c r="F20" i="83"/>
  <c r="G20" i="83"/>
  <c r="D21" i="83"/>
  <c r="F21" i="83"/>
  <c r="G21" i="83"/>
  <c r="D22" i="83"/>
  <c r="E22" i="83"/>
  <c r="F22" i="83"/>
  <c r="G22" i="83"/>
  <c r="E23" i="83"/>
  <c r="F23" i="83"/>
  <c r="G23" i="83"/>
  <c r="D24" i="83"/>
  <c r="F24" i="83"/>
  <c r="G24" i="83"/>
  <c r="D25" i="83"/>
  <c r="F25" i="83"/>
  <c r="G25" i="83"/>
  <c r="D26" i="83"/>
  <c r="E26" i="83"/>
  <c r="G26" i="83"/>
  <c r="D27" i="83"/>
  <c r="E27" i="83"/>
  <c r="G27" i="83"/>
  <c r="D28" i="83"/>
  <c r="E28" i="83"/>
  <c r="G28" i="83"/>
  <c r="D29" i="83"/>
  <c r="G29" i="83"/>
  <c r="D30" i="83"/>
  <c r="E30" i="83"/>
  <c r="G30" i="83"/>
  <c r="D31" i="83"/>
  <c r="F31" i="83"/>
  <c r="G31" i="83"/>
  <c r="D32" i="83"/>
  <c r="E32" i="83"/>
  <c r="G32" i="83"/>
  <c r="D36" i="83"/>
  <c r="E36" i="83"/>
  <c r="F36" i="83"/>
  <c r="G3" i="83"/>
  <c r="E3" i="83"/>
  <c r="C23" i="83"/>
  <c r="C22" i="83"/>
  <c r="C21" i="83"/>
  <c r="C20" i="83"/>
  <c r="C19" i="83"/>
  <c r="C18" i="83"/>
  <c r="C17" i="83"/>
  <c r="C16" i="83"/>
  <c r="C15" i="83"/>
  <c r="C14" i="83"/>
  <c r="C13" i="83"/>
  <c r="C12" i="83"/>
  <c r="C11" i="83"/>
  <c r="C10" i="83"/>
  <c r="C9" i="83"/>
  <c r="C8" i="83"/>
  <c r="C7" i="83"/>
  <c r="C6" i="83"/>
  <c r="C5" i="83"/>
  <c r="C4" i="83"/>
  <c r="C3" i="83"/>
  <c r="I9" i="81"/>
  <c r="I10" i="81"/>
  <c r="I11" i="81"/>
  <c r="I12" i="81"/>
  <c r="I13" i="81"/>
  <c r="I14" i="81"/>
  <c r="I15" i="81"/>
  <c r="I16" i="81"/>
  <c r="I17" i="81"/>
  <c r="I18" i="81"/>
  <c r="I19" i="81"/>
  <c r="I20" i="81"/>
  <c r="I22" i="81"/>
  <c r="I23" i="81"/>
  <c r="I24" i="81"/>
  <c r="I25" i="81"/>
  <c r="I26" i="81"/>
  <c r="I27" i="81"/>
  <c r="I28" i="81"/>
  <c r="I29" i="81"/>
  <c r="I30" i="81"/>
  <c r="I31" i="81"/>
  <c r="I32" i="81"/>
  <c r="I33" i="81"/>
  <c r="I34" i="81"/>
  <c r="I35" i="81"/>
  <c r="I36" i="81"/>
  <c r="I37" i="81"/>
  <c r="I38" i="81"/>
  <c r="I39" i="81"/>
  <c r="I40" i="81"/>
  <c r="I41" i="81"/>
  <c r="I42" i="81"/>
  <c r="I43" i="81"/>
  <c r="I44" i="81"/>
  <c r="I45" i="81"/>
  <c r="I46" i="81"/>
  <c r="I47" i="81"/>
  <c r="I48" i="81"/>
  <c r="I49" i="81"/>
  <c r="I50" i="81"/>
  <c r="I51" i="81"/>
  <c r="I52" i="81"/>
  <c r="I53" i="81"/>
  <c r="I54" i="81"/>
  <c r="I55" i="81"/>
  <c r="I56" i="81"/>
  <c r="I57" i="81"/>
  <c r="I58" i="81"/>
  <c r="I59" i="81"/>
  <c r="I60" i="81"/>
  <c r="I61" i="81"/>
  <c r="I62" i="81"/>
  <c r="I63" i="81"/>
  <c r="I64" i="81"/>
  <c r="I65" i="81"/>
  <c r="I66" i="81"/>
  <c r="I67" i="81"/>
  <c r="I68" i="81"/>
  <c r="I69" i="81"/>
  <c r="I70" i="81"/>
  <c r="I71" i="81"/>
  <c r="I73" i="81"/>
  <c r="I74" i="81"/>
  <c r="I75" i="81"/>
  <c r="I76" i="81"/>
  <c r="I77" i="81"/>
  <c r="I78" i="81"/>
  <c r="I79" i="81"/>
  <c r="I80" i="81"/>
  <c r="I81" i="81"/>
  <c r="I82" i="81"/>
  <c r="I83" i="81"/>
  <c r="I84" i="81"/>
  <c r="I85" i="81"/>
  <c r="I86" i="81"/>
  <c r="I87" i="81"/>
  <c r="I88" i="81"/>
  <c r="I89" i="81"/>
  <c r="I90" i="81"/>
  <c r="I91" i="81"/>
  <c r="I92" i="81"/>
  <c r="I93" i="81"/>
  <c r="I94" i="81"/>
  <c r="I95" i="81"/>
  <c r="I96" i="81"/>
  <c r="I97" i="81"/>
  <c r="I98" i="81"/>
  <c r="I99" i="81"/>
  <c r="I100" i="81"/>
  <c r="I101" i="81"/>
  <c r="I102" i="81"/>
  <c r="I103" i="81"/>
  <c r="I104" i="81"/>
  <c r="I105" i="81"/>
  <c r="I106" i="81"/>
  <c r="I107" i="81"/>
  <c r="I108" i="81"/>
  <c r="I109" i="81"/>
  <c r="I110" i="81"/>
  <c r="I111" i="81"/>
  <c r="I112" i="81"/>
  <c r="I113" i="81"/>
  <c r="I114" i="81"/>
  <c r="I115" i="81"/>
  <c r="I116" i="81"/>
  <c r="I117" i="81"/>
  <c r="I118" i="81"/>
  <c r="I119" i="81"/>
  <c r="I120" i="81"/>
  <c r="I121" i="81"/>
  <c r="I122" i="81"/>
  <c r="I123" i="81"/>
  <c r="I124" i="81"/>
  <c r="I125" i="81"/>
  <c r="I126" i="81"/>
  <c r="I127" i="81"/>
  <c r="I128" i="81"/>
  <c r="I129" i="81"/>
  <c r="I130" i="81"/>
  <c r="I131" i="81"/>
  <c r="I132" i="81"/>
  <c r="I133" i="81"/>
  <c r="I134" i="81"/>
  <c r="I135" i="81"/>
  <c r="I136" i="81"/>
  <c r="I137" i="81"/>
  <c r="I138" i="81"/>
  <c r="I139" i="81"/>
  <c r="I140" i="81"/>
  <c r="I141" i="81"/>
  <c r="I142" i="81"/>
  <c r="I143" i="81"/>
  <c r="I144" i="81"/>
  <c r="I145" i="81"/>
  <c r="I146" i="81"/>
  <c r="I147" i="81"/>
  <c r="I148" i="81"/>
  <c r="I149" i="81"/>
  <c r="I150" i="81"/>
  <c r="I151" i="81"/>
  <c r="I152" i="81"/>
  <c r="I153" i="81"/>
  <c r="I154" i="81"/>
  <c r="I155" i="81"/>
  <c r="I156" i="81"/>
  <c r="I157" i="81"/>
  <c r="I158" i="81"/>
  <c r="I159" i="81"/>
  <c r="I160" i="81"/>
  <c r="I161" i="81"/>
  <c r="I162" i="81"/>
  <c r="I163" i="81"/>
  <c r="I164" i="81"/>
  <c r="I165" i="81"/>
  <c r="I166" i="81"/>
  <c r="I167" i="81"/>
  <c r="I168" i="81"/>
  <c r="I169" i="81"/>
  <c r="I170" i="81"/>
  <c r="I171" i="81"/>
  <c r="I172" i="81"/>
  <c r="I173" i="81"/>
  <c r="I174" i="81"/>
  <c r="I175" i="81"/>
  <c r="I176" i="81"/>
  <c r="I177" i="81"/>
  <c r="I178" i="81"/>
  <c r="I179" i="81"/>
  <c r="I180" i="81"/>
  <c r="I181" i="81"/>
  <c r="I182" i="81"/>
  <c r="I183" i="81"/>
  <c r="I184" i="81"/>
  <c r="I185" i="81"/>
  <c r="I186" i="81"/>
  <c r="I187" i="81"/>
  <c r="I188" i="81"/>
  <c r="I189" i="81"/>
  <c r="I190" i="81"/>
  <c r="I191" i="81"/>
  <c r="I192" i="81"/>
  <c r="I193" i="81"/>
  <c r="I194" i="81"/>
  <c r="I195" i="81"/>
  <c r="I196" i="81"/>
  <c r="I197" i="81"/>
  <c r="I198" i="81"/>
  <c r="I199" i="81"/>
  <c r="I200" i="81"/>
  <c r="I201" i="81"/>
  <c r="I202" i="81"/>
  <c r="I203" i="81"/>
  <c r="I204" i="81"/>
  <c r="I205" i="81"/>
  <c r="I206" i="81"/>
  <c r="I207" i="81"/>
  <c r="I208" i="81"/>
  <c r="I209" i="81"/>
  <c r="I210" i="81"/>
  <c r="I211" i="81"/>
  <c r="I212" i="81"/>
  <c r="I213" i="81"/>
  <c r="I214" i="81"/>
  <c r="I215" i="81"/>
  <c r="I216" i="81"/>
  <c r="I217" i="81"/>
  <c r="I218" i="81"/>
  <c r="I219" i="81"/>
  <c r="I220" i="81"/>
  <c r="I221" i="81"/>
  <c r="I222" i="81"/>
  <c r="I223" i="81"/>
  <c r="I224" i="81"/>
  <c r="I225" i="81"/>
  <c r="I226" i="81"/>
  <c r="I227" i="81"/>
  <c r="I228" i="81"/>
  <c r="I229" i="81"/>
  <c r="I230" i="81"/>
  <c r="I231" i="81"/>
  <c r="I232" i="81"/>
  <c r="I233" i="81"/>
  <c r="I234" i="81"/>
  <c r="I235" i="81"/>
  <c r="I236" i="81"/>
  <c r="I237" i="81"/>
  <c r="I238" i="81"/>
  <c r="I239" i="81"/>
  <c r="I240" i="81"/>
  <c r="I241" i="81"/>
  <c r="I242" i="81"/>
  <c r="I243" i="81"/>
  <c r="I244" i="81"/>
  <c r="I245" i="81"/>
  <c r="I246" i="81"/>
  <c r="I247" i="81"/>
  <c r="I248" i="81"/>
  <c r="I249" i="81"/>
  <c r="I250" i="81"/>
  <c r="I251" i="81"/>
  <c r="I252" i="81"/>
  <c r="I253" i="81"/>
  <c r="I254" i="81"/>
  <c r="I255" i="81"/>
  <c r="I257" i="81"/>
  <c r="I258" i="81"/>
  <c r="I259" i="81"/>
  <c r="I260" i="81"/>
  <c r="I261" i="81"/>
  <c r="I262" i="81"/>
  <c r="I263" i="81"/>
  <c r="I264" i="81"/>
  <c r="I265" i="81"/>
  <c r="I266" i="81"/>
  <c r="I267" i="81"/>
  <c r="I268" i="81"/>
  <c r="I269" i="81"/>
  <c r="I270" i="81"/>
  <c r="I271" i="81"/>
  <c r="I272" i="81"/>
  <c r="I273" i="81"/>
  <c r="I274" i="81"/>
  <c r="I275" i="81"/>
  <c r="I276" i="81"/>
  <c r="I277" i="81"/>
  <c r="I278" i="81"/>
  <c r="I279" i="81"/>
  <c r="I280" i="81"/>
  <c r="I281" i="81"/>
  <c r="I282" i="81"/>
  <c r="I283" i="81"/>
  <c r="I284" i="81"/>
  <c r="I285" i="81"/>
  <c r="I286" i="81"/>
  <c r="I287" i="81"/>
  <c r="I288" i="81"/>
  <c r="I289" i="81"/>
  <c r="I290" i="81"/>
  <c r="I291" i="81"/>
  <c r="I292" i="81"/>
  <c r="I293" i="81"/>
  <c r="I294" i="81"/>
  <c r="I295" i="81"/>
  <c r="I296" i="81"/>
  <c r="I297" i="81"/>
  <c r="I298" i="81"/>
  <c r="I299" i="81"/>
  <c r="I300" i="81"/>
  <c r="I301" i="81"/>
  <c r="I302" i="81"/>
  <c r="I303" i="81"/>
  <c r="I304" i="81"/>
  <c r="I305" i="81"/>
  <c r="I306" i="81"/>
  <c r="I307" i="81"/>
  <c r="I308" i="81"/>
  <c r="I309" i="81"/>
  <c r="I310" i="81"/>
  <c r="I311" i="81"/>
  <c r="I312" i="81"/>
  <c r="I313" i="81"/>
  <c r="I314" i="81"/>
  <c r="I315" i="81"/>
  <c r="I316" i="81"/>
  <c r="I317" i="81"/>
  <c r="I318" i="81"/>
  <c r="I319" i="81"/>
  <c r="I320" i="81"/>
  <c r="I321" i="81"/>
  <c r="I322" i="81"/>
  <c r="I72" i="81"/>
  <c r="I256" i="81"/>
  <c r="E38" i="82"/>
  <c r="F38" i="82"/>
  <c r="H38" i="82"/>
  <c r="I38" i="82"/>
  <c r="K4" i="82"/>
  <c r="L4" i="82"/>
  <c r="M4" i="82"/>
  <c r="N4" i="82"/>
  <c r="O4" i="82"/>
  <c r="P4" i="82"/>
  <c r="Q4" i="82"/>
  <c r="R4" i="82"/>
  <c r="S4" i="82"/>
  <c r="K5" i="82"/>
  <c r="L5" i="82"/>
  <c r="M5" i="82"/>
  <c r="N5" i="82"/>
  <c r="O5" i="82"/>
  <c r="P5" i="82"/>
  <c r="Q5" i="82"/>
  <c r="R5" i="82"/>
  <c r="S5" i="82"/>
  <c r="K6" i="82"/>
  <c r="L6" i="82"/>
  <c r="M6" i="82"/>
  <c r="N6" i="82"/>
  <c r="O6" i="82"/>
  <c r="P6" i="82"/>
  <c r="Q6" i="82"/>
  <c r="R6" i="82"/>
  <c r="S6" i="82"/>
  <c r="K7" i="82"/>
  <c r="L7" i="82"/>
  <c r="M7" i="82"/>
  <c r="N7" i="82"/>
  <c r="O7" i="82"/>
  <c r="P7" i="82"/>
  <c r="Q7" i="82"/>
  <c r="R7" i="82"/>
  <c r="S7" i="82"/>
  <c r="K8" i="82"/>
  <c r="L8" i="82"/>
  <c r="M8" i="82"/>
  <c r="N8" i="82"/>
  <c r="O8" i="82"/>
  <c r="P8" i="82"/>
  <c r="Q8" i="82"/>
  <c r="R8" i="82"/>
  <c r="S8" i="82"/>
  <c r="K9" i="82"/>
  <c r="L9" i="82"/>
  <c r="M9" i="82"/>
  <c r="N9" i="82"/>
  <c r="O9" i="82"/>
  <c r="P9" i="82"/>
  <c r="Q9" i="82"/>
  <c r="R9" i="82"/>
  <c r="S9" i="82"/>
  <c r="K10" i="82"/>
  <c r="L10" i="82"/>
  <c r="M10" i="82"/>
  <c r="N10" i="82"/>
  <c r="O10" i="82"/>
  <c r="P10" i="82"/>
  <c r="Q10" i="82"/>
  <c r="R10" i="82"/>
  <c r="S10" i="82"/>
  <c r="K11" i="82"/>
  <c r="L11" i="82"/>
  <c r="M11" i="82"/>
  <c r="N11" i="82"/>
  <c r="O11" i="82"/>
  <c r="P11" i="82"/>
  <c r="Q11" i="82"/>
  <c r="R11" i="82"/>
  <c r="S11" i="82"/>
  <c r="K12" i="82"/>
  <c r="L12" i="82"/>
  <c r="M12" i="82"/>
  <c r="N12" i="82"/>
  <c r="O12" i="82"/>
  <c r="P12" i="82"/>
  <c r="Q12" i="82"/>
  <c r="R12" i="82"/>
  <c r="S12" i="82"/>
  <c r="K13" i="82"/>
  <c r="L13" i="82"/>
  <c r="M13" i="82"/>
  <c r="N13" i="82"/>
  <c r="O13" i="82"/>
  <c r="P13" i="82"/>
  <c r="Q13" i="82"/>
  <c r="R13" i="82"/>
  <c r="S13" i="82"/>
  <c r="K14" i="82"/>
  <c r="L14" i="82"/>
  <c r="M14" i="82"/>
  <c r="N14" i="82"/>
  <c r="O14" i="82"/>
  <c r="P14" i="82"/>
  <c r="Q14" i="82"/>
  <c r="R14" i="82"/>
  <c r="S14" i="82"/>
  <c r="K15" i="82"/>
  <c r="L15" i="82"/>
  <c r="M15" i="82"/>
  <c r="N15" i="82"/>
  <c r="O15" i="82"/>
  <c r="P15" i="82"/>
  <c r="Q15" i="82"/>
  <c r="R15" i="82"/>
  <c r="S15" i="82"/>
  <c r="K16" i="82"/>
  <c r="L16" i="82"/>
  <c r="M16" i="82"/>
  <c r="N16" i="82"/>
  <c r="O16" i="82"/>
  <c r="P16" i="82"/>
  <c r="Q16" i="82"/>
  <c r="R16" i="82"/>
  <c r="S16" i="82"/>
  <c r="K17" i="82"/>
  <c r="L17" i="82"/>
  <c r="M17" i="82"/>
  <c r="N17" i="82"/>
  <c r="O17" i="82"/>
  <c r="P17" i="82"/>
  <c r="Q17" i="82"/>
  <c r="R17" i="82"/>
  <c r="S17" i="82"/>
  <c r="K18" i="82"/>
  <c r="L18" i="82"/>
  <c r="M18" i="82"/>
  <c r="N18" i="82"/>
  <c r="O18" i="82"/>
  <c r="P18" i="82"/>
  <c r="Q18" i="82"/>
  <c r="R18" i="82"/>
  <c r="S18" i="82"/>
  <c r="K19" i="82"/>
  <c r="L19" i="82"/>
  <c r="M19" i="82"/>
  <c r="N19" i="82"/>
  <c r="O19" i="82"/>
  <c r="P19" i="82"/>
  <c r="Q19" i="82"/>
  <c r="R19" i="82"/>
  <c r="S19" i="82"/>
  <c r="K20" i="82"/>
  <c r="L20" i="82"/>
  <c r="M20" i="82"/>
  <c r="N20" i="82"/>
  <c r="O20" i="82"/>
  <c r="P20" i="82"/>
  <c r="Q20" i="82"/>
  <c r="R20" i="82"/>
  <c r="S20" i="82"/>
  <c r="K21" i="82"/>
  <c r="L21" i="82"/>
  <c r="M21" i="82"/>
  <c r="N21" i="82"/>
  <c r="O21" i="82"/>
  <c r="P21" i="82"/>
  <c r="Q21" i="82"/>
  <c r="R21" i="82"/>
  <c r="S21" i="82"/>
  <c r="K22" i="82"/>
  <c r="L22" i="82"/>
  <c r="M22" i="82"/>
  <c r="N22" i="82"/>
  <c r="O22" i="82"/>
  <c r="P22" i="82"/>
  <c r="Q22" i="82"/>
  <c r="R22" i="82"/>
  <c r="S22" i="82"/>
  <c r="K23" i="82"/>
  <c r="L23" i="82"/>
  <c r="M23" i="82"/>
  <c r="N23" i="82"/>
  <c r="O23" i="82"/>
  <c r="P23" i="82"/>
  <c r="Q23" i="82"/>
  <c r="R23" i="82"/>
  <c r="S23" i="82"/>
  <c r="K24" i="82"/>
  <c r="L24" i="82"/>
  <c r="M24" i="82"/>
  <c r="N24" i="82"/>
  <c r="O24" i="82"/>
  <c r="P24" i="82"/>
  <c r="Q24" i="82"/>
  <c r="R24" i="82"/>
  <c r="S24" i="82"/>
  <c r="K25" i="82"/>
  <c r="L25" i="82"/>
  <c r="M25" i="82"/>
  <c r="N25" i="82"/>
  <c r="O25" i="82"/>
  <c r="P25" i="82"/>
  <c r="Q25" i="82"/>
  <c r="R25" i="82"/>
  <c r="S25" i="82"/>
  <c r="K26" i="82"/>
  <c r="L26" i="82"/>
  <c r="M26" i="82"/>
  <c r="N26" i="82"/>
  <c r="O26" i="82"/>
  <c r="P26" i="82"/>
  <c r="Q26" i="82"/>
  <c r="R26" i="82"/>
  <c r="S26" i="82"/>
  <c r="K27" i="82"/>
  <c r="L27" i="82"/>
  <c r="M27" i="82"/>
  <c r="N27" i="82"/>
  <c r="O27" i="82"/>
  <c r="P27" i="82"/>
  <c r="Q27" i="82"/>
  <c r="R27" i="82"/>
  <c r="S27" i="82"/>
  <c r="K28" i="82"/>
  <c r="L28" i="82"/>
  <c r="M28" i="82"/>
  <c r="N28" i="82"/>
  <c r="O28" i="82"/>
  <c r="P28" i="82"/>
  <c r="Q28" i="82"/>
  <c r="R28" i="82"/>
  <c r="S28" i="82"/>
  <c r="K29" i="82"/>
  <c r="L29" i="82"/>
  <c r="M29" i="82"/>
  <c r="N29" i="82"/>
  <c r="O29" i="82"/>
  <c r="P29" i="82"/>
  <c r="Q29" i="82"/>
  <c r="R29" i="82"/>
  <c r="S29" i="82"/>
  <c r="K30" i="82"/>
  <c r="L30" i="82"/>
  <c r="M30" i="82"/>
  <c r="N30" i="82"/>
  <c r="O30" i="82"/>
  <c r="P30" i="82"/>
  <c r="Q30" i="82"/>
  <c r="R30" i="82"/>
  <c r="S30" i="82"/>
  <c r="K31" i="82"/>
  <c r="L31" i="82"/>
  <c r="M31" i="82"/>
  <c r="N31" i="82"/>
  <c r="O31" i="82"/>
  <c r="P31" i="82"/>
  <c r="Q31" i="82"/>
  <c r="R31" i="82"/>
  <c r="S31" i="82"/>
  <c r="K32" i="82"/>
  <c r="L32" i="82"/>
  <c r="M32" i="82"/>
  <c r="N32" i="82"/>
  <c r="O32" i="82"/>
  <c r="P32" i="82"/>
  <c r="Q32" i="82"/>
  <c r="R32" i="82"/>
  <c r="S32" i="82"/>
  <c r="K3" i="82"/>
  <c r="L3" i="82"/>
  <c r="M3" i="82"/>
  <c r="N3" i="82"/>
  <c r="O3" i="82"/>
  <c r="P3" i="82"/>
  <c r="P38" i="82"/>
  <c r="Q3" i="82"/>
  <c r="R3" i="82"/>
  <c r="S3" i="82"/>
  <c r="C23" i="82"/>
  <c r="C22" i="82"/>
  <c r="C21" i="82"/>
  <c r="C20" i="82"/>
  <c r="C19" i="82"/>
  <c r="C18" i="82"/>
  <c r="C17" i="82"/>
  <c r="C16" i="82"/>
  <c r="C15" i="82"/>
  <c r="C14" i="82"/>
  <c r="C13" i="82"/>
  <c r="C12" i="82"/>
  <c r="C11" i="82"/>
  <c r="C10" i="82"/>
  <c r="C9" i="82"/>
  <c r="C8" i="82"/>
  <c r="C7" i="82"/>
  <c r="C6" i="82"/>
  <c r="C5" i="82"/>
  <c r="C4" i="82"/>
  <c r="C3" i="82"/>
  <c r="F73" i="81"/>
  <c r="G54" i="81"/>
  <c r="H9" i="81"/>
  <c r="H10" i="81"/>
  <c r="H11" i="81"/>
  <c r="H12" i="81"/>
  <c r="H13" i="81"/>
  <c r="H14" i="81"/>
  <c r="H15" i="81"/>
  <c r="H16" i="81"/>
  <c r="H17" i="81"/>
  <c r="H19" i="81"/>
  <c r="H20" i="81"/>
  <c r="H22" i="81"/>
  <c r="H23" i="81"/>
  <c r="H24" i="81"/>
  <c r="H25" i="81"/>
  <c r="H26" i="81"/>
  <c r="H27" i="81"/>
  <c r="H28" i="81"/>
  <c r="H29" i="81"/>
  <c r="H30" i="81"/>
  <c r="H31" i="81"/>
  <c r="H32" i="81"/>
  <c r="H33" i="81"/>
  <c r="H34" i="81"/>
  <c r="H35" i="81"/>
  <c r="H36" i="81"/>
  <c r="H37" i="81"/>
  <c r="H38" i="81"/>
  <c r="H39" i="81"/>
  <c r="H40" i="81"/>
  <c r="H41" i="81"/>
  <c r="H42" i="81"/>
  <c r="H43" i="81"/>
  <c r="H44" i="81"/>
  <c r="H45" i="81"/>
  <c r="H46" i="81"/>
  <c r="H47" i="81"/>
  <c r="H48" i="81"/>
  <c r="H50" i="81"/>
  <c r="H51" i="81"/>
  <c r="H52" i="81"/>
  <c r="H53" i="81"/>
  <c r="H54" i="81"/>
  <c r="H55" i="81"/>
  <c r="H56" i="81"/>
  <c r="H60" i="81"/>
  <c r="H61" i="81"/>
  <c r="H62" i="81"/>
  <c r="H63" i="81"/>
  <c r="H64" i="81"/>
  <c r="H65" i="81"/>
  <c r="H66" i="81"/>
  <c r="H67" i="81"/>
  <c r="H68" i="81"/>
  <c r="H69" i="81"/>
  <c r="H70" i="81"/>
  <c r="H71" i="81"/>
  <c r="H72" i="81"/>
  <c r="H73" i="81"/>
  <c r="H75" i="81"/>
  <c r="H76" i="81"/>
  <c r="H77" i="81"/>
  <c r="H78" i="81"/>
  <c r="H84" i="81"/>
  <c r="H87" i="81"/>
  <c r="H88" i="81"/>
  <c r="H89" i="81"/>
  <c r="H90" i="81"/>
  <c r="H91" i="81"/>
  <c r="H92" i="81"/>
  <c r="H93" i="81"/>
  <c r="H94" i="81"/>
  <c r="H95" i="81"/>
  <c r="H96" i="81"/>
  <c r="H97" i="81"/>
  <c r="H98" i="81"/>
  <c r="H99" i="81"/>
  <c r="H100" i="81"/>
  <c r="H101" i="81"/>
  <c r="H102" i="81"/>
  <c r="H103" i="81"/>
  <c r="H104" i="81"/>
  <c r="H105" i="81"/>
  <c r="H106" i="81"/>
  <c r="H107" i="81"/>
  <c r="H108" i="81"/>
  <c r="H109" i="81"/>
  <c r="H110" i="81"/>
  <c r="H111" i="81"/>
  <c r="H112" i="81"/>
  <c r="H113" i="81"/>
  <c r="H114" i="81"/>
  <c r="H115" i="81"/>
  <c r="H116" i="81"/>
  <c r="H117" i="81"/>
  <c r="H118" i="81"/>
  <c r="H119" i="81"/>
  <c r="H120" i="81"/>
  <c r="H121" i="81"/>
  <c r="H122" i="81"/>
  <c r="H123" i="81"/>
  <c r="H124" i="81"/>
  <c r="H125" i="81"/>
  <c r="H126" i="81"/>
  <c r="H127" i="81"/>
  <c r="H128" i="81"/>
  <c r="H129" i="81"/>
  <c r="H136" i="81"/>
  <c r="H137" i="81"/>
  <c r="H138" i="81"/>
  <c r="H139" i="81"/>
  <c r="H140" i="81"/>
  <c r="H141" i="81"/>
  <c r="H142" i="81"/>
  <c r="H143" i="81"/>
  <c r="H144" i="81"/>
  <c r="H145" i="81"/>
  <c r="H146" i="81"/>
  <c r="H147" i="81"/>
  <c r="H148" i="81"/>
  <c r="H149" i="81"/>
  <c r="H150" i="81"/>
  <c r="H151" i="81"/>
  <c r="H152" i="81"/>
  <c r="H153" i="81"/>
  <c r="H154" i="81"/>
  <c r="H155" i="81"/>
  <c r="H156" i="81"/>
  <c r="H157" i="81"/>
  <c r="H158" i="81"/>
  <c r="H164" i="81"/>
  <c r="H165" i="81"/>
  <c r="H166" i="81"/>
  <c r="H256" i="81"/>
  <c r="H257" i="81"/>
  <c r="H258" i="81"/>
  <c r="H259" i="81"/>
  <c r="H260" i="81"/>
  <c r="H261" i="81"/>
  <c r="H262" i="81"/>
  <c r="H263" i="81"/>
  <c r="H264" i="81"/>
  <c r="H265" i="81"/>
  <c r="H266" i="81"/>
  <c r="H267" i="81"/>
  <c r="H268" i="81"/>
  <c r="H269" i="81"/>
  <c r="H270" i="81"/>
  <c r="H271" i="81"/>
  <c r="H272" i="81"/>
  <c r="H273" i="81"/>
  <c r="H274" i="81"/>
  <c r="H275" i="81"/>
  <c r="H276" i="81"/>
  <c r="H277" i="81"/>
  <c r="H278" i="81"/>
  <c r="H279" i="81"/>
  <c r="H280" i="81"/>
  <c r="H281" i="81"/>
  <c r="H282" i="81"/>
  <c r="H283" i="81"/>
  <c r="H284" i="81"/>
  <c r="H285" i="81"/>
  <c r="H286" i="81"/>
  <c r="H287" i="81"/>
  <c r="H288" i="81"/>
  <c r="H289" i="81"/>
  <c r="H290" i="81"/>
  <c r="H291" i="81"/>
  <c r="H292" i="81"/>
  <c r="H293" i="81"/>
  <c r="H294" i="81"/>
  <c r="H295" i="81"/>
  <c r="H296" i="81"/>
  <c r="H297" i="81"/>
  <c r="H298" i="81"/>
  <c r="H299" i="81"/>
  <c r="H300" i="81"/>
  <c r="H301" i="81"/>
  <c r="H302" i="81"/>
  <c r="H303" i="81"/>
  <c r="H304" i="81"/>
  <c r="H305" i="81"/>
  <c r="H306" i="81"/>
  <c r="H307" i="81"/>
  <c r="H308" i="81"/>
  <c r="H309" i="81"/>
  <c r="H310" i="81"/>
  <c r="H311" i="81"/>
  <c r="H312" i="81"/>
  <c r="H313" i="81"/>
  <c r="H314" i="81"/>
  <c r="H315" i="81"/>
  <c r="H316" i="81"/>
  <c r="H317" i="81"/>
  <c r="H318" i="81"/>
  <c r="H319" i="81"/>
  <c r="H320" i="81"/>
  <c r="H321" i="81"/>
  <c r="H322" i="81"/>
  <c r="G9" i="81"/>
  <c r="G10" i="81"/>
  <c r="G11" i="81"/>
  <c r="G12" i="81"/>
  <c r="G13" i="81"/>
  <c r="G14" i="81"/>
  <c r="G15" i="81"/>
  <c r="G16" i="81"/>
  <c r="G17" i="81"/>
  <c r="G18" i="81"/>
  <c r="G19" i="81"/>
  <c r="G20" i="81"/>
  <c r="G22" i="81"/>
  <c r="G23" i="81"/>
  <c r="G37" i="81"/>
  <c r="G38" i="81"/>
  <c r="G39" i="81"/>
  <c r="G40" i="81"/>
  <c r="G41" i="81"/>
  <c r="G49" i="81"/>
  <c r="G53" i="81"/>
  <c r="G57" i="81"/>
  <c r="G58" i="81"/>
  <c r="G59" i="81"/>
  <c r="G60" i="81"/>
  <c r="G61" i="81"/>
  <c r="G62" i="81"/>
  <c r="G63" i="81"/>
  <c r="G72" i="81"/>
  <c r="G73" i="81"/>
  <c r="G74" i="81"/>
  <c r="G79" i="81"/>
  <c r="G80" i="81"/>
  <c r="G81" i="81"/>
  <c r="G82" i="81"/>
  <c r="G83" i="81"/>
  <c r="G85" i="81"/>
  <c r="G86" i="81"/>
  <c r="G131" i="81"/>
  <c r="G132" i="81"/>
  <c r="G133" i="81"/>
  <c r="G134" i="81"/>
  <c r="G135" i="81"/>
  <c r="G159" i="81"/>
  <c r="G160" i="81"/>
  <c r="G161" i="81"/>
  <c r="G162" i="81"/>
  <c r="G163" i="81"/>
  <c r="G164" i="81"/>
  <c r="G165" i="81"/>
  <c r="G167" i="81"/>
  <c r="G168" i="81"/>
  <c r="G169" i="81"/>
  <c r="G170" i="81"/>
  <c r="G171" i="81"/>
  <c r="G172" i="81"/>
  <c r="G173" i="81"/>
  <c r="G174" i="81"/>
  <c r="G175" i="81"/>
  <c r="G176" i="81"/>
  <c r="G177" i="81"/>
  <c r="G178" i="81"/>
  <c r="G179" i="81"/>
  <c r="G180" i="81"/>
  <c r="G181" i="81"/>
  <c r="G182" i="81"/>
  <c r="G183" i="81"/>
  <c r="G184" i="81"/>
  <c r="G185" i="81"/>
  <c r="G186" i="81"/>
  <c r="G187" i="81"/>
  <c r="G188" i="81"/>
  <c r="G189" i="81"/>
  <c r="G190" i="81"/>
  <c r="G191" i="81"/>
  <c r="G192" i="81"/>
  <c r="G193" i="81"/>
  <c r="G194" i="81"/>
  <c r="G195" i="81"/>
  <c r="G196" i="81"/>
  <c r="G197" i="81"/>
  <c r="G198" i="81"/>
  <c r="G199" i="81"/>
  <c r="G200" i="81"/>
  <c r="G201" i="81"/>
  <c r="G202" i="81"/>
  <c r="G203" i="81"/>
  <c r="G204" i="81"/>
  <c r="G205" i="81"/>
  <c r="G206" i="81"/>
  <c r="G207" i="81"/>
  <c r="G208" i="81"/>
  <c r="G209" i="81"/>
  <c r="G210" i="81"/>
  <c r="G211" i="81"/>
  <c r="G212" i="81"/>
  <c r="G213" i="81"/>
  <c r="G214" i="81"/>
  <c r="G215" i="81"/>
  <c r="G216" i="81"/>
  <c r="G217" i="81"/>
  <c r="G218" i="81"/>
  <c r="G219" i="81"/>
  <c r="G220" i="81"/>
  <c r="G221" i="81"/>
  <c r="G222" i="81"/>
  <c r="G223" i="81"/>
  <c r="G224" i="81"/>
  <c r="G225" i="81"/>
  <c r="G226" i="81"/>
  <c r="G227" i="81"/>
  <c r="G228" i="81"/>
  <c r="G229" i="81"/>
  <c r="G230" i="81"/>
  <c r="G231" i="81"/>
  <c r="G232" i="81"/>
  <c r="G233" i="81"/>
  <c r="G234" i="81"/>
  <c r="G235" i="81"/>
  <c r="G236" i="81"/>
  <c r="G237" i="81"/>
  <c r="G238" i="81"/>
  <c r="G239" i="81"/>
  <c r="G240" i="81"/>
  <c r="G241" i="81"/>
  <c r="G242" i="81"/>
  <c r="G243" i="81"/>
  <c r="G244" i="81"/>
  <c r="G245" i="81"/>
  <c r="G246" i="81"/>
  <c r="G247" i="81"/>
  <c r="G248" i="81"/>
  <c r="G249" i="81"/>
  <c r="G250" i="81"/>
  <c r="G251" i="81"/>
  <c r="G252" i="81"/>
  <c r="G253" i="81"/>
  <c r="G254" i="81"/>
  <c r="G255" i="81"/>
  <c r="G256" i="81"/>
  <c r="G257" i="81"/>
  <c r="G258" i="81"/>
  <c r="G259" i="81"/>
  <c r="G260" i="81"/>
  <c r="G261" i="81"/>
  <c r="G262" i="81"/>
  <c r="G263" i="81"/>
  <c r="G264" i="81"/>
  <c r="G265" i="81"/>
  <c r="G266" i="81"/>
  <c r="G267" i="81"/>
  <c r="G268" i="81"/>
  <c r="G269" i="81"/>
  <c r="G270" i="81"/>
  <c r="G271" i="81"/>
  <c r="G272" i="81"/>
  <c r="G273" i="81"/>
  <c r="G274" i="81"/>
  <c r="G275" i="81"/>
  <c r="G276" i="81"/>
  <c r="G277" i="81"/>
  <c r="G278" i="81"/>
  <c r="G279" i="81"/>
  <c r="G280" i="81"/>
  <c r="G281" i="81"/>
  <c r="G282" i="81"/>
  <c r="G283" i="81"/>
  <c r="G284" i="81"/>
  <c r="G285" i="81"/>
  <c r="G286" i="81"/>
  <c r="G287" i="81"/>
  <c r="G288" i="81"/>
  <c r="G289" i="81"/>
  <c r="G290" i="81"/>
  <c r="G291" i="81"/>
  <c r="G292" i="81"/>
  <c r="G293" i="81"/>
  <c r="G294" i="81"/>
  <c r="G295" i="81"/>
  <c r="G296" i="81"/>
  <c r="G297" i="81"/>
  <c r="G298" i="81"/>
  <c r="G299" i="81"/>
  <c r="G300" i="81"/>
  <c r="G301" i="81"/>
  <c r="G302" i="81"/>
  <c r="G303" i="81"/>
  <c r="G304" i="81"/>
  <c r="G305" i="81"/>
  <c r="G306" i="81"/>
  <c r="G307" i="81"/>
  <c r="G308" i="81"/>
  <c r="G309" i="81"/>
  <c r="G310" i="81"/>
  <c r="G311" i="81"/>
  <c r="G312" i="81"/>
  <c r="G313" i="81"/>
  <c r="G314" i="81"/>
  <c r="G315" i="81"/>
  <c r="G316" i="81"/>
  <c r="G317" i="81"/>
  <c r="G318" i="81"/>
  <c r="G319" i="81"/>
  <c r="G320" i="81"/>
  <c r="G321" i="81"/>
  <c r="G322" i="81"/>
  <c r="F18" i="81"/>
  <c r="F24" i="81"/>
  <c r="F25" i="81"/>
  <c r="F26" i="81"/>
  <c r="F27" i="81"/>
  <c r="F28" i="81"/>
  <c r="F29" i="81"/>
  <c r="F30" i="81"/>
  <c r="F31" i="81"/>
  <c r="F32" i="81"/>
  <c r="F33" i="81"/>
  <c r="F34" i="81"/>
  <c r="F35" i="81"/>
  <c r="F36" i="81"/>
  <c r="F42" i="81"/>
  <c r="F43" i="81"/>
  <c r="F44" i="81"/>
  <c r="F45" i="81"/>
  <c r="F46" i="81"/>
  <c r="F47" i="81"/>
  <c r="F48" i="81"/>
  <c r="F49" i="81"/>
  <c r="F50" i="81"/>
  <c r="F51" i="81"/>
  <c r="F52" i="81"/>
  <c r="F54" i="81"/>
  <c r="F55" i="81"/>
  <c r="F56" i="81"/>
  <c r="F57" i="81"/>
  <c r="F58" i="81"/>
  <c r="F59" i="81"/>
  <c r="F64" i="81"/>
  <c r="F65" i="81"/>
  <c r="F66" i="81"/>
  <c r="F67" i="81"/>
  <c r="F68" i="81"/>
  <c r="F69" i="81"/>
  <c r="F70" i="81"/>
  <c r="F71" i="81"/>
  <c r="F74" i="81"/>
  <c r="F75" i="81"/>
  <c r="F76" i="81"/>
  <c r="F77" i="81"/>
  <c r="F78" i="81"/>
  <c r="F79" i="81"/>
  <c r="F80" i="81"/>
  <c r="F81" i="81"/>
  <c r="F82" i="81"/>
  <c r="F83" i="81"/>
  <c r="F84" i="81"/>
  <c r="F85" i="81"/>
  <c r="F86" i="81"/>
  <c r="F87" i="81"/>
  <c r="F88" i="81"/>
  <c r="F89" i="81"/>
  <c r="F90" i="81"/>
  <c r="F91" i="81"/>
  <c r="F92" i="81"/>
  <c r="F93" i="81"/>
  <c r="F94" i="81"/>
  <c r="F95" i="81"/>
  <c r="F96" i="81"/>
  <c r="F97" i="81"/>
  <c r="F98" i="81"/>
  <c r="F99" i="81"/>
  <c r="F100" i="81"/>
  <c r="F101" i="81"/>
  <c r="F102" i="81"/>
  <c r="F103" i="81"/>
  <c r="F104" i="81"/>
  <c r="F105" i="81"/>
  <c r="F106" i="81"/>
  <c r="F107" i="81"/>
  <c r="F108" i="81"/>
  <c r="F109" i="81"/>
  <c r="F110" i="81"/>
  <c r="F111" i="81"/>
  <c r="F112" i="81"/>
  <c r="F113" i="81"/>
  <c r="F114" i="81"/>
  <c r="F115" i="81"/>
  <c r="F116" i="81"/>
  <c r="F117" i="81"/>
  <c r="F118" i="81"/>
  <c r="F119" i="81"/>
  <c r="F120" i="81"/>
  <c r="F121" i="81"/>
  <c r="F122" i="81"/>
  <c r="F123" i="81"/>
  <c r="F124" i="81"/>
  <c r="F125" i="81"/>
  <c r="F126" i="81"/>
  <c r="F127" i="81"/>
  <c r="F128" i="81"/>
  <c r="F129" i="81"/>
  <c r="F130" i="81"/>
  <c r="F131" i="81"/>
  <c r="F132" i="81"/>
  <c r="F133" i="81"/>
  <c r="F134" i="81"/>
  <c r="F135" i="81"/>
  <c r="F136" i="81"/>
  <c r="F137" i="81"/>
  <c r="F138" i="81"/>
  <c r="F139" i="81"/>
  <c r="F140" i="81"/>
  <c r="F141" i="81"/>
  <c r="F142" i="81"/>
  <c r="F143" i="81"/>
  <c r="F144" i="81"/>
  <c r="F145" i="81"/>
  <c r="F146" i="81"/>
  <c r="F147" i="81"/>
  <c r="F148" i="81"/>
  <c r="F149" i="81"/>
  <c r="F150" i="81"/>
  <c r="F151" i="81"/>
  <c r="F152" i="81"/>
  <c r="F153" i="81"/>
  <c r="F154" i="81"/>
  <c r="F155" i="81"/>
  <c r="F156" i="81"/>
  <c r="F157" i="81"/>
  <c r="F158" i="81"/>
  <c r="F159" i="81"/>
  <c r="F160" i="81"/>
  <c r="F161" i="81"/>
  <c r="F162" i="81"/>
  <c r="F163" i="81"/>
  <c r="F166" i="81"/>
  <c r="F167" i="81"/>
  <c r="F168" i="81"/>
  <c r="F169" i="81"/>
  <c r="F170" i="81"/>
  <c r="F171" i="81"/>
  <c r="F172" i="81"/>
  <c r="F173" i="81"/>
  <c r="F174" i="81"/>
  <c r="F175" i="81"/>
  <c r="F176" i="81"/>
  <c r="F177" i="81"/>
  <c r="F178" i="81"/>
  <c r="F179" i="81"/>
  <c r="F180" i="81"/>
  <c r="F181" i="81"/>
  <c r="F182" i="81"/>
  <c r="F183" i="81"/>
  <c r="F184" i="81"/>
  <c r="F185" i="81"/>
  <c r="F186" i="81"/>
  <c r="F187" i="81"/>
  <c r="F188" i="81"/>
  <c r="F189" i="81"/>
  <c r="F190" i="81"/>
  <c r="F191" i="81"/>
  <c r="F192" i="81"/>
  <c r="F193" i="81"/>
  <c r="F194" i="81"/>
  <c r="F195" i="81"/>
  <c r="F196" i="81"/>
  <c r="F197" i="81"/>
  <c r="F198" i="81"/>
  <c r="F199" i="81"/>
  <c r="F200" i="81"/>
  <c r="F201" i="81"/>
  <c r="F202" i="81"/>
  <c r="F203" i="81"/>
  <c r="F204" i="81"/>
  <c r="F205" i="81"/>
  <c r="F206" i="81"/>
  <c r="F207" i="81"/>
  <c r="F208" i="81"/>
  <c r="F209" i="81"/>
  <c r="F210" i="81"/>
  <c r="F211" i="81"/>
  <c r="F212" i="81"/>
  <c r="F213" i="81"/>
  <c r="F214" i="81"/>
  <c r="F215" i="81"/>
  <c r="F216" i="81"/>
  <c r="F217" i="81"/>
  <c r="F218" i="81"/>
  <c r="F219" i="81"/>
  <c r="F220" i="81"/>
  <c r="F221" i="81"/>
  <c r="F222" i="81"/>
  <c r="F223" i="81"/>
  <c r="F224" i="81"/>
  <c r="F225" i="81"/>
  <c r="F226" i="81"/>
  <c r="F227" i="81"/>
  <c r="F228" i="81"/>
  <c r="F229" i="81"/>
  <c r="F230" i="81"/>
  <c r="F231" i="81"/>
  <c r="F232" i="81"/>
  <c r="F233" i="81"/>
  <c r="F234" i="81"/>
  <c r="F235" i="81"/>
  <c r="F236" i="81"/>
  <c r="F237" i="81"/>
  <c r="F238" i="81"/>
  <c r="F239" i="81"/>
  <c r="F240" i="81"/>
  <c r="F241" i="81"/>
  <c r="F242" i="81"/>
  <c r="F243" i="81"/>
  <c r="F244" i="81"/>
  <c r="F245" i="81"/>
  <c r="F246" i="81"/>
  <c r="F247" i="81"/>
  <c r="F248" i="81"/>
  <c r="F249" i="81"/>
  <c r="F250" i="81"/>
  <c r="F251" i="81"/>
  <c r="F252" i="81"/>
  <c r="F253" i="81"/>
  <c r="F254" i="81"/>
  <c r="F255" i="81"/>
  <c r="F256" i="81"/>
  <c r="F257" i="81"/>
  <c r="F258" i="81"/>
  <c r="F259" i="81"/>
  <c r="F260" i="81"/>
  <c r="F261" i="81"/>
  <c r="F262" i="81"/>
  <c r="F263" i="81"/>
  <c r="F264" i="81"/>
  <c r="F265" i="81"/>
  <c r="F266" i="81"/>
  <c r="F267" i="81"/>
  <c r="F268" i="81"/>
  <c r="F269" i="81"/>
  <c r="F270" i="81"/>
  <c r="F271" i="81"/>
  <c r="F272" i="81"/>
  <c r="F273" i="81"/>
  <c r="F274" i="81"/>
  <c r="F275" i="81"/>
  <c r="F276" i="81"/>
  <c r="F277" i="81"/>
  <c r="F278" i="81"/>
  <c r="F279" i="81"/>
  <c r="F280" i="81"/>
  <c r="F281" i="81"/>
  <c r="F282" i="81"/>
  <c r="F283" i="81"/>
  <c r="F284" i="81"/>
  <c r="F285" i="81"/>
  <c r="F286" i="81"/>
  <c r="F287" i="81"/>
  <c r="F288" i="81"/>
  <c r="F289" i="81"/>
  <c r="F290" i="81"/>
  <c r="F291" i="81"/>
  <c r="F292" i="81"/>
  <c r="F293" i="81"/>
  <c r="F294" i="81"/>
  <c r="F295" i="81"/>
  <c r="F296" i="81"/>
  <c r="F297" i="81"/>
  <c r="F298" i="81"/>
  <c r="F299" i="81"/>
  <c r="F300" i="81"/>
  <c r="F301" i="81"/>
  <c r="F302" i="81"/>
  <c r="F303" i="81"/>
  <c r="F304" i="81"/>
  <c r="F305" i="81"/>
  <c r="F306" i="81"/>
  <c r="F307" i="81"/>
  <c r="F308" i="81"/>
  <c r="F309" i="81"/>
  <c r="F310" i="81"/>
  <c r="F311" i="81"/>
  <c r="F312" i="81"/>
  <c r="F313" i="81"/>
  <c r="F314" i="81"/>
  <c r="F315" i="81"/>
  <c r="F316" i="81"/>
  <c r="F317" i="81"/>
  <c r="F318" i="81"/>
  <c r="F319" i="81"/>
  <c r="F320" i="81"/>
  <c r="F321" i="81"/>
  <c r="F322" i="81"/>
  <c r="S38" i="82"/>
  <c r="R38" i="82"/>
  <c r="Q38" i="82"/>
  <c r="O38" i="82"/>
  <c r="N38" i="82"/>
  <c r="M38" i="82"/>
  <c r="L38" i="82"/>
  <c r="K38" i="82"/>
  <c r="J276" i="81"/>
  <c r="J292" i="81"/>
  <c r="J308" i="81"/>
  <c r="J268" i="81"/>
  <c r="J300" i="81"/>
  <c r="J316" i="81"/>
  <c r="J284" i="81"/>
  <c r="J260" i="81"/>
  <c r="J315" i="81"/>
  <c r="J307" i="81"/>
  <c r="J299" i="81"/>
  <c r="J291" i="81"/>
  <c r="J283" i="81"/>
  <c r="J275" i="81"/>
  <c r="J267" i="81"/>
  <c r="J259" i="81"/>
  <c r="J321" i="81"/>
  <c r="J313" i="81"/>
  <c r="J305" i="81"/>
  <c r="J297" i="81"/>
  <c r="J281" i="81"/>
  <c r="J273" i="81"/>
  <c r="J265" i="81"/>
  <c r="J257" i="81"/>
  <c r="D36" i="82"/>
  <c r="J318" i="81"/>
  <c r="J302" i="81"/>
  <c r="J286" i="81"/>
  <c r="J262" i="81"/>
  <c r="J310" i="81"/>
  <c r="J294" i="81"/>
  <c r="J278" i="81"/>
  <c r="J270" i="81"/>
  <c r="J317" i="81"/>
  <c r="J309" i="81"/>
  <c r="J301" i="81"/>
  <c r="J293" i="81"/>
  <c r="J285" i="81"/>
  <c r="J277" i="81"/>
  <c r="J269" i="81"/>
  <c r="J261" i="81"/>
  <c r="J54" i="81"/>
  <c r="J322" i="81"/>
  <c r="J314" i="81"/>
  <c r="J306" i="81"/>
  <c r="J298" i="81"/>
  <c r="J290" i="81"/>
  <c r="J282" i="81"/>
  <c r="J274" i="81"/>
  <c r="J266" i="81"/>
  <c r="J258" i="81"/>
  <c r="H20" i="83"/>
  <c r="H8" i="83"/>
  <c r="H22" i="83"/>
  <c r="J320" i="81"/>
  <c r="J312" i="81"/>
  <c r="J304" i="81"/>
  <c r="J296" i="81"/>
  <c r="J288" i="81"/>
  <c r="J280" i="81"/>
  <c r="J272" i="81"/>
  <c r="J264" i="81"/>
  <c r="J256" i="81"/>
  <c r="J319" i="81"/>
  <c r="J311" i="81"/>
  <c r="J303" i="81"/>
  <c r="J295" i="81"/>
  <c r="J287" i="81"/>
  <c r="J279" i="81"/>
  <c r="J271" i="81"/>
  <c r="J263" i="81"/>
  <c r="J73" i="81"/>
  <c r="G36" i="83"/>
  <c r="H36" i="83"/>
  <c r="D38" i="82"/>
  <c r="H255" i="81"/>
  <c r="J255" i="81"/>
  <c r="G124" i="81"/>
  <c r="J124" i="81"/>
  <c r="G116" i="81"/>
  <c r="J116" i="81"/>
  <c r="G113" i="81"/>
  <c r="J113" i="81"/>
  <c r="G107" i="81"/>
  <c r="J107" i="81"/>
  <c r="G95" i="81"/>
  <c r="J95" i="81"/>
  <c r="H83" i="81"/>
  <c r="J83" i="81"/>
  <c r="H74" i="81"/>
  <c r="J74" i="81"/>
  <c r="G71" i="81"/>
  <c r="J71" i="81"/>
  <c r="G47" i="81"/>
  <c r="J47" i="81"/>
  <c r="E3" i="75"/>
  <c r="I3" i="83"/>
  <c r="F3" i="75"/>
  <c r="J3" i="83"/>
  <c r="G3" i="75"/>
  <c r="K3" i="83"/>
  <c r="H3" i="75"/>
  <c r="L3" i="83"/>
  <c r="I3" i="75"/>
  <c r="M3" i="83"/>
  <c r="H18" i="81"/>
  <c r="J18" i="81"/>
  <c r="F16" i="81"/>
  <c r="J16" i="81"/>
  <c r="H49" i="81"/>
  <c r="J49" i="81"/>
  <c r="E137" i="75"/>
  <c r="I32" i="83"/>
  <c r="F137" i="75"/>
  <c r="J32" i="83"/>
  <c r="G137" i="75"/>
  <c r="K32" i="83"/>
  <c r="H137" i="75"/>
  <c r="L32" i="83"/>
  <c r="I137" i="75"/>
  <c r="M32" i="83"/>
  <c r="H163" i="81"/>
  <c r="J163" i="81"/>
  <c r="H162" i="81"/>
  <c r="J162" i="81"/>
  <c r="H161" i="81"/>
  <c r="J161" i="81"/>
  <c r="H59" i="81"/>
  <c r="J59" i="81"/>
  <c r="H58" i="81"/>
  <c r="J58" i="81"/>
  <c r="R139" i="75"/>
  <c r="H57" i="81"/>
  <c r="J57" i="81"/>
  <c r="G37" i="83"/>
  <c r="D3" i="75"/>
  <c r="L138" i="75"/>
  <c r="D137" i="75"/>
  <c r="S139" i="75"/>
  <c r="K139" i="75"/>
  <c r="L139" i="75"/>
  <c r="O139" i="75"/>
  <c r="P139" i="75"/>
  <c r="Q139" i="75"/>
  <c r="Q138" i="75"/>
  <c r="M138" i="75"/>
  <c r="N138" i="75"/>
  <c r="O138" i="75"/>
  <c r="M139" i="75"/>
  <c r="P138" i="75"/>
  <c r="N139" i="75"/>
  <c r="R138" i="75"/>
  <c r="K138" i="75"/>
  <c r="S138" i="75"/>
  <c r="F32" i="83"/>
  <c r="H32" i="83"/>
  <c r="F3" i="83"/>
  <c r="E140" i="74"/>
  <c r="F140" i="74"/>
  <c r="G140" i="74"/>
  <c r="H140" i="74"/>
  <c r="L31" i="83"/>
  <c r="I140" i="74"/>
  <c r="M31" i="83"/>
  <c r="G148" i="81"/>
  <c r="J148" i="81"/>
  <c r="G149" i="81"/>
  <c r="J149" i="81"/>
  <c r="G150" i="81"/>
  <c r="J150" i="81"/>
  <c r="G151" i="81"/>
  <c r="J151" i="81"/>
  <c r="G152" i="81"/>
  <c r="J152" i="81"/>
  <c r="G153" i="81"/>
  <c r="J153" i="81"/>
  <c r="G154" i="81"/>
  <c r="J154" i="81"/>
  <c r="G155" i="81"/>
  <c r="J155" i="81"/>
  <c r="G156" i="81"/>
  <c r="J156" i="81"/>
  <c r="G157" i="81"/>
  <c r="J157" i="81"/>
  <c r="G158" i="81"/>
  <c r="J158" i="81"/>
  <c r="G147" i="81"/>
  <c r="J147" i="81"/>
  <c r="E133" i="75"/>
  <c r="I30" i="83"/>
  <c r="F133" i="75"/>
  <c r="J30" i="83"/>
  <c r="G133" i="75"/>
  <c r="K30" i="83"/>
  <c r="H133" i="75"/>
  <c r="L30" i="83"/>
  <c r="I133" i="75"/>
  <c r="M30" i="83"/>
  <c r="H254" i="81"/>
  <c r="J254" i="81"/>
  <c r="E130" i="75"/>
  <c r="F130" i="75"/>
  <c r="G130" i="75"/>
  <c r="H130" i="75"/>
  <c r="I130" i="75"/>
  <c r="H253" i="81"/>
  <c r="J253" i="81"/>
  <c r="E135" i="74"/>
  <c r="F135" i="74"/>
  <c r="G135" i="74"/>
  <c r="H135" i="74"/>
  <c r="I135" i="74"/>
  <c r="M29" i="83"/>
  <c r="G146" i="81"/>
  <c r="J146" i="81"/>
  <c r="G145" i="81"/>
  <c r="J145" i="81"/>
  <c r="G144" i="81"/>
  <c r="J144" i="81"/>
  <c r="H252" i="81"/>
  <c r="J252" i="81"/>
  <c r="E128" i="75"/>
  <c r="I28" i="83"/>
  <c r="F128" i="75"/>
  <c r="J28" i="83"/>
  <c r="G128" i="75"/>
  <c r="K28" i="83"/>
  <c r="H128" i="75"/>
  <c r="L28" i="83"/>
  <c r="I128" i="75"/>
  <c r="M28" i="83"/>
  <c r="H170" i="81"/>
  <c r="J170" i="81"/>
  <c r="E124" i="75"/>
  <c r="I27" i="83"/>
  <c r="F124" i="75"/>
  <c r="J27" i="83"/>
  <c r="G124" i="75"/>
  <c r="K27" i="83"/>
  <c r="H124" i="75"/>
  <c r="L27" i="83"/>
  <c r="I124" i="75"/>
  <c r="M27" i="83"/>
  <c r="H169" i="81"/>
  <c r="J169" i="81"/>
  <c r="H168" i="81"/>
  <c r="J168" i="81"/>
  <c r="H167" i="81"/>
  <c r="J167" i="81"/>
  <c r="H130" i="81"/>
  <c r="H86" i="81"/>
  <c r="J86" i="81"/>
  <c r="H85" i="81"/>
  <c r="J85" i="81"/>
  <c r="I120" i="75"/>
  <c r="M26" i="83"/>
  <c r="H120" i="75"/>
  <c r="L26" i="83"/>
  <c r="G120" i="75"/>
  <c r="K26" i="83"/>
  <c r="F120" i="75"/>
  <c r="J26" i="83"/>
  <c r="E120" i="75"/>
  <c r="I26" i="83"/>
  <c r="E130" i="74"/>
  <c r="F130" i="74"/>
  <c r="G130" i="74"/>
  <c r="H130" i="74"/>
  <c r="L25" i="83"/>
  <c r="I130" i="74"/>
  <c r="M25" i="83"/>
  <c r="G55" i="81"/>
  <c r="J55" i="81"/>
  <c r="D101" i="74"/>
  <c r="G25" i="81"/>
  <c r="J25" i="81"/>
  <c r="G24" i="81"/>
  <c r="J24" i="81"/>
  <c r="I125" i="74"/>
  <c r="M24" i="83"/>
  <c r="H125" i="74"/>
  <c r="L24" i="83"/>
  <c r="G125" i="74"/>
  <c r="F125" i="74"/>
  <c r="E125" i="74"/>
  <c r="H251" i="81"/>
  <c r="J251" i="81"/>
  <c r="H250" i="81"/>
  <c r="J250" i="81"/>
  <c r="H249" i="81"/>
  <c r="J249" i="81"/>
  <c r="H248" i="81"/>
  <c r="J248" i="81"/>
  <c r="H247" i="81"/>
  <c r="J247" i="81"/>
  <c r="H246" i="81"/>
  <c r="J246" i="81"/>
  <c r="H245" i="81"/>
  <c r="J245" i="81"/>
  <c r="H244" i="81"/>
  <c r="J244" i="81"/>
  <c r="H243" i="81"/>
  <c r="J243" i="81"/>
  <c r="H242" i="81"/>
  <c r="J242" i="81"/>
  <c r="H241" i="81"/>
  <c r="J241" i="81"/>
  <c r="H240" i="81"/>
  <c r="J240" i="81"/>
  <c r="H239" i="81"/>
  <c r="J239" i="81"/>
  <c r="H238" i="81"/>
  <c r="J238" i="81"/>
  <c r="H237" i="81"/>
  <c r="J237" i="81"/>
  <c r="H236" i="81"/>
  <c r="J236" i="81"/>
  <c r="H235" i="81"/>
  <c r="J235" i="81"/>
  <c r="H234" i="81"/>
  <c r="J234" i="81"/>
  <c r="H233" i="81"/>
  <c r="J233" i="81"/>
  <c r="H232" i="81"/>
  <c r="J232" i="81"/>
  <c r="H231" i="81"/>
  <c r="J231" i="81"/>
  <c r="H230" i="81"/>
  <c r="J230" i="81"/>
  <c r="H229" i="81"/>
  <c r="J229" i="81"/>
  <c r="H228" i="81"/>
  <c r="J228" i="81"/>
  <c r="H227" i="81"/>
  <c r="J227" i="81"/>
  <c r="H226" i="81"/>
  <c r="J226" i="81"/>
  <c r="H225" i="81"/>
  <c r="J225" i="81"/>
  <c r="H224" i="81"/>
  <c r="J224" i="81"/>
  <c r="H223" i="81"/>
  <c r="J223" i="81"/>
  <c r="H222" i="81"/>
  <c r="J222" i="81"/>
  <c r="H221" i="81"/>
  <c r="J221" i="81"/>
  <c r="H220" i="81"/>
  <c r="J220" i="81"/>
  <c r="H219" i="81"/>
  <c r="J219" i="81"/>
  <c r="H218" i="81"/>
  <c r="J218" i="81"/>
  <c r="H217" i="81"/>
  <c r="J217" i="81"/>
  <c r="H216" i="81"/>
  <c r="J216" i="81"/>
  <c r="H215" i="81"/>
  <c r="J215" i="81"/>
  <c r="H214" i="81"/>
  <c r="J214" i="81"/>
  <c r="H213" i="81"/>
  <c r="J213" i="81"/>
  <c r="H212" i="81"/>
  <c r="J212" i="81"/>
  <c r="H211" i="81"/>
  <c r="J211" i="81"/>
  <c r="H210" i="81"/>
  <c r="J210" i="81"/>
  <c r="H209" i="81"/>
  <c r="J209" i="81"/>
  <c r="H208" i="81"/>
  <c r="J208" i="81"/>
  <c r="H207" i="81"/>
  <c r="J207" i="81"/>
  <c r="H206" i="81"/>
  <c r="J206" i="81"/>
  <c r="H205" i="81"/>
  <c r="J205" i="81"/>
  <c r="H204" i="81"/>
  <c r="J204" i="81"/>
  <c r="H203" i="81"/>
  <c r="J203" i="81"/>
  <c r="H202" i="81"/>
  <c r="J202" i="81"/>
  <c r="H201" i="81"/>
  <c r="J201" i="81"/>
  <c r="H200" i="81"/>
  <c r="J200" i="81"/>
  <c r="H199" i="81"/>
  <c r="J199" i="81"/>
  <c r="H198" i="81"/>
  <c r="J198" i="81"/>
  <c r="H197" i="81"/>
  <c r="J197" i="81"/>
  <c r="H196" i="81"/>
  <c r="J196" i="81"/>
  <c r="H195" i="81"/>
  <c r="J195" i="81"/>
  <c r="H194" i="81"/>
  <c r="J194" i="81"/>
  <c r="H193" i="81"/>
  <c r="J193" i="81"/>
  <c r="H192" i="81"/>
  <c r="J192" i="81"/>
  <c r="H191" i="81"/>
  <c r="J191" i="81"/>
  <c r="H190" i="81"/>
  <c r="J190" i="81"/>
  <c r="H189" i="81"/>
  <c r="J189" i="81"/>
  <c r="H188" i="81"/>
  <c r="J188" i="81"/>
  <c r="H187" i="81"/>
  <c r="J187" i="81"/>
  <c r="H186" i="81"/>
  <c r="J186" i="81"/>
  <c r="H185" i="81"/>
  <c r="J185" i="81"/>
  <c r="H184" i="81"/>
  <c r="J184" i="81"/>
  <c r="H183" i="81"/>
  <c r="J183" i="81"/>
  <c r="H182" i="81"/>
  <c r="J182" i="81"/>
  <c r="H181" i="81"/>
  <c r="J181" i="81"/>
  <c r="H180" i="81"/>
  <c r="J180" i="81"/>
  <c r="H179" i="81"/>
  <c r="J179" i="81"/>
  <c r="H178" i="81"/>
  <c r="J178" i="81"/>
  <c r="H177" i="81"/>
  <c r="J177" i="81"/>
  <c r="H176" i="81"/>
  <c r="J176" i="81"/>
  <c r="H175" i="81"/>
  <c r="J175" i="81"/>
  <c r="H174" i="81"/>
  <c r="J174" i="81"/>
  <c r="H173" i="81"/>
  <c r="J173" i="81"/>
  <c r="H172" i="81"/>
  <c r="J172" i="81"/>
  <c r="H171" i="81"/>
  <c r="J171" i="81"/>
  <c r="F164" i="81"/>
  <c r="J164" i="81"/>
  <c r="F165" i="81"/>
  <c r="J165" i="81"/>
  <c r="G56" i="81"/>
  <c r="J56" i="81"/>
  <c r="E24" i="74"/>
  <c r="F24" i="74"/>
  <c r="G24" i="74"/>
  <c r="H24" i="74"/>
  <c r="L7" i="83"/>
  <c r="I24" i="74"/>
  <c r="M7" i="83"/>
  <c r="G36" i="81"/>
  <c r="J36" i="81"/>
  <c r="F22" i="81"/>
  <c r="J22" i="81"/>
  <c r="G143" i="81"/>
  <c r="J143" i="81"/>
  <c r="G142" i="81"/>
  <c r="J142" i="81"/>
  <c r="G141" i="81"/>
  <c r="J141" i="81"/>
  <c r="G140" i="81"/>
  <c r="J140" i="81"/>
  <c r="G139" i="81"/>
  <c r="J139" i="81"/>
  <c r="G138" i="81"/>
  <c r="J138" i="81"/>
  <c r="G137" i="81"/>
  <c r="J137" i="81"/>
  <c r="G136" i="81"/>
  <c r="J136" i="81"/>
  <c r="G130" i="81"/>
  <c r="E104" i="74"/>
  <c r="F104" i="74"/>
  <c r="G104" i="74"/>
  <c r="H104" i="74"/>
  <c r="I104" i="74"/>
  <c r="J289" i="81"/>
  <c r="Q30" i="81"/>
  <c r="P30" i="81"/>
  <c r="O30" i="81"/>
  <c r="N30" i="81"/>
  <c r="M30" i="81"/>
  <c r="Q25" i="81"/>
  <c r="P25" i="81"/>
  <c r="O25" i="81"/>
  <c r="N25" i="81"/>
  <c r="M25" i="81"/>
  <c r="P21" i="81"/>
  <c r="O17" i="81"/>
  <c r="Q11" i="81"/>
  <c r="P11" i="81"/>
  <c r="O11" i="81"/>
  <c r="N10" i="81"/>
  <c r="M10" i="81"/>
  <c r="Q2" i="81"/>
  <c r="P2" i="81"/>
  <c r="O2" i="81"/>
  <c r="N2" i="81"/>
  <c r="M2" i="81"/>
  <c r="H160" i="81"/>
  <c r="J160" i="81"/>
  <c r="H159" i="81"/>
  <c r="J159" i="81"/>
  <c r="H135" i="81"/>
  <c r="J135" i="81"/>
  <c r="H134" i="81"/>
  <c r="J134" i="81"/>
  <c r="H133" i="81"/>
  <c r="J133" i="81"/>
  <c r="H132" i="81"/>
  <c r="J132" i="81"/>
  <c r="H131" i="81"/>
  <c r="J131" i="81"/>
  <c r="H82" i="81"/>
  <c r="J82" i="81"/>
  <c r="H81" i="81"/>
  <c r="J81" i="81"/>
  <c r="H80" i="81"/>
  <c r="J80" i="81"/>
  <c r="H79" i="81"/>
  <c r="J79" i="81"/>
  <c r="G166" i="81"/>
  <c r="J166" i="81"/>
  <c r="G64" i="81"/>
  <c r="J64" i="81"/>
  <c r="G129" i="81"/>
  <c r="J129" i="81"/>
  <c r="G128" i="81"/>
  <c r="J128" i="81"/>
  <c r="G127" i="81"/>
  <c r="J127" i="81"/>
  <c r="G126" i="81"/>
  <c r="J126" i="81"/>
  <c r="G125" i="81"/>
  <c r="J125" i="81"/>
  <c r="G123" i="81"/>
  <c r="J123" i="81"/>
  <c r="G122" i="81"/>
  <c r="J122" i="81"/>
  <c r="G121" i="81"/>
  <c r="J121" i="81"/>
  <c r="G120" i="81"/>
  <c r="J120" i="81"/>
  <c r="G119" i="81"/>
  <c r="J119" i="81"/>
  <c r="G118" i="81"/>
  <c r="J118" i="81"/>
  <c r="G117" i="81"/>
  <c r="J117" i="81"/>
  <c r="G115" i="81"/>
  <c r="J115" i="81"/>
  <c r="G114" i="81"/>
  <c r="J114" i="81"/>
  <c r="G112" i="81"/>
  <c r="J112" i="81"/>
  <c r="G111" i="81"/>
  <c r="J111" i="81"/>
  <c r="G110" i="81"/>
  <c r="J110" i="81"/>
  <c r="G109" i="81"/>
  <c r="J109" i="81"/>
  <c r="G108" i="81"/>
  <c r="J108" i="81"/>
  <c r="G106" i="81"/>
  <c r="J106" i="81"/>
  <c r="G105" i="81"/>
  <c r="J105" i="81"/>
  <c r="G104" i="81"/>
  <c r="J104" i="81"/>
  <c r="G103" i="81"/>
  <c r="J103" i="81"/>
  <c r="G102" i="81"/>
  <c r="J102" i="81"/>
  <c r="G101" i="81"/>
  <c r="J101" i="81"/>
  <c r="G100" i="81"/>
  <c r="J100" i="81"/>
  <c r="G99" i="81"/>
  <c r="J99" i="81"/>
  <c r="G98" i="81"/>
  <c r="J98" i="81"/>
  <c r="G97" i="81"/>
  <c r="J97" i="81"/>
  <c r="G96" i="81"/>
  <c r="J96" i="81"/>
  <c r="G94" i="81"/>
  <c r="J94" i="81"/>
  <c r="G93" i="81"/>
  <c r="J93" i="81"/>
  <c r="G92" i="81"/>
  <c r="J92" i="81"/>
  <c r="G91" i="81"/>
  <c r="J91" i="81"/>
  <c r="G90" i="81"/>
  <c r="J90" i="81"/>
  <c r="G89" i="81"/>
  <c r="J89" i="81"/>
  <c r="G88" i="81"/>
  <c r="J88" i="81"/>
  <c r="G87" i="81"/>
  <c r="J87" i="81"/>
  <c r="G84" i="81"/>
  <c r="J84" i="81"/>
  <c r="G70" i="81"/>
  <c r="J70" i="81"/>
  <c r="G69" i="81"/>
  <c r="J69" i="81"/>
  <c r="G68" i="81"/>
  <c r="J68" i="81"/>
  <c r="G67" i="81"/>
  <c r="J67" i="81"/>
  <c r="G66" i="81"/>
  <c r="J66" i="81"/>
  <c r="G65" i="81"/>
  <c r="J65" i="81"/>
  <c r="G52" i="81"/>
  <c r="J52" i="81"/>
  <c r="G28" i="81"/>
  <c r="J28" i="81"/>
  <c r="G27" i="81"/>
  <c r="J27" i="81"/>
  <c r="G26" i="81"/>
  <c r="J26" i="81"/>
  <c r="G35" i="81"/>
  <c r="J35" i="81"/>
  <c r="G34" i="81"/>
  <c r="J34" i="81"/>
  <c r="G33" i="81"/>
  <c r="J33" i="81"/>
  <c r="G32" i="81"/>
  <c r="J32" i="81"/>
  <c r="G31" i="81"/>
  <c r="J31" i="81"/>
  <c r="G30" i="81"/>
  <c r="J30" i="81"/>
  <c r="G29" i="81"/>
  <c r="J29" i="81"/>
  <c r="G43" i="81"/>
  <c r="J43" i="81"/>
  <c r="G44" i="81"/>
  <c r="J44" i="81"/>
  <c r="G45" i="81"/>
  <c r="J45" i="81"/>
  <c r="G46" i="81"/>
  <c r="J46" i="81"/>
  <c r="G48" i="81"/>
  <c r="J48" i="81"/>
  <c r="G50" i="81"/>
  <c r="J50" i="81"/>
  <c r="G51" i="81"/>
  <c r="J51" i="81"/>
  <c r="G75" i="81"/>
  <c r="J75" i="81"/>
  <c r="G76" i="81"/>
  <c r="J76" i="81"/>
  <c r="G77" i="81"/>
  <c r="J77" i="81"/>
  <c r="G78" i="81"/>
  <c r="J78" i="81"/>
  <c r="G42" i="81"/>
  <c r="J42" i="81"/>
  <c r="F72" i="81"/>
  <c r="J72" i="81"/>
  <c r="F63" i="81"/>
  <c r="J63" i="81"/>
  <c r="F62" i="81"/>
  <c r="J62" i="81"/>
  <c r="F61" i="81"/>
  <c r="J61" i="81"/>
  <c r="F60" i="81"/>
  <c r="J60" i="81"/>
  <c r="F37" i="81"/>
  <c r="J37" i="81"/>
  <c r="F23" i="81"/>
  <c r="J23" i="81"/>
  <c r="F53" i="81"/>
  <c r="J53" i="81"/>
  <c r="F41" i="81"/>
  <c r="J41" i="81"/>
  <c r="F40" i="81"/>
  <c r="J40" i="81"/>
  <c r="F39" i="81"/>
  <c r="J39" i="81"/>
  <c r="F38" i="81"/>
  <c r="J38" i="81"/>
  <c r="F10" i="81"/>
  <c r="J10" i="81"/>
  <c r="F11" i="81"/>
  <c r="J11" i="81"/>
  <c r="F12" i="81"/>
  <c r="J12" i="81"/>
  <c r="F13" i="81"/>
  <c r="J13" i="81"/>
  <c r="F14" i="81"/>
  <c r="J14" i="81"/>
  <c r="F15" i="81"/>
  <c r="J15" i="81"/>
  <c r="F17" i="81"/>
  <c r="J17" i="81"/>
  <c r="F19" i="81"/>
  <c r="J19" i="81"/>
  <c r="F20" i="81"/>
  <c r="J20" i="81"/>
  <c r="L29" i="83"/>
  <c r="K24" i="83"/>
  <c r="K29" i="83"/>
  <c r="K25" i="83"/>
  <c r="J29" i="83"/>
  <c r="K7" i="83"/>
  <c r="J25" i="83"/>
  <c r="I29" i="83"/>
  <c r="J7" i="83"/>
  <c r="I25" i="83"/>
  <c r="I7" i="83"/>
  <c r="K31" i="83"/>
  <c r="I24" i="83"/>
  <c r="J31" i="83"/>
  <c r="J24" i="83"/>
  <c r="I31" i="83"/>
  <c r="J130" i="81"/>
  <c r="Q10" i="81"/>
  <c r="E15" i="83"/>
  <c r="H15" i="83"/>
  <c r="F9" i="81"/>
  <c r="J9" i="81"/>
  <c r="D133" i="75"/>
  <c r="N125" i="75"/>
  <c r="O125" i="75"/>
  <c r="P125" i="75"/>
  <c r="Q125" i="75"/>
  <c r="R125" i="75"/>
  <c r="S125" i="75"/>
  <c r="Q129" i="75"/>
  <c r="R126" i="75"/>
  <c r="P127" i="75"/>
  <c r="D140" i="74"/>
  <c r="D130" i="75"/>
  <c r="G5" i="81"/>
  <c r="G7" i="81"/>
  <c r="H40" i="83"/>
  <c r="D135" i="74"/>
  <c r="D128" i="75"/>
  <c r="D124" i="75"/>
  <c r="R129" i="75"/>
  <c r="S129" i="75"/>
  <c r="L129" i="75"/>
  <c r="K129" i="75"/>
  <c r="M129" i="75"/>
  <c r="O129" i="75"/>
  <c r="P129" i="75"/>
  <c r="N129" i="75"/>
  <c r="N127" i="75"/>
  <c r="Q127" i="75"/>
  <c r="M127" i="75"/>
  <c r="K126" i="75"/>
  <c r="L126" i="75"/>
  <c r="P126" i="75"/>
  <c r="S126" i="75"/>
  <c r="O126" i="75"/>
  <c r="R127" i="75"/>
  <c r="M126" i="75"/>
  <c r="K127" i="75"/>
  <c r="S127" i="75"/>
  <c r="N126" i="75"/>
  <c r="L127" i="75"/>
  <c r="K125" i="75"/>
  <c r="L125" i="75"/>
  <c r="M125" i="75"/>
  <c r="Q126" i="75"/>
  <c r="O127" i="75"/>
  <c r="D120" i="75"/>
  <c r="F33" i="83"/>
  <c r="H33" i="83"/>
  <c r="D31" i="75"/>
  <c r="D130" i="74"/>
  <c r="D125" i="74"/>
  <c r="D24" i="74"/>
  <c r="D104" i="74"/>
  <c r="P10" i="81"/>
  <c r="P23" i="81"/>
  <c r="P34" i="81"/>
  <c r="M23" i="81"/>
  <c r="M34" i="81"/>
  <c r="Q23" i="81"/>
  <c r="Q34" i="81"/>
  <c r="O10" i="81"/>
  <c r="O23" i="81"/>
  <c r="O34" i="81"/>
  <c r="N23" i="81"/>
  <c r="N35" i="81"/>
  <c r="D158" i="74"/>
  <c r="H41" i="83"/>
  <c r="H42" i="83"/>
  <c r="J2" i="81"/>
  <c r="E7" i="83"/>
  <c r="H7" i="83"/>
  <c r="E25" i="83"/>
  <c r="H25" i="83"/>
  <c r="F29" i="83"/>
  <c r="E31" i="83"/>
  <c r="H31" i="83"/>
  <c r="F18" i="83"/>
  <c r="H18" i="83"/>
  <c r="F26" i="83"/>
  <c r="H26" i="83"/>
  <c r="E16" i="83"/>
  <c r="D3" i="83"/>
  <c r="F27" i="83"/>
  <c r="H27" i="83"/>
  <c r="D23" i="83"/>
  <c r="H23" i="83"/>
  <c r="F28" i="83"/>
  <c r="H28" i="83"/>
  <c r="D4" i="83"/>
  <c r="H4" i="83"/>
  <c r="E24" i="83"/>
  <c r="H24" i="83"/>
  <c r="E29" i="83"/>
  <c r="F30" i="83"/>
  <c r="H30" i="83"/>
  <c r="D157" i="74"/>
  <c r="F158" i="74"/>
  <c r="F157" i="74"/>
  <c r="J35" i="83"/>
  <c r="F10" i="68"/>
  <c r="E35" i="83"/>
  <c r="H35" i="83"/>
  <c r="H29" i="83"/>
  <c r="H3" i="83"/>
  <c r="W83" i="37"/>
  <c r="K15" i="68"/>
  <c r="J15" i="68"/>
  <c r="I15" i="68"/>
  <c r="H15" i="68"/>
  <c r="G15" i="68"/>
  <c r="F15" i="68"/>
  <c r="G14" i="68"/>
  <c r="H14" i="68"/>
  <c r="I14" i="68"/>
  <c r="J14" i="68"/>
  <c r="K14" i="68"/>
  <c r="F14" i="68"/>
  <c r="G13" i="68"/>
  <c r="H13" i="68"/>
  <c r="I13" i="68"/>
  <c r="J13" i="68"/>
  <c r="K13" i="68"/>
  <c r="F13" i="68"/>
  <c r="K12" i="68"/>
  <c r="I12" i="68"/>
  <c r="J12" i="68"/>
  <c r="H12" i="68"/>
  <c r="G12" i="68"/>
  <c r="F12" i="68"/>
  <c r="H11" i="68"/>
  <c r="I11" i="68"/>
  <c r="J11" i="68"/>
  <c r="K11" i="68"/>
  <c r="G11" i="68"/>
  <c r="F11" i="68"/>
  <c r="K9" i="68"/>
  <c r="J9" i="68"/>
  <c r="I9" i="68"/>
  <c r="H9" i="68"/>
  <c r="G9" i="68"/>
  <c r="F9" i="68"/>
  <c r="K8" i="68"/>
  <c r="J8" i="68"/>
  <c r="H8" i="68"/>
  <c r="G8" i="68"/>
  <c r="I8" i="68"/>
  <c r="F8" i="68"/>
  <c r="K6" i="68"/>
  <c r="J6" i="68"/>
  <c r="I6" i="68"/>
  <c r="H6" i="68"/>
  <c r="G6" i="68"/>
  <c r="C116" i="75"/>
  <c r="C115" i="75"/>
  <c r="C114" i="75"/>
  <c r="S113" i="75"/>
  <c r="R113" i="75"/>
  <c r="Q113" i="75"/>
  <c r="P113" i="75"/>
  <c r="O113" i="75"/>
  <c r="N113" i="75"/>
  <c r="C113" i="75"/>
  <c r="I111" i="75"/>
  <c r="H111" i="75"/>
  <c r="G111" i="75"/>
  <c r="F111" i="75"/>
  <c r="E111" i="75"/>
  <c r="D111" i="75"/>
  <c r="F19" i="83"/>
  <c r="C111" i="75"/>
  <c r="S105" i="75"/>
  <c r="R105" i="75"/>
  <c r="Q105" i="75"/>
  <c r="P105" i="75"/>
  <c r="O105" i="75"/>
  <c r="N105" i="75"/>
  <c r="M105" i="75"/>
  <c r="L105" i="75"/>
  <c r="K105" i="75"/>
  <c r="S104" i="75"/>
  <c r="R104" i="75"/>
  <c r="Q104" i="75"/>
  <c r="P104" i="75"/>
  <c r="O104" i="75"/>
  <c r="N104" i="75"/>
  <c r="M104" i="75"/>
  <c r="L104" i="75"/>
  <c r="K104" i="75"/>
  <c r="N103" i="75"/>
  <c r="O103" i="75"/>
  <c r="P103" i="75"/>
  <c r="Q103" i="75"/>
  <c r="R103" i="75"/>
  <c r="S103" i="75"/>
  <c r="K103" i="75"/>
  <c r="L103" i="75"/>
  <c r="M103" i="75"/>
  <c r="N102" i="75"/>
  <c r="O102" i="75"/>
  <c r="P102" i="75"/>
  <c r="Q102" i="75"/>
  <c r="R102" i="75"/>
  <c r="S102" i="75"/>
  <c r="K102" i="75"/>
  <c r="L102" i="75"/>
  <c r="M102" i="75"/>
  <c r="N92" i="75"/>
  <c r="O92" i="75"/>
  <c r="P92" i="75"/>
  <c r="Q92" i="75"/>
  <c r="R92" i="75"/>
  <c r="S92" i="75"/>
  <c r="K92" i="75"/>
  <c r="L92" i="75"/>
  <c r="M92" i="75"/>
  <c r="N91" i="75"/>
  <c r="O91" i="75"/>
  <c r="P91" i="75"/>
  <c r="Q91" i="75"/>
  <c r="R91" i="75"/>
  <c r="S91" i="75"/>
  <c r="K91" i="75"/>
  <c r="L91" i="75"/>
  <c r="M91" i="75"/>
  <c r="N78" i="75"/>
  <c r="O78" i="75"/>
  <c r="P78" i="75"/>
  <c r="Q78" i="75"/>
  <c r="R78" i="75"/>
  <c r="S78" i="75"/>
  <c r="K78" i="75"/>
  <c r="L78" i="75"/>
  <c r="M78" i="75"/>
  <c r="K31" i="75"/>
  <c r="L31" i="75"/>
  <c r="M31" i="75"/>
  <c r="C31" i="75"/>
  <c r="I28" i="75"/>
  <c r="M17" i="83"/>
  <c r="H28" i="75"/>
  <c r="L17" i="83"/>
  <c r="G28" i="75"/>
  <c r="K17" i="83"/>
  <c r="F28" i="75"/>
  <c r="J17" i="83"/>
  <c r="E28" i="75"/>
  <c r="I17" i="83"/>
  <c r="D28" i="75"/>
  <c r="C28" i="75"/>
  <c r="K21" i="75"/>
  <c r="I21" i="75"/>
  <c r="M16" i="83"/>
  <c r="H21" i="75"/>
  <c r="L16" i="83"/>
  <c r="G21" i="75"/>
  <c r="K16" i="83"/>
  <c r="F21" i="75"/>
  <c r="J16" i="83"/>
  <c r="E21" i="75"/>
  <c r="I16" i="83"/>
  <c r="D21" i="75"/>
  <c r="F16" i="83"/>
  <c r="H16" i="83"/>
  <c r="C21" i="75"/>
  <c r="C20" i="75"/>
  <c r="C19" i="75"/>
  <c r="S18" i="75"/>
  <c r="R18" i="75"/>
  <c r="Q18" i="75"/>
  <c r="P18" i="75"/>
  <c r="O18" i="75"/>
  <c r="N18" i="75"/>
  <c r="M18" i="75"/>
  <c r="L18" i="75"/>
  <c r="K18" i="75"/>
  <c r="S17" i="75"/>
  <c r="R17" i="75"/>
  <c r="Q17" i="75"/>
  <c r="P17" i="75"/>
  <c r="O17" i="75"/>
  <c r="N17" i="75"/>
  <c r="M17" i="75"/>
  <c r="L17" i="75"/>
  <c r="K17" i="75"/>
  <c r="S16" i="75"/>
  <c r="R16" i="75"/>
  <c r="Q16" i="75"/>
  <c r="P16" i="75"/>
  <c r="O16" i="75"/>
  <c r="N16" i="75"/>
  <c r="M16" i="75"/>
  <c r="L16" i="75"/>
  <c r="K16" i="75"/>
  <c r="I14" i="75"/>
  <c r="M13" i="83"/>
  <c r="H14" i="75"/>
  <c r="L13" i="83"/>
  <c r="G14" i="75"/>
  <c r="K13" i="83"/>
  <c r="F14" i="75"/>
  <c r="J13" i="83"/>
  <c r="E14" i="75"/>
  <c r="I13" i="83"/>
  <c r="D14" i="75"/>
  <c r="C14" i="75"/>
  <c r="Q13" i="75"/>
  <c r="C13" i="75"/>
  <c r="C12" i="75"/>
  <c r="C11" i="75"/>
  <c r="C10" i="75"/>
  <c r="K9" i="75"/>
  <c r="L9" i="75"/>
  <c r="M9" i="75"/>
  <c r="N9" i="75"/>
  <c r="O9" i="75"/>
  <c r="P9" i="75"/>
  <c r="Q9" i="75"/>
  <c r="R9" i="75"/>
  <c r="S9" i="75"/>
  <c r="C9" i="75"/>
  <c r="C8" i="75"/>
  <c r="C7" i="75"/>
  <c r="C6" i="75"/>
  <c r="S5" i="75"/>
  <c r="R5" i="75"/>
  <c r="Q5" i="75"/>
  <c r="P5" i="75"/>
  <c r="O5" i="75"/>
  <c r="N5" i="75"/>
  <c r="M5" i="75"/>
  <c r="L5" i="75"/>
  <c r="K5" i="75"/>
  <c r="C5" i="75"/>
  <c r="C3" i="75"/>
  <c r="C164" i="74"/>
  <c r="C124" i="74"/>
  <c r="C122" i="74"/>
  <c r="I120" i="74"/>
  <c r="M21" i="83"/>
  <c r="H120" i="74"/>
  <c r="L21" i="83"/>
  <c r="G120" i="74"/>
  <c r="K21" i="83"/>
  <c r="F120" i="74"/>
  <c r="J21" i="83"/>
  <c r="E120" i="74"/>
  <c r="I21" i="83"/>
  <c r="D120" i="74"/>
  <c r="C120" i="74"/>
  <c r="C118" i="74"/>
  <c r="I116" i="74"/>
  <c r="M19" i="83"/>
  <c r="H116" i="74"/>
  <c r="L19" i="83"/>
  <c r="G116" i="74"/>
  <c r="F116" i="74"/>
  <c r="E116" i="74"/>
  <c r="D116" i="74"/>
  <c r="C116" i="74"/>
  <c r="C115" i="74"/>
  <c r="C114" i="74"/>
  <c r="C104" i="74"/>
  <c r="C101" i="74"/>
  <c r="I100" i="74"/>
  <c r="M14" i="83"/>
  <c r="H100" i="74"/>
  <c r="L14" i="83"/>
  <c r="G100" i="74"/>
  <c r="K14" i="83"/>
  <c r="F100" i="74"/>
  <c r="J14" i="83"/>
  <c r="E100" i="74"/>
  <c r="I14" i="83"/>
  <c r="C100" i="74"/>
  <c r="C88" i="74"/>
  <c r="C39" i="74"/>
  <c r="C38" i="74"/>
  <c r="C37" i="74"/>
  <c r="C35" i="74"/>
  <c r="C33" i="74"/>
  <c r="C24" i="74"/>
  <c r="C23" i="74"/>
  <c r="I5" i="74"/>
  <c r="M5" i="83"/>
  <c r="H5" i="74"/>
  <c r="L5" i="83"/>
  <c r="G5" i="74"/>
  <c r="F5" i="74"/>
  <c r="E5" i="74"/>
  <c r="D5" i="74"/>
  <c r="C5" i="74"/>
  <c r="C4" i="74"/>
  <c r="C3" i="74"/>
  <c r="N13" i="75"/>
  <c r="O13" i="75"/>
  <c r="S13" i="75"/>
  <c r="C6" i="72"/>
  <c r="AF40" i="59"/>
  <c r="AE40" i="59"/>
  <c r="AD40" i="59"/>
  <c r="AC40" i="59"/>
  <c r="AB40" i="59"/>
  <c r="AA40" i="59"/>
  <c r="Z40" i="59"/>
  <c r="Y40" i="59"/>
  <c r="X40" i="59"/>
  <c r="W40" i="59"/>
  <c r="V40" i="59"/>
  <c r="U40" i="59"/>
  <c r="T40" i="59"/>
  <c r="S40" i="59"/>
  <c r="R40" i="59"/>
  <c r="Q40" i="59"/>
  <c r="P40" i="59"/>
  <c r="O40" i="59"/>
  <c r="N40" i="59"/>
  <c r="M40" i="59"/>
  <c r="CY38" i="59"/>
  <c r="CY40" i="59"/>
  <c r="CX38" i="59"/>
  <c r="CX40" i="59"/>
  <c r="CW38" i="59"/>
  <c r="CW40" i="59"/>
  <c r="CV38" i="59"/>
  <c r="CV40" i="59"/>
  <c r="CU38" i="59"/>
  <c r="CU40" i="59"/>
  <c r="CT38" i="59"/>
  <c r="CT40" i="59"/>
  <c r="CS38" i="59"/>
  <c r="CS40" i="59"/>
  <c r="CR38" i="59"/>
  <c r="CR40" i="59"/>
  <c r="CQ38" i="59"/>
  <c r="CQ40" i="59"/>
  <c r="CP38" i="59"/>
  <c r="CP40" i="59"/>
  <c r="CO38" i="59"/>
  <c r="CO40" i="59"/>
  <c r="CN38" i="59"/>
  <c r="CN40" i="59"/>
  <c r="CM38" i="59"/>
  <c r="CM40" i="59"/>
  <c r="CL38" i="59"/>
  <c r="CL40" i="59"/>
  <c r="CK38" i="59"/>
  <c r="CK40" i="59"/>
  <c r="CJ38" i="59"/>
  <c r="CJ40" i="59"/>
  <c r="CI38" i="59"/>
  <c r="CI40" i="59"/>
  <c r="CH38" i="59"/>
  <c r="CH40" i="59"/>
  <c r="CG38" i="59"/>
  <c r="CG40" i="59"/>
  <c r="CF38" i="59"/>
  <c r="CF40" i="59"/>
  <c r="CE38" i="59"/>
  <c r="CE40" i="59"/>
  <c r="CD38" i="59"/>
  <c r="CD40" i="59"/>
  <c r="CC38" i="59"/>
  <c r="CC40" i="59"/>
  <c r="CB38" i="59"/>
  <c r="CB40" i="59"/>
  <c r="CA38" i="59"/>
  <c r="CA40" i="59"/>
  <c r="BZ38" i="59"/>
  <c r="BZ40" i="59"/>
  <c r="BY38" i="59"/>
  <c r="BY40" i="59"/>
  <c r="BX38" i="59"/>
  <c r="BX40" i="59"/>
  <c r="BW38" i="59"/>
  <c r="BW40" i="59"/>
  <c r="BV38" i="59"/>
  <c r="BV40" i="59"/>
  <c r="BU38" i="59"/>
  <c r="BU40" i="59"/>
  <c r="BT38" i="59"/>
  <c r="BT40" i="59"/>
  <c r="BS38" i="59"/>
  <c r="BS40" i="59"/>
  <c r="BR38" i="59"/>
  <c r="BR40" i="59"/>
  <c r="BQ38" i="59"/>
  <c r="BQ40" i="59"/>
  <c r="BP38" i="59"/>
  <c r="BP40" i="59"/>
  <c r="BO38" i="59"/>
  <c r="BO40" i="59"/>
  <c r="BN38" i="59"/>
  <c r="BN40" i="59"/>
  <c r="BM38" i="59"/>
  <c r="BM40" i="59"/>
  <c r="BL38" i="59"/>
  <c r="BL40" i="59"/>
  <c r="BK38" i="59"/>
  <c r="BK40" i="59"/>
  <c r="BJ38" i="59"/>
  <c r="BJ40" i="59"/>
  <c r="BI38" i="59"/>
  <c r="BI40" i="59"/>
  <c r="BH38" i="59"/>
  <c r="BH40" i="59"/>
  <c r="BG38" i="59"/>
  <c r="BG40" i="59"/>
  <c r="BF38" i="59"/>
  <c r="BF40" i="59"/>
  <c r="BE38" i="59"/>
  <c r="BE40" i="59"/>
  <c r="BD38" i="59"/>
  <c r="BD40" i="59"/>
  <c r="BC38" i="59"/>
  <c r="BC40" i="59"/>
  <c r="BB38" i="59"/>
  <c r="BB40" i="59"/>
  <c r="BA38" i="59"/>
  <c r="BA40" i="59"/>
  <c r="AZ38" i="59"/>
  <c r="AZ40" i="59"/>
  <c r="AY38" i="59"/>
  <c r="AY40" i="59"/>
  <c r="AX38" i="59"/>
  <c r="AX40" i="59"/>
  <c r="AW38" i="59"/>
  <c r="AW40" i="59"/>
  <c r="AV38" i="59"/>
  <c r="AV40" i="59"/>
  <c r="AU38" i="59"/>
  <c r="AU40" i="59"/>
  <c r="AT38" i="59"/>
  <c r="AT40" i="59"/>
  <c r="AH38" i="59"/>
  <c r="AH40" i="59"/>
  <c r="CY37" i="59"/>
  <c r="CX37" i="59"/>
  <c r="CW37" i="59"/>
  <c r="CV37" i="59"/>
  <c r="CU37" i="59"/>
  <c r="CT37" i="59"/>
  <c r="CS37" i="59"/>
  <c r="CR37" i="59"/>
  <c r="CQ37" i="59"/>
  <c r="CP37" i="59"/>
  <c r="CO37" i="59"/>
  <c r="CN37" i="59"/>
  <c r="CM37" i="59"/>
  <c r="CL37" i="59"/>
  <c r="CK37" i="59"/>
  <c r="CJ37" i="59"/>
  <c r="CI37" i="59"/>
  <c r="CH37" i="59"/>
  <c r="CG37" i="59"/>
  <c r="CF37" i="59"/>
  <c r="CE37" i="59"/>
  <c r="CD37" i="59"/>
  <c r="CC37" i="59"/>
  <c r="CB37" i="59"/>
  <c r="CA37" i="59"/>
  <c r="BZ37" i="59"/>
  <c r="BY37" i="59"/>
  <c r="BX37" i="59"/>
  <c r="BW37" i="59"/>
  <c r="BV37" i="59"/>
  <c r="BU37" i="59"/>
  <c r="BT37" i="59"/>
  <c r="BS37" i="59"/>
  <c r="BR37" i="59"/>
  <c r="BQ37" i="59"/>
  <c r="BP37" i="59"/>
  <c r="BO37" i="59"/>
  <c r="BN37" i="59"/>
  <c r="BM37" i="59"/>
  <c r="BL37" i="59"/>
  <c r="BK37" i="59"/>
  <c r="BJ37" i="59"/>
  <c r="BI37" i="59"/>
  <c r="BH37" i="59"/>
  <c r="BG37" i="59"/>
  <c r="BF37" i="59"/>
  <c r="BE37" i="59"/>
  <c r="BD37" i="59"/>
  <c r="BC37" i="59"/>
  <c r="BB37" i="59"/>
  <c r="BA37" i="59"/>
  <c r="AZ37" i="59"/>
  <c r="AY37" i="59"/>
  <c r="AX37" i="59"/>
  <c r="AW37" i="59"/>
  <c r="AV37" i="59"/>
  <c r="AU37" i="59"/>
  <c r="AT37" i="59"/>
  <c r="AI37" i="59"/>
  <c r="AH37" i="59"/>
  <c r="CY36" i="59"/>
  <c r="CX36" i="59"/>
  <c r="CW36" i="59"/>
  <c r="CV36" i="59"/>
  <c r="CU36" i="59"/>
  <c r="CT36" i="59"/>
  <c r="CS36" i="59"/>
  <c r="CR36" i="59"/>
  <c r="CQ36" i="59"/>
  <c r="CP36" i="59"/>
  <c r="CO36" i="59"/>
  <c r="CN36" i="59"/>
  <c r="CM36" i="59"/>
  <c r="CL36" i="59"/>
  <c r="CK36" i="59"/>
  <c r="CJ36" i="59"/>
  <c r="CI36" i="59"/>
  <c r="CH36" i="59"/>
  <c r="CG36" i="59"/>
  <c r="CF36" i="59"/>
  <c r="CE36" i="59"/>
  <c r="CD36" i="59"/>
  <c r="CC36" i="59"/>
  <c r="CB36" i="59"/>
  <c r="CA36" i="59"/>
  <c r="BZ36" i="59"/>
  <c r="BY36" i="59"/>
  <c r="BX36" i="59"/>
  <c r="BW36" i="59"/>
  <c r="BV36" i="59"/>
  <c r="BU36" i="59"/>
  <c r="BT36" i="59"/>
  <c r="BS36" i="59"/>
  <c r="BR36" i="59"/>
  <c r="BQ36" i="59"/>
  <c r="BP36" i="59"/>
  <c r="BO36" i="59"/>
  <c r="BN36" i="59"/>
  <c r="BM36" i="59"/>
  <c r="BL36" i="59"/>
  <c r="BK36" i="59"/>
  <c r="BJ36" i="59"/>
  <c r="BI36" i="59"/>
  <c r="BH36" i="59"/>
  <c r="BG36" i="59"/>
  <c r="BF36" i="59"/>
  <c r="BE36" i="59"/>
  <c r="BD36" i="59"/>
  <c r="BC36" i="59"/>
  <c r="BB36" i="59"/>
  <c r="BA36" i="59"/>
  <c r="AZ36" i="59"/>
  <c r="AY36" i="59"/>
  <c r="AX36" i="59"/>
  <c r="AW36" i="59"/>
  <c r="AV36" i="59"/>
  <c r="AU36" i="59"/>
  <c r="AT36" i="59"/>
  <c r="AS36" i="59"/>
  <c r="AR36" i="59"/>
  <c r="AP36" i="59"/>
  <c r="AO36" i="59"/>
  <c r="AN36" i="59"/>
  <c r="AM36" i="59"/>
  <c r="AL36" i="59"/>
  <c r="AK36" i="59"/>
  <c r="AJ36" i="59"/>
  <c r="AI36" i="59"/>
  <c r="AH36" i="59"/>
  <c r="CY35" i="59"/>
  <c r="CX35" i="59"/>
  <c r="CW35" i="59"/>
  <c r="CV35" i="59"/>
  <c r="CU35" i="59"/>
  <c r="CT35" i="59"/>
  <c r="CS35" i="59"/>
  <c r="CR35" i="59"/>
  <c r="CQ35" i="59"/>
  <c r="CP35" i="59"/>
  <c r="CO35" i="59"/>
  <c r="CN35" i="59"/>
  <c r="CM35" i="59"/>
  <c r="CL35" i="59"/>
  <c r="CK35" i="59"/>
  <c r="CJ35" i="59"/>
  <c r="CI35" i="59"/>
  <c r="CH35" i="59"/>
  <c r="CG35" i="59"/>
  <c r="CF35" i="59"/>
  <c r="CE35" i="59"/>
  <c r="CD35" i="59"/>
  <c r="CC35" i="59"/>
  <c r="CB35" i="59"/>
  <c r="CA35" i="59"/>
  <c r="BZ35" i="59"/>
  <c r="BY35" i="59"/>
  <c r="BX35" i="59"/>
  <c r="BW35" i="59"/>
  <c r="BV35" i="59"/>
  <c r="BU35" i="59"/>
  <c r="BT35" i="59"/>
  <c r="BS35" i="59"/>
  <c r="BR35" i="59"/>
  <c r="BQ35" i="59"/>
  <c r="BP35" i="59"/>
  <c r="BO35" i="59"/>
  <c r="BN35" i="59"/>
  <c r="BM35" i="59"/>
  <c r="BL35" i="59"/>
  <c r="BK35" i="59"/>
  <c r="BJ35" i="59"/>
  <c r="BI35" i="59"/>
  <c r="BH35" i="59"/>
  <c r="BG35" i="59"/>
  <c r="BF35" i="59"/>
  <c r="BE35" i="59"/>
  <c r="BD35" i="59"/>
  <c r="BC35" i="59"/>
  <c r="BB35" i="59"/>
  <c r="BA35" i="59"/>
  <c r="AZ35" i="59"/>
  <c r="AY35" i="59"/>
  <c r="AX35" i="59"/>
  <c r="AW35" i="59"/>
  <c r="AV35" i="59"/>
  <c r="AU35" i="59"/>
  <c r="AT35" i="59"/>
  <c r="AS35" i="59"/>
  <c r="AR35" i="59"/>
  <c r="AP35" i="59"/>
  <c r="AO35" i="59"/>
  <c r="AN35" i="59"/>
  <c r="AM35" i="59"/>
  <c r="AL35" i="59"/>
  <c r="AK35" i="59"/>
  <c r="AJ35" i="59"/>
  <c r="AI35" i="59"/>
  <c r="AH35" i="59"/>
  <c r="AG36" i="59"/>
  <c r="AG35" i="59"/>
  <c r="AK37" i="59"/>
  <c r="AL37" i="59"/>
  <c r="J7" i="68"/>
  <c r="AN37" i="59"/>
  <c r="AO37" i="59"/>
  <c r="AJ37" i="59"/>
  <c r="AM37" i="59"/>
  <c r="AG37" i="59"/>
  <c r="AP37" i="59"/>
  <c r="AR37" i="59"/>
  <c r="H7" i="68"/>
  <c r="G7" i="68"/>
  <c r="F7" i="68"/>
  <c r="K7" i="68"/>
  <c r="H16" i="68"/>
  <c r="G16" i="68"/>
  <c r="G10" i="68"/>
  <c r="K19" i="83"/>
  <c r="I5" i="83"/>
  <c r="J5" i="83"/>
  <c r="K5" i="83"/>
  <c r="I19" i="83"/>
  <c r="J19" i="83"/>
  <c r="M37" i="83"/>
  <c r="L37" i="83"/>
  <c r="M111" i="75"/>
  <c r="F13" i="83"/>
  <c r="D10" i="83"/>
  <c r="H10" i="83"/>
  <c r="D11" i="83"/>
  <c r="H11" i="83"/>
  <c r="E14" i="83"/>
  <c r="D14" i="83"/>
  <c r="E13" i="83"/>
  <c r="E19" i="83"/>
  <c r="H19" i="83"/>
  <c r="P120" i="74"/>
  <c r="E21" i="83"/>
  <c r="H21" i="83"/>
  <c r="S28" i="75"/>
  <c r="F17" i="83"/>
  <c r="H17" i="83"/>
  <c r="E5" i="83"/>
  <c r="P10" i="75"/>
  <c r="F9" i="83"/>
  <c r="D6" i="83"/>
  <c r="K90" i="74"/>
  <c r="L90" i="74"/>
  <c r="M90" i="74"/>
  <c r="N90" i="74"/>
  <c r="O90" i="74"/>
  <c r="R90" i="74"/>
  <c r="P90" i="74"/>
  <c r="Q90" i="74"/>
  <c r="M11" i="74"/>
  <c r="Q11" i="74"/>
  <c r="K11" i="74"/>
  <c r="L11" i="74"/>
  <c r="O11" i="74"/>
  <c r="R11" i="74"/>
  <c r="N11" i="74"/>
  <c r="P11" i="74"/>
  <c r="I160" i="74"/>
  <c r="R27" i="74"/>
  <c r="S14" i="75"/>
  <c r="P111" i="75"/>
  <c r="L21" i="75"/>
  <c r="R28" i="75"/>
  <c r="L111" i="75"/>
  <c r="E160" i="74"/>
  <c r="Q111" i="75"/>
  <c r="O111" i="75"/>
  <c r="K111" i="75"/>
  <c r="R111" i="75"/>
  <c r="Q10" i="75"/>
  <c r="S111" i="75"/>
  <c r="M10" i="75"/>
  <c r="N111" i="75"/>
  <c r="I153" i="75"/>
  <c r="R8" i="74"/>
  <c r="N14" i="74"/>
  <c r="F160" i="74"/>
  <c r="G160" i="74"/>
  <c r="L25" i="74"/>
  <c r="H160" i="74"/>
  <c r="R26" i="74"/>
  <c r="K8" i="74"/>
  <c r="L10" i="75"/>
  <c r="R10" i="75"/>
  <c r="R13" i="75"/>
  <c r="L6" i="74"/>
  <c r="R9" i="74"/>
  <c r="Q101" i="74"/>
  <c r="N131" i="74"/>
  <c r="M131" i="74"/>
  <c r="O131" i="74"/>
  <c r="P131" i="74"/>
  <c r="Q131" i="74"/>
  <c r="R131" i="74"/>
  <c r="K131" i="74"/>
  <c r="L131" i="74"/>
  <c r="O12" i="74"/>
  <c r="P28" i="74"/>
  <c r="O13" i="74"/>
  <c r="O30" i="74"/>
  <c r="M13" i="75"/>
  <c r="L7" i="74"/>
  <c r="L15" i="74"/>
  <c r="O29" i="74"/>
  <c r="K89" i="74"/>
  <c r="P10" i="74"/>
  <c r="K26" i="74"/>
  <c r="N10" i="75"/>
  <c r="S10" i="75"/>
  <c r="G153" i="75"/>
  <c r="E153" i="75"/>
  <c r="F153" i="75"/>
  <c r="H153" i="75"/>
  <c r="O28" i="75"/>
  <c r="K28" i="75"/>
  <c r="K10" i="75"/>
  <c r="O10" i="75"/>
  <c r="R89" i="74"/>
  <c r="N7" i="74"/>
  <c r="L9" i="74"/>
  <c r="K12" i="74"/>
  <c r="P13" i="74"/>
  <c r="O15" i="74"/>
  <c r="N26" i="74"/>
  <c r="K28" i="74"/>
  <c r="R29" i="74"/>
  <c r="M89" i="74"/>
  <c r="L101" i="74"/>
  <c r="M120" i="74"/>
  <c r="O7" i="74"/>
  <c r="N9" i="74"/>
  <c r="L12" i="74"/>
  <c r="R13" i="74"/>
  <c r="P15" i="74"/>
  <c r="O26" i="74"/>
  <c r="L28" i="74"/>
  <c r="K30" i="74"/>
  <c r="O89" i="74"/>
  <c r="N101" i="74"/>
  <c r="K6" i="74"/>
  <c r="R7" i="74"/>
  <c r="P9" i="74"/>
  <c r="N12" i="74"/>
  <c r="L14" i="74"/>
  <c r="K25" i="74"/>
  <c r="P26" i="74"/>
  <c r="O28" i="74"/>
  <c r="N30" i="74"/>
  <c r="Q89" i="74"/>
  <c r="R101" i="74"/>
  <c r="O6" i="74"/>
  <c r="N8" i="74"/>
  <c r="K10" i="74"/>
  <c r="R12" i="74"/>
  <c r="P14" i="74"/>
  <c r="N25" i="74"/>
  <c r="L27" i="74"/>
  <c r="K29" i="74"/>
  <c r="P30" i="74"/>
  <c r="P6" i="74"/>
  <c r="O8" i="74"/>
  <c r="L10" i="74"/>
  <c r="K13" i="74"/>
  <c r="R14" i="74"/>
  <c r="O25" i="74"/>
  <c r="N27" i="74"/>
  <c r="L29" i="74"/>
  <c r="R30" i="74"/>
  <c r="K7" i="74"/>
  <c r="P8" i="74"/>
  <c r="O10" i="74"/>
  <c r="N13" i="74"/>
  <c r="K15" i="74"/>
  <c r="R25" i="74"/>
  <c r="P27" i="74"/>
  <c r="N29" i="74"/>
  <c r="R5" i="74"/>
  <c r="N6" i="74"/>
  <c r="P7" i="74"/>
  <c r="K9" i="74"/>
  <c r="N10" i="74"/>
  <c r="P12" i="74"/>
  <c r="K14" i="74"/>
  <c r="N15" i="74"/>
  <c r="P25" i="74"/>
  <c r="K27" i="74"/>
  <c r="N28" i="74"/>
  <c r="P29" i="74"/>
  <c r="M101" i="74"/>
  <c r="N120" i="74"/>
  <c r="R6" i="74"/>
  <c r="L8" i="74"/>
  <c r="O9" i="74"/>
  <c r="R10" i="74"/>
  <c r="L13" i="74"/>
  <c r="O14" i="74"/>
  <c r="R15" i="74"/>
  <c r="L26" i="74"/>
  <c r="O27" i="74"/>
  <c r="R28" i="74"/>
  <c r="L30" i="74"/>
  <c r="N89" i="74"/>
  <c r="Q120" i="74"/>
  <c r="M6" i="74"/>
  <c r="M7" i="74"/>
  <c r="M8" i="74"/>
  <c r="M9" i="74"/>
  <c r="M10" i="74"/>
  <c r="M12" i="74"/>
  <c r="M13" i="74"/>
  <c r="M14" i="74"/>
  <c r="M15" i="74"/>
  <c r="M24" i="74"/>
  <c r="M25" i="74"/>
  <c r="M26" i="74"/>
  <c r="M27" i="74"/>
  <c r="M28" i="74"/>
  <c r="M29" i="74"/>
  <c r="M30" i="74"/>
  <c r="L89" i="74"/>
  <c r="N88" i="74"/>
  <c r="O101" i="74"/>
  <c r="Q6" i="74"/>
  <c r="Q7" i="74"/>
  <c r="Q8" i="74"/>
  <c r="Q9" i="74"/>
  <c r="Q10" i="74"/>
  <c r="Q12" i="74"/>
  <c r="Q13" i="74"/>
  <c r="Q14" i="74"/>
  <c r="Q15" i="74"/>
  <c r="Q25" i="74"/>
  <c r="Q26" i="74"/>
  <c r="Q27" i="74"/>
  <c r="Q28" i="74"/>
  <c r="Q29" i="74"/>
  <c r="Q30" i="74"/>
  <c r="P89" i="74"/>
  <c r="K101" i="74"/>
  <c r="K120" i="74"/>
  <c r="R120" i="74"/>
  <c r="L120" i="74"/>
  <c r="P101" i="74"/>
  <c r="O120" i="74"/>
  <c r="P13" i="75"/>
  <c r="K13" i="75"/>
  <c r="L13" i="75"/>
  <c r="P24" i="74"/>
  <c r="L24" i="74"/>
  <c r="M28" i="75"/>
  <c r="L28" i="75"/>
  <c r="O88" i="74"/>
  <c r="O24" i="74"/>
  <c r="Q21" i="75"/>
  <c r="N14" i="75"/>
  <c r="Q14" i="75"/>
  <c r="P14" i="75"/>
  <c r="M14" i="75"/>
  <c r="L14" i="75"/>
  <c r="K14" i="75"/>
  <c r="M5" i="74"/>
  <c r="N28" i="75"/>
  <c r="N31" i="75"/>
  <c r="O31" i="75"/>
  <c r="P31" i="75"/>
  <c r="Q31" i="75"/>
  <c r="R31" i="75"/>
  <c r="S31" i="75"/>
  <c r="D153" i="75"/>
  <c r="Q24" i="74"/>
  <c r="P28" i="75"/>
  <c r="Q28" i="75"/>
  <c r="M21" i="75"/>
  <c r="S21" i="75"/>
  <c r="P21" i="75"/>
  <c r="O21" i="75"/>
  <c r="R21" i="75"/>
  <c r="N21" i="75"/>
  <c r="R14" i="75"/>
  <c r="O14" i="75"/>
  <c r="Q88" i="74"/>
  <c r="R88" i="74"/>
  <c r="M88" i="74"/>
  <c r="P88" i="74"/>
  <c r="K88" i="74"/>
  <c r="L88" i="74"/>
  <c r="K24" i="74"/>
  <c r="R24" i="74"/>
  <c r="N24" i="74"/>
  <c r="P5" i="74"/>
  <c r="L5" i="74"/>
  <c r="N5" i="74"/>
  <c r="Q5" i="74"/>
  <c r="O5" i="74"/>
  <c r="K5" i="74"/>
  <c r="B9" i="68"/>
  <c r="B8" i="68"/>
  <c r="B15" i="68"/>
  <c r="B12" i="68"/>
  <c r="B11" i="68"/>
  <c r="B13" i="68"/>
  <c r="B14" i="68"/>
  <c r="AG38" i="59"/>
  <c r="AG40" i="59"/>
  <c r="AS37" i="59"/>
  <c r="I7" i="68"/>
  <c r="B7" i="68"/>
  <c r="AI38" i="59"/>
  <c r="AI40" i="59"/>
  <c r="K16" i="68"/>
  <c r="J16" i="68"/>
  <c r="I16" i="68"/>
  <c r="F16" i="68"/>
  <c r="H10" i="68"/>
  <c r="J37" i="83"/>
  <c r="K37" i="83"/>
  <c r="I37" i="83"/>
  <c r="G155" i="75"/>
  <c r="H13" i="83"/>
  <c r="H6" i="83"/>
  <c r="D37" i="83"/>
  <c r="H14" i="83"/>
  <c r="H9" i="83"/>
  <c r="F37" i="83"/>
  <c r="H5" i="83"/>
  <c r="N153" i="75"/>
  <c r="Q153" i="75"/>
  <c r="P153" i="75"/>
  <c r="O153" i="75"/>
  <c r="S153" i="75"/>
  <c r="R153" i="75"/>
  <c r="K153" i="75"/>
  <c r="M153" i="75"/>
  <c r="L153" i="75"/>
  <c r="M130" i="74"/>
  <c r="N130" i="74"/>
  <c r="K130" i="74"/>
  <c r="R130" i="74"/>
  <c r="P130" i="74"/>
  <c r="Q130" i="74"/>
  <c r="O130" i="74"/>
  <c r="L130" i="74"/>
  <c r="AN38" i="59"/>
  <c r="AN40" i="59"/>
  <c r="AL38" i="59"/>
  <c r="AL40" i="59"/>
  <c r="AK38" i="59"/>
  <c r="AK40" i="59"/>
  <c r="AJ38" i="59"/>
  <c r="AJ40" i="59"/>
  <c r="AR38" i="59"/>
  <c r="AR40" i="59"/>
  <c r="N81" i="37"/>
  <c r="AM38" i="59"/>
  <c r="AM40" i="59"/>
  <c r="AF83" i="37"/>
  <c r="N83" i="37"/>
  <c r="AP38" i="59"/>
  <c r="AP40" i="59"/>
  <c r="AO38" i="59"/>
  <c r="AO40" i="59"/>
  <c r="I10" i="68"/>
  <c r="N37" i="83"/>
  <c r="AS38" i="59"/>
  <c r="AS40" i="59"/>
  <c r="F6" i="68"/>
  <c r="B6" i="68"/>
  <c r="AO83" i="37"/>
  <c r="K10" i="68"/>
  <c r="J10" i="68"/>
  <c r="AX83" i="37"/>
  <c r="B10" i="68"/>
  <c r="P39" i="74"/>
  <c r="P160" i="74"/>
  <c r="O39" i="74"/>
  <c r="O160" i="74"/>
  <c r="Q39" i="74"/>
  <c r="Q160" i="74"/>
  <c r="K39" i="74"/>
  <c r="K160" i="74"/>
  <c r="M39" i="74"/>
  <c r="M160" i="74"/>
  <c r="N39" i="74"/>
  <c r="N160" i="74"/>
  <c r="L39" i="74"/>
  <c r="L160" i="74"/>
  <c r="R39" i="74"/>
  <c r="R160" i="74"/>
  <c r="D160" i="74"/>
  <c r="E12" i="83"/>
  <c r="H12" i="83"/>
  <c r="H37" i="83"/>
  <c r="BG83" i="37"/>
  <c r="BP83" i="37"/>
  <c r="E37" i="83"/>
  <c r="F47" i="57"/>
</calcChain>
</file>

<file path=xl/comments1.xml><?xml version="1.0" encoding="utf-8"?>
<comments xmlns="http://schemas.openxmlformats.org/spreadsheetml/2006/main">
  <authors>
    <author>VGC</author>
  </authors>
  <commentList>
    <comment ref="D6" authorId="0">
      <text>
        <r>
          <rPr>
            <sz val="9"/>
            <color indexed="81"/>
            <rFont val="Tahoma"/>
            <family val="2"/>
          </rPr>
          <t xml:space="preserve">
toegevoegd door VVQ</t>
        </r>
      </text>
    </comment>
  </commentList>
</comments>
</file>

<file path=xl/comments2.xml><?xml version="1.0" encoding="utf-8"?>
<comments xmlns="http://schemas.openxmlformats.org/spreadsheetml/2006/main">
  <authors>
    <author>MRY</author>
  </authors>
  <commentList>
    <comment ref="D15" authorId="0">
      <text>
        <r>
          <rPr>
            <sz val="9"/>
            <color indexed="81"/>
            <rFont val="Tahoma"/>
            <family val="2"/>
          </rPr>
          <t xml:space="preserve">
reduction de valeur
</t>
        </r>
      </text>
    </comment>
  </commentList>
</comments>
</file>

<file path=xl/comments3.xml><?xml version="1.0" encoding="utf-8"?>
<comments xmlns="http://schemas.openxmlformats.org/spreadsheetml/2006/main">
  <authors>
    <author>MRY</author>
  </authors>
  <commentList>
    <comment ref="B3" authorId="0">
      <text>
        <r>
          <rPr>
            <b/>
            <sz val="9"/>
            <color indexed="81"/>
            <rFont val="Tahoma"/>
            <family val="2"/>
          </rPr>
          <t>MRY:</t>
        </r>
        <r>
          <rPr>
            <sz val="9"/>
            <color indexed="81"/>
            <rFont val="Tahoma"/>
            <family val="2"/>
          </rPr>
          <t xml:space="preserve">
We nemen enkel de investeringslasten en  de inkomsten -&gt; te valideren in de methode
</t>
        </r>
      </text>
    </comment>
  </commentList>
</comments>
</file>

<file path=xl/sharedStrings.xml><?xml version="1.0" encoding="utf-8"?>
<sst xmlns="http://schemas.openxmlformats.org/spreadsheetml/2006/main" count="3549" uniqueCount="1405">
  <si>
    <t>Production</t>
  </si>
  <si>
    <t>Distribution</t>
  </si>
  <si>
    <t>CGAFE</t>
  </si>
  <si>
    <t>Charges diverses</t>
  </si>
  <si>
    <t>TOTAL</t>
  </si>
  <si>
    <t>Efficience</t>
  </si>
  <si>
    <t>CGSFE</t>
  </si>
  <si>
    <t>CNG</t>
  </si>
  <si>
    <t>Marge de financement consentie</t>
  </si>
  <si>
    <t>Assainissement</t>
  </si>
  <si>
    <t>Amortissements</t>
  </si>
  <si>
    <t>Moins(plus)-value réalisées et les réductions (augmentation) de valeur actées</t>
  </si>
  <si>
    <t>Marge équitable</t>
  </si>
  <si>
    <t>Réalité 2019</t>
  </si>
  <si>
    <t>nRAB</t>
  </si>
  <si>
    <t>Investissements</t>
  </si>
  <si>
    <t>hRAB</t>
  </si>
  <si>
    <t>AIG</t>
  </si>
  <si>
    <t>Total - CGAFE</t>
  </si>
  <si>
    <t>Total - CNG</t>
  </si>
  <si>
    <t>Total- CGSFE</t>
  </si>
  <si>
    <t>X1</t>
  </si>
  <si>
    <t>X2</t>
  </si>
  <si>
    <t>X3</t>
  </si>
  <si>
    <t>X4</t>
  </si>
  <si>
    <t>X5</t>
  </si>
  <si>
    <t>70/76</t>
  </si>
  <si>
    <t>60/66</t>
  </si>
  <si>
    <t>631/4</t>
  </si>
  <si>
    <t>635/8</t>
  </si>
  <si>
    <t>640/8</t>
  </si>
  <si>
    <t>752/9</t>
  </si>
  <si>
    <t>65/66</t>
  </si>
  <si>
    <t>652/9</t>
  </si>
  <si>
    <t>67/77</t>
  </si>
  <si>
    <t>670/3</t>
  </si>
  <si>
    <t>600/8</t>
  </si>
  <si>
    <t>75/76</t>
  </si>
  <si>
    <t>Codes</t>
  </si>
  <si>
    <t>Charges de personnel</t>
  </si>
  <si>
    <t>Retour à la table des matières</t>
  </si>
  <si>
    <t xml:space="preserve">I. </t>
  </si>
  <si>
    <t>II.</t>
  </si>
  <si>
    <t>III.</t>
  </si>
  <si>
    <t>Variable</t>
  </si>
  <si>
    <t>#</t>
  </si>
  <si>
    <t>Fuites</t>
  </si>
  <si>
    <t>Honoraires</t>
  </si>
  <si>
    <t>Gardiennage</t>
  </si>
  <si>
    <t>Fonds social et de solidarité</t>
  </si>
  <si>
    <t>Indemnités statutaires</t>
  </si>
  <si>
    <t>Approvisionnement</t>
  </si>
  <si>
    <t>RAB</t>
  </si>
  <si>
    <t>Volumes</t>
  </si>
  <si>
    <t>Tranche 1</t>
  </si>
  <si>
    <t>Tranche 2</t>
  </si>
  <si>
    <t>Tranche 3</t>
  </si>
  <si>
    <t>I.Domestique</t>
  </si>
  <si>
    <t>II. Non-domestique</t>
  </si>
  <si>
    <t>IV. Autre usagers</t>
  </si>
  <si>
    <t>Terme variable</t>
  </si>
  <si>
    <t xml:space="preserve">Tranche 1 </t>
  </si>
  <si>
    <t>Valeur unitaires</t>
  </si>
  <si>
    <t>Terme fixe</t>
  </si>
  <si>
    <t>Charges nettes supportée pour l'activité principale</t>
  </si>
  <si>
    <t>Charges nettes supportées pour les AIG</t>
  </si>
  <si>
    <t>Charges nettes supportées pour les surcharges</t>
  </si>
  <si>
    <t>Charges nettes supportées pour les activités connexes</t>
  </si>
  <si>
    <t>Ass. Communal</t>
  </si>
  <si>
    <t>Ass. régional</t>
  </si>
  <si>
    <t xml:space="preserve"> </t>
  </si>
  <si>
    <t>Hydrants</t>
  </si>
  <si>
    <t>Col de cygne</t>
  </si>
  <si>
    <t>Surcharges</t>
  </si>
  <si>
    <t>Prévisions 2021</t>
  </si>
  <si>
    <t>Prévisions 2022</t>
  </si>
  <si>
    <t>Prévisions 2023</t>
  </si>
  <si>
    <t>Prévisions 2024</t>
  </si>
  <si>
    <t>Prévisions 2025</t>
  </si>
  <si>
    <t>Prévisions 2026</t>
  </si>
  <si>
    <t>Assainissement des eaux usées</t>
  </si>
  <si>
    <t>Luttre contre l'inondation</t>
  </si>
  <si>
    <t>Prévisions 2020</t>
  </si>
  <si>
    <t>Terme variable - linéaire non-domestique</t>
  </si>
  <si>
    <t>Linéaire - domestique</t>
  </si>
  <si>
    <t>Fontaines</t>
  </si>
  <si>
    <t>Différence</t>
  </si>
  <si>
    <t>TABLEAU 15 - TARIFS PERIODIQUES</t>
  </si>
  <si>
    <t>Terme variable - linéaire</t>
  </si>
  <si>
    <t>Tarif pour la fourniture d'eau potable</t>
  </si>
  <si>
    <t>Tarif pour les AIG</t>
  </si>
  <si>
    <t>Surcharges (taxes, impôt,…)</t>
  </si>
  <si>
    <t>Tarif pour l'assainissement régional</t>
  </si>
  <si>
    <t>Tarif pour l'égouttage</t>
  </si>
  <si>
    <t>Tarif pour les activités d'intérêt général</t>
  </si>
  <si>
    <t>Tarif lié à la Composante "Lutte contre les inondations et le stockage tampon pour les eaux pluviales se retrouvant des les réseaux unitaire</t>
  </si>
  <si>
    <t>Surcharges (Taxes, impôt, …)</t>
  </si>
  <si>
    <t>Fixe</t>
  </si>
  <si>
    <t>Usagers domestiques</t>
  </si>
  <si>
    <t>Usagers non-domestiques</t>
  </si>
  <si>
    <t>Autres usagers</t>
  </si>
  <si>
    <t>Compteurs individuels</t>
  </si>
  <si>
    <t>Compteurs collectifs</t>
  </si>
  <si>
    <t>Buffer</t>
  </si>
  <si>
    <t>Connexe</t>
  </si>
  <si>
    <t>Annexe 3 - Grille tariafaire</t>
  </si>
  <si>
    <t>Table de cohérence</t>
  </si>
  <si>
    <t>Concordance "Périmètre" et "CG vs CNG"</t>
  </si>
  <si>
    <t>Augmentation Capital</t>
  </si>
  <si>
    <t>Equilibre (Actif = Passif)</t>
  </si>
  <si>
    <t>Trésorerie positive</t>
  </si>
  <si>
    <t>Concordance RAB</t>
  </si>
  <si>
    <t>Equilibre Cash Flow</t>
  </si>
  <si>
    <t>Collecte</t>
  </si>
  <si>
    <t>Stockage tampon</t>
  </si>
  <si>
    <t>Indirect</t>
  </si>
  <si>
    <t>Construction-entretien</t>
  </si>
  <si>
    <t>Carburants</t>
  </si>
  <si>
    <t>Protection</t>
  </si>
  <si>
    <t>Réactifs</t>
  </si>
  <si>
    <t>Combustibles</t>
  </si>
  <si>
    <t>Divers</t>
  </si>
  <si>
    <t>Achat de marchandises autre que compteu</t>
  </si>
  <si>
    <t>Achat de compteurs</t>
  </si>
  <si>
    <t>Variation des stocks</t>
  </si>
  <si>
    <t>Variation de stock compteurs</t>
  </si>
  <si>
    <t>Consommation d'eau</t>
  </si>
  <si>
    <t>Consommation de gaz</t>
  </si>
  <si>
    <t>Consommation d'électricité B.T.</t>
  </si>
  <si>
    <t>Consommation d'électricité H.T.</t>
  </si>
  <si>
    <t>Analyses, essais, contrôles,...</t>
  </si>
  <si>
    <t>Prises en location d'immeubles</t>
  </si>
  <si>
    <t>Déversement des boues</t>
  </si>
  <si>
    <t>Assurance des bâtiments</t>
  </si>
  <si>
    <t>Assurance des véhicules et des engins</t>
  </si>
  <si>
    <t>Assurance de la R.C. d'exploitation</t>
  </si>
  <si>
    <t>Assurances diverses</t>
  </si>
  <si>
    <t>inflation</t>
  </si>
  <si>
    <t>Téléphone</t>
  </si>
  <si>
    <t>Frais postaux</t>
  </si>
  <si>
    <t>Bureau</t>
  </si>
  <si>
    <t>Documentation - Achats</t>
  </si>
  <si>
    <t>Documentation - Abonnements</t>
  </si>
  <si>
    <t>Documentation - Affiliation et cotisati</t>
  </si>
  <si>
    <t>Documentation - Recherche documentaire</t>
  </si>
  <si>
    <t>Documentation - Normes</t>
  </si>
  <si>
    <t>Documentation - ouvrages de base + mise</t>
  </si>
  <si>
    <t>Cotisations et subsides aux groupements</t>
  </si>
  <si>
    <t>Dons, libéralités, subventions</t>
  </si>
  <si>
    <t>Frais externes d'information générale d</t>
  </si>
  <si>
    <t>Insertions d'annonces</t>
  </si>
  <si>
    <t>Frais de réception et de restaurant en</t>
  </si>
  <si>
    <t>Frais de restaurant relatifs aux sémina</t>
  </si>
  <si>
    <t>Frais externes divers de relations publ</t>
  </si>
  <si>
    <t>Entr. et rép., par tiers, ouvrages rela</t>
  </si>
  <si>
    <t>Entr. et rép., par tiers, immeubles d'e</t>
  </si>
  <si>
    <t>Entr. et rép., par tiers, du matériel e</t>
  </si>
  <si>
    <t>Entr. et rép., par tiers, des véhicules</t>
  </si>
  <si>
    <t>Entr. et rép., par tiers, mobilier &amp; ma</t>
  </si>
  <si>
    <t>Entr. et rép., par tiers, des vêtements</t>
  </si>
  <si>
    <t>Entr. et rép., par tiers, de biens dive</t>
  </si>
  <si>
    <t>Prises en location d'engins de travaux</t>
  </si>
  <si>
    <t>Prises en location de parkings, de gara</t>
  </si>
  <si>
    <t>Prises en location de machines de bureau</t>
  </si>
  <si>
    <t>Prises en location diverses</t>
  </si>
  <si>
    <t>Véhicules pris en renting - loyers fina</t>
  </si>
  <si>
    <t>Minervals d'études professionnelles et</t>
  </si>
  <si>
    <t>Rétributions diverses</t>
  </si>
  <si>
    <t>Déplacement du personnel à étranger</t>
  </si>
  <si>
    <t>Déplacement du personnel dans le pays</t>
  </si>
  <si>
    <t>Transport de choses diverses par des ti</t>
  </si>
  <si>
    <t>Locations transport (avec chauffeur)</t>
  </si>
  <si>
    <t>Déplacement du personnel à étranger à r</t>
  </si>
  <si>
    <t>Indemnité Personnel Coopération Congo</t>
  </si>
  <si>
    <t>Assurance Vie Capital Différé</t>
  </si>
  <si>
    <t>Divers frais administratifs</t>
  </si>
  <si>
    <t>Personnel intérimaire</t>
  </si>
  <si>
    <t>Appoint. des employés soumis à la CP.</t>
  </si>
  <si>
    <t>Heures sup. des employés  soumis à la C</t>
  </si>
  <si>
    <t>Piquet des employés soumis à la CP.</t>
  </si>
  <si>
    <t>Indemn. des employés soumis à la CP.</t>
  </si>
  <si>
    <t>Appoint. des employés soumis à l'ONSS</t>
  </si>
  <si>
    <t>Heures sup. des employés  soumis à l'ON</t>
  </si>
  <si>
    <t>Pécule de vacances des employés soumis</t>
  </si>
  <si>
    <t>Salaires des ouvriers soumis à la CP.</t>
  </si>
  <si>
    <t>Heures supplémentaires des ouvriers sou</t>
  </si>
  <si>
    <t>Piquet des ouvriers soumis à la CP.</t>
  </si>
  <si>
    <t>Indemn. des ouvriers soumis à la CP.</t>
  </si>
  <si>
    <t>Salaires des ouvriers soumis à l'ONSS</t>
  </si>
  <si>
    <t>Piquet des ouvriers soumis à l'ONSS</t>
  </si>
  <si>
    <t>Indemn. des ouvriers soumis à l'ONSS</t>
  </si>
  <si>
    <t>Pécule de vacances des ouvriers soumis</t>
  </si>
  <si>
    <t>Complém. pécule de vac. des ouvr. soumi</t>
  </si>
  <si>
    <t>Salaires ouvriers contrat First</t>
  </si>
  <si>
    <t>Appointements étudiants</t>
  </si>
  <si>
    <t>Cotisations à l'ONSS pour les employés</t>
  </si>
  <si>
    <t>Cotisations à l'ONSS pour les ouvriers</t>
  </si>
  <si>
    <t>Cotisations à l'A.M.I. pour les employé</t>
  </si>
  <si>
    <t>Cotisations à l'A.M.I. pour les ouvrier</t>
  </si>
  <si>
    <t>Indemn. de salaire mensuel garanti - ma</t>
  </si>
  <si>
    <t>Indemn. de préavis</t>
  </si>
  <si>
    <t>Gratif. de fin carrière et indemn.frais</t>
  </si>
  <si>
    <t>Assurance du personnel contre les accid</t>
  </si>
  <si>
    <t>Abonnements sociaux</t>
  </si>
  <si>
    <t>Indemnités suite au PDE (Plan de Mobili</t>
  </si>
  <si>
    <t>Cotisations au Fonds des primes syndica</t>
  </si>
  <si>
    <t>Autres avantages au personnel - distr b</t>
  </si>
  <si>
    <t>Autres avantages au personnel, soumis à</t>
  </si>
  <si>
    <t>Chèque repas</t>
  </si>
  <si>
    <t>Subside à la caisse d'entraide VIVAQUA</t>
  </si>
  <si>
    <t>Autres charges relatives aux pensions</t>
  </si>
  <si>
    <t>Autres chges pensions - Amén fin carr C</t>
  </si>
  <si>
    <t>Provision pr pécule de vacances - dotat</t>
  </si>
  <si>
    <t>Provision pr pécule de vacances - utili</t>
  </si>
  <si>
    <t>Honoraires avocats,experts,médecins,bur</t>
  </si>
  <si>
    <t>Assurance Décès Pensionnés</t>
  </si>
  <si>
    <t>Emol. des gérants et indemn. stat. admi</t>
  </si>
  <si>
    <t>Cotisations sociales des mandataires</t>
  </si>
  <si>
    <t>Indemnités Statutaires</t>
  </si>
  <si>
    <t>Entreprises et sous-entreprises d'immob</t>
  </si>
  <si>
    <t>Entreprises et sous-entreprises de mise</t>
  </si>
  <si>
    <t>Entr.et ss-entr.d'immo.coord.chantier-c</t>
  </si>
  <si>
    <t>OSIRIS : Frais de dossier</t>
  </si>
  <si>
    <t>Dot.d'amort. des immeubles d'expl. fin.</t>
  </si>
  <si>
    <t>Dot.d'amort. des imm. d'expl. non fin.</t>
  </si>
  <si>
    <t>Dotation d'amort. des biens d'équipemen</t>
  </si>
  <si>
    <t>Dotation d'amort. du mobilier et du mat</t>
  </si>
  <si>
    <t>Dot.d'amortissements réévaluation const</t>
  </si>
  <si>
    <t>Dot. Amort s/trav Invest - réseau comm.</t>
  </si>
  <si>
    <t xml:space="preserve">Moins-values sur réalisation d'actifs </t>
  </si>
  <si>
    <t>Redevances pour occupation du domaine p</t>
  </si>
  <si>
    <t>Redevances pour dégâts non accidentels</t>
  </si>
  <si>
    <t>Redevances diverses</t>
  </si>
  <si>
    <t>Précomptes immobiliers</t>
  </si>
  <si>
    <t>Précomptes mobiliers</t>
  </si>
  <si>
    <t>Taxes diverses</t>
  </si>
  <si>
    <t>Taxes sur le déversement des eaux usées</t>
  </si>
  <si>
    <t>Redevance wallonne s/prises d'eau potab</t>
  </si>
  <si>
    <t>Redevance flamande s/prises d'eau potab</t>
  </si>
  <si>
    <t>Emprunt lié au financement des pensions</t>
  </si>
  <si>
    <t>Emprunt de 1998 - VIVAQUA - intérêts</t>
  </si>
  <si>
    <t>Emprunt de 1999 - VIVAQUA - intérêts</t>
  </si>
  <si>
    <t>Emprunt de 2001 - VIVAQUA - intérêts</t>
  </si>
  <si>
    <t>Emprunt de 2002 - VIVAQUA - intérêts</t>
  </si>
  <si>
    <t>Emprunt de 2010 - VIVAQUA (Siège Social</t>
  </si>
  <si>
    <t>Emprunt de 2010 - VIVAQUA (fortis) - In</t>
  </si>
  <si>
    <t>Différences de change (pertes)</t>
  </si>
  <si>
    <t>Charges financières diverses</t>
  </si>
  <si>
    <t>Différence de facturation</t>
  </si>
  <si>
    <t>Véhicules pris en renting - intérêts</t>
  </si>
  <si>
    <t>Moins-values sur réalisation créances c</t>
  </si>
  <si>
    <t>Prises en location hors immeubles (inc. véhicule)</t>
  </si>
  <si>
    <t>Emprunt BEI - Tranche 1 (30M)</t>
  </si>
  <si>
    <t>Emprunt BEI - Tranche 2 (20m)</t>
  </si>
  <si>
    <t>Emprunt BEI - Tranche 3 (25M)</t>
  </si>
  <si>
    <t>Emprunt BEI - Tranche 4 (15mM)</t>
  </si>
  <si>
    <t>Emprunt BEI - Tranche 5 (15M)</t>
  </si>
  <si>
    <t>Emprunt BEI - Tranche 6 (63M)</t>
  </si>
  <si>
    <t>Emprunt BEI - Tranche 7 (30M)</t>
  </si>
  <si>
    <t>Perte Hydralis</t>
  </si>
  <si>
    <t>Achat de marchandises Usine à Coques</t>
  </si>
  <si>
    <t>Achat d'eau en gros (Waterlink)</t>
  </si>
  <si>
    <t>Variation des stocks usine à coques</t>
  </si>
  <si>
    <t>Prises en location de machines de burea</t>
  </si>
  <si>
    <t>Services en attente d'affectation</t>
  </si>
  <si>
    <t>Documentation - Affiliation avec abonne</t>
  </si>
  <si>
    <t>Corrections d'examens du personnel</t>
  </si>
  <si>
    <t>Amendes non déductibles</t>
  </si>
  <si>
    <t>Frais avocats &amp; huissiers (abonnés)</t>
  </si>
  <si>
    <t>Frais avocats &amp; huissiers (juridique)</t>
  </si>
  <si>
    <t>Assainissement suppra-communal en Fland</t>
  </si>
  <si>
    <t>Redevance Régionale Assainissement</t>
  </si>
  <si>
    <t>Indemnité logements "employés"</t>
  </si>
  <si>
    <t>Indemnité logements "ouvriers"</t>
  </si>
  <si>
    <t>ONSS - Cotisations de solidarité</t>
  </si>
  <si>
    <t>Télétravail - Remboursement fr téléphon</t>
  </si>
  <si>
    <t>Autres avantages au personnel</t>
  </si>
  <si>
    <t>Personnel contractuel - Prime assurance</t>
  </si>
  <si>
    <t>Dotation Amortissement Pose Planifié</t>
  </si>
  <si>
    <t>Dotation Amort. remplacement compteurs</t>
  </si>
  <si>
    <t>Dotation Amort.raccordement distr.</t>
  </si>
  <si>
    <t>Dotation Amort.rés.Ass.</t>
  </si>
  <si>
    <t>Dotation Amortissement Bassins d'Orages</t>
  </si>
  <si>
    <t>Dotation Amortissement collecteurs</t>
  </si>
  <si>
    <t>Dotation Amort.Raccordement Ass.</t>
  </si>
  <si>
    <t>Dotation Amort.Station de pompage</t>
  </si>
  <si>
    <t>Dotation aux réductions de valeur sur s</t>
  </si>
  <si>
    <t>Dotation réd valeur créances Distribut.</t>
  </si>
  <si>
    <t>Dotation réd valeur créances assainiss.</t>
  </si>
  <si>
    <t>Dot. provisions pour couverture pension</t>
  </si>
  <si>
    <t>util&amp;rep. prov. frais liés aux pensions</t>
  </si>
  <si>
    <t>Dot. provisions heures et congés</t>
  </si>
  <si>
    <t>Provision pour heures &amp; Congésà  récupé</t>
  </si>
  <si>
    <t>Dotation aux provisions réactivation CA</t>
  </si>
  <si>
    <t>Util.&amp; reprise provisions réactivation</t>
  </si>
  <si>
    <t>Dotation aux provisions sociales</t>
  </si>
  <si>
    <t>Dotation aux provisions pour litiges ju</t>
  </si>
  <si>
    <t>Utilisation et reprise de provisions so</t>
  </si>
  <si>
    <t>Util &amp; repr prov pour rénov bétons Tail</t>
  </si>
  <si>
    <t>Util &amp; repr prov pour litige entreprene</t>
  </si>
  <si>
    <t>Provision prime départ coll fl - utilis</t>
  </si>
  <si>
    <t>Irrécouvrables - Distribution - Abonnés</t>
  </si>
  <si>
    <t>Irrécouvrables - Assainssement - Abonné</t>
  </si>
  <si>
    <t>Fonds social</t>
  </si>
  <si>
    <t>Hémodialyse</t>
  </si>
  <si>
    <t>Fonds solidarité internationale</t>
  </si>
  <si>
    <t>Indemnités Statutaires - Art.50</t>
  </si>
  <si>
    <t>emprunt 1998 - Distribution  (400 M Fb)</t>
  </si>
  <si>
    <t>Emprunt 1999 - Distribution (400 M Fb)</t>
  </si>
  <si>
    <t>Emprunt 2000 - Distribution (500 M Fb)</t>
  </si>
  <si>
    <t>Emprunt 2001 - Distribution (250 M Fb)</t>
  </si>
  <si>
    <t>Emprunt 2002 - Distribution (7,5 m €) -</t>
  </si>
  <si>
    <t>Emprunt 2003 - Distribution (16 M €) -</t>
  </si>
  <si>
    <t>Emprunt 2004 - Distribution (14m €) - i</t>
  </si>
  <si>
    <t>Emprunt 2005 - Distribution (6 M €) - i</t>
  </si>
  <si>
    <t>Emprunt 2005 - Distribution (10 M €) -</t>
  </si>
  <si>
    <t>Emprunt 2006 - Distribution (10 M €) -</t>
  </si>
  <si>
    <t>Emprunt 2006 - Distribution (5 M€) - in</t>
  </si>
  <si>
    <t>Emprunt 2007 - Distribution - intérêts</t>
  </si>
  <si>
    <t>Emprunt 2008 - Distribution - intérêts</t>
  </si>
  <si>
    <t>Emprunt 2009 - Distribution - intérêts</t>
  </si>
  <si>
    <t>Emprunt 2010 - Distribution - intérêts</t>
  </si>
  <si>
    <t>Emprunt 2001 - Assainissement</t>
  </si>
  <si>
    <t>Emprunt 2002 - Assainissement (10M €)</t>
  </si>
  <si>
    <t>Emprunt 2003 - Assainissement (7,5M €)</t>
  </si>
  <si>
    <t>Emprunt 2004 - Assainissement (5 M €)</t>
  </si>
  <si>
    <t>Emprunt 2005 - Assainissement (6 M€)</t>
  </si>
  <si>
    <t>Emprunt 2005 - Assainissement (6 M €)</t>
  </si>
  <si>
    <t>Emprunt 2006 - Assainissement (6M €)</t>
  </si>
  <si>
    <t>Emprunt 2006 - Assainissement (10 M €)</t>
  </si>
  <si>
    <t>Emprunt 2007 - Assainissement</t>
  </si>
  <si>
    <t>Emprunt 2007 - Assanissemnet</t>
  </si>
  <si>
    <t>Emprunt 2008 - Assainissement</t>
  </si>
  <si>
    <t>Emprunt 2009 - Assainissement</t>
  </si>
  <si>
    <t>Emprunt 2010 - Assainissement</t>
  </si>
  <si>
    <t>Emprunt 2014 Assainissement (20M)  KBC</t>
  </si>
  <si>
    <t>Emprunt 2014 Assainissement (20M) ING</t>
  </si>
  <si>
    <t>Emprunt 2014 Assainissement (45M) KBC</t>
  </si>
  <si>
    <t>Emprunt 2015 Assainissemnet  (20M) ING</t>
  </si>
  <si>
    <t>Emprunt 2015 Assainisseemnt (20M) ING</t>
  </si>
  <si>
    <t>Emprunt 2015 Assainissement (20M) KBC</t>
  </si>
  <si>
    <t>Emprunt 2015 Assinissement (20M) KBC</t>
  </si>
  <si>
    <t>Emprunt 2015 Assainissement (20M) BNP</t>
  </si>
  <si>
    <t>Emprunt 2016 Assainissement (30m) ING</t>
  </si>
  <si>
    <t>Emprunt 2018 Assainissement (30m) ING</t>
  </si>
  <si>
    <t>Emprunt BEI - Tranche 8(30M)</t>
  </si>
  <si>
    <t>Emprunt BEI - Tranche 9(30M) - 2018</t>
  </si>
  <si>
    <t>Emprunt BEI - Tranche 10(45M) - 2019</t>
  </si>
  <si>
    <t>Emprunt BEI - Tranche 11(90M) - 2019</t>
  </si>
  <si>
    <t>Utilisations et reprises</t>
  </si>
  <si>
    <t>Commis. s/part.non utilisée de l'ouvert</t>
  </si>
  <si>
    <t>Moins-values sur réalisation d'actifs i</t>
  </si>
  <si>
    <t>Vente de l'eau à la TMVW</t>
  </si>
  <si>
    <t>Vente de l'eau aux comm.clientes et cli</t>
  </si>
  <si>
    <t>Vente de l'eau aux communes associées</t>
  </si>
  <si>
    <t>Prestation Services Distribution</t>
  </si>
  <si>
    <t>Consommation  Eau Domestique</t>
  </si>
  <si>
    <t>Consommation Eau Industriel</t>
  </si>
  <si>
    <t>Abonnement</t>
  </si>
  <si>
    <t>Redevances</t>
  </si>
  <si>
    <t>Redevances Assainissement Communal</t>
  </si>
  <si>
    <t>Redevance Assanissement Régional</t>
  </si>
  <si>
    <t>Récup.coût exploit. distr.int. des comm</t>
  </si>
  <si>
    <t>Récup.coût travaux réalisés pr le cpte</t>
  </si>
  <si>
    <t>Prestation Services Distributie</t>
  </si>
  <si>
    <t>Encours Tiers (D)</t>
  </si>
  <si>
    <t>Amort.Tiers ©</t>
  </si>
  <si>
    <t>Récup du coût assainissement supra-comm</t>
  </si>
  <si>
    <t>Récup du coût assainiss communal en Fla</t>
  </si>
  <si>
    <t>Réc.frais.branchmnts.ass.communal</t>
  </si>
  <si>
    <t>Prestation Services Assainissement</t>
  </si>
  <si>
    <t>Prestation Services Production</t>
  </si>
  <si>
    <t>Prestation Services Autres</t>
  </si>
  <si>
    <t>Refacturation Communes Flamandes</t>
  </si>
  <si>
    <t>Variation des produits en cours de fabr</t>
  </si>
  <si>
    <t>Variation des commandes en cours d'exéc</t>
  </si>
  <si>
    <t>Frais préalable mise en place SAP ISU</t>
  </si>
  <si>
    <t>Prod.immob.en cours en fin d'année</t>
  </si>
  <si>
    <t>Prod.immob.en cours en fin d'année (aut</t>
  </si>
  <si>
    <t>Prod.immobilisation AA (automatique)</t>
  </si>
  <si>
    <t>Prod.immobilisation OT AINV</t>
  </si>
  <si>
    <t>Subsides d'exploitation reçus</t>
  </si>
  <si>
    <t>Subsides d'exploitation - Plan Activa</t>
  </si>
  <si>
    <t>Récupération du coût des communications</t>
  </si>
  <si>
    <t>Récupération de charges de structure</t>
  </si>
  <si>
    <t>Récupération de frais administratifs as</t>
  </si>
  <si>
    <t>Récupération de frais admin. ass.suprac</t>
  </si>
  <si>
    <t>Récupération diverses</t>
  </si>
  <si>
    <t>Prestations bureau d'étude</t>
  </si>
  <si>
    <t>Récup coût ass.sup-com en Flandre auprè</t>
  </si>
  <si>
    <t>Récup coût auitres contrats</t>
  </si>
  <si>
    <t>Récup production electricité (certifica</t>
  </si>
  <si>
    <t>Récup. coût des travaux GIE NEBLON-MODA</t>
  </si>
  <si>
    <t>Mises en location d'imm. à caract. non</t>
  </si>
  <si>
    <t>Récup.charges loc. d'imm. à caractère n</t>
  </si>
  <si>
    <t>Mises en location d'imm. à caractère pr</t>
  </si>
  <si>
    <t>Récup. de charges loc. d'imm. à caractè</t>
  </si>
  <si>
    <t>Indemnités reçues en couverture de sini</t>
  </si>
  <si>
    <t>Ventes de matériaux de fontainerie à de</t>
  </si>
  <si>
    <t>Ventes diverses au personnel</t>
  </si>
  <si>
    <t>Recettes diverses</t>
  </si>
  <si>
    <t>Autres Activités</t>
  </si>
  <si>
    <t>Recouvrement frais de citation</t>
  </si>
  <si>
    <t>Frais de Rappel - Abonnés</t>
  </si>
  <si>
    <t>Divers - Abonnés</t>
  </si>
  <si>
    <t>Revenus des immobilisations financières</t>
  </si>
  <si>
    <t>Revenus des placem. de trésorerie et va</t>
  </si>
  <si>
    <t>Subsides en capital</t>
  </si>
  <si>
    <t>Promesse à affecter</t>
  </si>
  <si>
    <t>Différences de change (gains)</t>
  </si>
  <si>
    <t>Intérêts de retard perçus</t>
  </si>
  <si>
    <t>Revenus financiers divers</t>
  </si>
  <si>
    <t>Plus-values sur réalisation d'actifs im</t>
  </si>
  <si>
    <t>Autres produits exceptionnels</t>
  </si>
  <si>
    <t>Variante affichage :</t>
  </si>
  <si>
    <t>ZBI1</t>
  </si>
  <si>
    <t>Compte</t>
  </si>
  <si>
    <t>Libellé</t>
  </si>
  <si>
    <t>Charge d'exploitation non récurrente</t>
  </si>
  <si>
    <t>Dotation aux réserves immunisées</t>
  </si>
  <si>
    <t>En € avec décimales</t>
  </si>
  <si>
    <t>Ventes et prestations</t>
  </si>
  <si>
    <t xml:space="preserve">   Chiffre d’affaires</t>
  </si>
  <si>
    <t xml:space="preserve">   Variation des en-cours de fabrication, des produits finis
   et des commandes en cours d’exécution</t>
  </si>
  <si>
    <t xml:space="preserve">   Production immobilisée</t>
  </si>
  <si>
    <t xml:space="preserve">   Autres produits d’exploitation</t>
  </si>
  <si>
    <t xml:space="preserve">  Produits d'exploitation non récurrents</t>
  </si>
  <si>
    <t xml:space="preserve"> Coût des ventes et prestations</t>
  </si>
  <si>
    <t xml:space="preserve">   Approvisionnements et marchandises</t>
  </si>
  <si>
    <t xml:space="preserve">       Achats</t>
  </si>
  <si>
    <t xml:space="preserve">       Variation des stocks</t>
  </si>
  <si>
    <t xml:space="preserve">   Services et biens divers</t>
  </si>
  <si>
    <t xml:space="preserve">   Rémunérations, charges sociales et pensions</t>
  </si>
  <si>
    <t xml:space="preserve">   Amortissements et réductions de valeur sur frais
   d'établissement, sur immobilisations incorporelles et 
   corporelles</t>
  </si>
  <si>
    <t xml:space="preserve">   Réductions de valeur sur stocks, sur commandes en
   cours d’exécution et sur créances commerciales</t>
  </si>
  <si>
    <t xml:space="preserve">   Provisions pour risques et charges</t>
  </si>
  <si>
    <t xml:space="preserve">   Autres charges d’exploitation</t>
  </si>
  <si>
    <t xml:space="preserve">   Charges d'exploitation non récurrentes</t>
  </si>
  <si>
    <t xml:space="preserve"> Bénéfice d’exploitation
 (Perte d'exploitation)</t>
  </si>
  <si>
    <t xml:space="preserve"> Produits financiers</t>
  </si>
  <si>
    <t xml:space="preserve">   Produits des immobilisations financières</t>
  </si>
  <si>
    <t xml:space="preserve">   Produits des actifs circulants</t>
  </si>
  <si>
    <t xml:space="preserve">   Autres produits financiers</t>
  </si>
  <si>
    <t xml:space="preserve"> Charges financières</t>
  </si>
  <si>
    <t xml:space="preserve">   Charges des dettes</t>
  </si>
  <si>
    <t xml:space="preserve">   Autres charges financières</t>
  </si>
  <si>
    <t xml:space="preserve"> Bénéfice courant avant impôts</t>
  </si>
  <si>
    <t xml:space="preserve"> Perte courant avant impôts</t>
  </si>
  <si>
    <t>TOT CHARGES</t>
  </si>
  <si>
    <t>TOT PRODUITS</t>
  </si>
  <si>
    <t>RESULTAT</t>
  </si>
  <si>
    <t>Programme: S_ALR_87009822</t>
  </si>
  <si>
    <t>Rémunérations BE &amp; CA</t>
  </si>
  <si>
    <t>Charges Hydralis</t>
  </si>
  <si>
    <t>Les provision pour charges récurrentes</t>
  </si>
  <si>
    <t>ChECK</t>
  </si>
  <si>
    <t>CNR</t>
  </si>
  <si>
    <t>Annexe 5</t>
  </si>
  <si>
    <t>Annexe 6</t>
  </si>
  <si>
    <t>Annexe 7</t>
  </si>
  <si>
    <t>Annexe 4</t>
  </si>
  <si>
    <t>CHECK:</t>
  </si>
  <si>
    <t>Check</t>
  </si>
  <si>
    <t>Utilisations et reprises risque financier</t>
  </si>
  <si>
    <t>VIVAQUA-HOME</t>
  </si>
  <si>
    <t>Charges 2019</t>
  </si>
  <si>
    <t>Induss</t>
  </si>
  <si>
    <t>Investissement</t>
  </si>
  <si>
    <t>Charges hors invest</t>
  </si>
  <si>
    <t>Variation des stocks - correction</t>
  </si>
  <si>
    <t>2019 - hors invest</t>
  </si>
  <si>
    <t>Charges rejetées/résultat</t>
  </si>
  <si>
    <t>Dot.frais restructuration liés aux pensions</t>
  </si>
  <si>
    <t>Charges avec résultat</t>
  </si>
  <si>
    <t>CHECK ANNEXE - charges comptables</t>
  </si>
  <si>
    <t>CHECK ANNEXE - charges non comptables</t>
  </si>
  <si>
    <t>CHECK ANNEXE - total</t>
  </si>
  <si>
    <t>Gestion de l'espace public</t>
  </si>
  <si>
    <t>CNC01</t>
  </si>
  <si>
    <t>CNC02</t>
  </si>
  <si>
    <t>CNC03</t>
  </si>
  <si>
    <t>CNC04</t>
  </si>
  <si>
    <t>CNC05</t>
  </si>
  <si>
    <t>CNC06</t>
  </si>
  <si>
    <t>CNC09</t>
  </si>
  <si>
    <t>Marge de financement consentie - scénario 1</t>
  </si>
  <si>
    <t>Marge Equitable</t>
  </si>
  <si>
    <t>Coûts environnementaux</t>
  </si>
  <si>
    <t>Enveloppe Innovation</t>
  </si>
  <si>
    <t>Produits hors invest</t>
  </si>
  <si>
    <t>Variable ajustement remunérations</t>
  </si>
  <si>
    <t>Total avant ajustement vis-à-vis périmètre</t>
  </si>
  <si>
    <r>
      <t xml:space="preserve">Terme variable - </t>
    </r>
    <r>
      <rPr>
        <i/>
        <sz val="10"/>
        <color rgb="FFFF0000"/>
        <rFont val="EYInterstate Light"/>
      </rPr>
      <t>linéaire</t>
    </r>
  </si>
  <si>
    <t>m³</t>
  </si>
  <si>
    <t>EUR</t>
  </si>
  <si>
    <t>Typ.</t>
  </si>
  <si>
    <t>EUR/m³</t>
  </si>
  <si>
    <t>Y1</t>
  </si>
  <si>
    <t>Y2</t>
  </si>
  <si>
    <t>Y3</t>
  </si>
  <si>
    <t>Y4</t>
  </si>
  <si>
    <t>Y5</t>
  </si>
  <si>
    <t>Z1</t>
  </si>
  <si>
    <t>Z2</t>
  </si>
  <si>
    <t>Z3</t>
  </si>
  <si>
    <t>Z4</t>
  </si>
  <si>
    <t>Z5</t>
  </si>
  <si>
    <t>A1</t>
  </si>
  <si>
    <t>A2</t>
  </si>
  <si>
    <t>A3</t>
  </si>
  <si>
    <t>A4</t>
  </si>
  <si>
    <t>A5</t>
  </si>
  <si>
    <t>EBITDA</t>
  </si>
  <si>
    <t>9,5*EBITDA</t>
  </si>
  <si>
    <t>EUR/#</t>
  </si>
  <si>
    <t>OPEX</t>
  </si>
  <si>
    <t>CAPEX</t>
  </si>
  <si>
    <t>Tailfer</t>
  </si>
  <si>
    <t>%</t>
  </si>
  <si>
    <t>CHECK</t>
  </si>
  <si>
    <t>T1</t>
  </si>
  <si>
    <t>T2</t>
  </si>
  <si>
    <t>T3</t>
  </si>
  <si>
    <t>T4</t>
  </si>
  <si>
    <t>Tunnel</t>
  </si>
  <si>
    <t>18bis</t>
  </si>
  <si>
    <t>Cf. 2.5.1 - RAB</t>
  </si>
  <si>
    <t>Cf. 2.5.5 - RAB</t>
  </si>
  <si>
    <t>Cf. 2.5.2</t>
  </si>
  <si>
    <t>INHOUDSOPGAVE</t>
  </si>
  <si>
    <t>Nr.</t>
  </si>
  <si>
    <t>Titel van de tabel</t>
  </si>
  <si>
    <t>Link</t>
  </si>
  <si>
    <t>Toepassingsgebied van de gereguleerde en niet-gereguleerde activiteiten</t>
  </si>
  <si>
    <t>Identificatie van de beheersbare en niet-beheersbare kosten</t>
  </si>
  <si>
    <t>Verdeelsleutels</t>
  </si>
  <si>
    <t>Balans</t>
  </si>
  <si>
    <t>Resultatenrekening</t>
  </si>
  <si>
    <t>Percentage van het rendement en billijke marge</t>
  </si>
  <si>
    <t>Schulden</t>
  </si>
  <si>
    <t>Toegelaten financieringsmarge</t>
  </si>
  <si>
    <t>Voorzieningen</t>
  </si>
  <si>
    <t>Personeel</t>
  </si>
  <si>
    <t>MIP</t>
  </si>
  <si>
    <t>Lekken</t>
  </si>
  <si>
    <t>Efficiëntie</t>
  </si>
  <si>
    <t>Onbetaalde facturen</t>
  </si>
  <si>
    <t>Pensioenfonds</t>
  </si>
  <si>
    <t>Facturatie-eenheden</t>
  </si>
  <si>
    <t>Kostendekking</t>
  </si>
  <si>
    <t>Kostendekking (btw-correctie)</t>
  </si>
  <si>
    <t>Tarieven</t>
  </si>
  <si>
    <t>Raming van de inkomsten</t>
  </si>
  <si>
    <t>Regulatoire saldi</t>
  </si>
  <si>
    <t>Reguleringsfonds</t>
  </si>
  <si>
    <t>BKZEF</t>
  </si>
  <si>
    <t>NBK</t>
  </si>
  <si>
    <t>NBKK</t>
  </si>
  <si>
    <t>Projecties</t>
  </si>
  <si>
    <t>Parameters</t>
  </si>
  <si>
    <t>Schalenfabriek</t>
  </si>
  <si>
    <t>Invulrichtlijnen</t>
  </si>
  <si>
    <t>Toelichting</t>
  </si>
  <si>
    <t>Verwijzing naar de methodologie</t>
  </si>
  <si>
    <t>Algemene richtlijnen</t>
  </si>
  <si>
    <t>Elke cel in het geel is een 'input' in EURO - uittreksel uit de boekhouding van de operator.
Momenteel verwijzen bepaalde gele cellen naar de bijlagen. Sommige formules moeten aan de evolutie van het formaat van de bijlagen worden aangepast.</t>
  </si>
  <si>
    <t>Elke oranje cel is het resultaat van een berekening waarvan de cellen in de desbetreffende tabel staan.
Als een formule niet correct is doorgetrokken/ingevuld, kan de operator een correctie aanbrengen.</t>
  </si>
  <si>
    <t>Elke cel in het grijs is een andere 'input' dan in EURO.</t>
  </si>
  <si>
    <t>Elke blauwe cel heeft betrekking op of zou moeten betrekking hebben op  een cel in andere sheet (link in te vullen door de operator in functie van de behoefte).</t>
  </si>
  <si>
    <t xml:space="preserve">De hoofdeenheden zijn '€', 'm³' en '€/m³'. </t>
  </si>
  <si>
    <t xml:space="preserve">Elk cijfer wordt weergegeven met 4 cijfers na de komma. </t>
  </si>
  <si>
    <t>De operator moet in kolom 'C' de benaming van de geïdentificeerde activiteiten invullen.
Uitsluitend voor de ex post controle: de operator neemt de totale kosten en de totale op het einde van de periode gecontroleerde inkomsten over om de meegedeelde bedragen te reconciliëren met de boekhouding. Deze bedragen zijn afkomstig van de T4 - RR.
De operator voegt zoveel lijnen toe als nodig is om aan de in de tariefmethodologie overeengekomen exhaustiviteit te voldoen.
De 'opbrengsten' houden geen rekening met de inkomsten die aan de tariefperiodes zijn gekoppeld.</t>
  </si>
  <si>
    <t>Cf. 1 - Toepassingsgebied van de gereguleerde activiteiten</t>
  </si>
  <si>
    <t xml:space="preserve">Kolom 'E' maakt het mogelijk om de gebruikte indexeringsfactor te bepalen. Voor de BKZEF zal de operator de variabele ingeven volgens welke de kosten evolueren. </t>
  </si>
  <si>
    <t>Cf. 2.7.1 - Indexeringsfactor &amp; 2.7 - Evolutieregels</t>
  </si>
  <si>
    <t>'Toeslagen' - Gelet op de tariefmethodologie en de Brusselse context moet deze lijn voor deze eerste tariefperiode leeg zijn. Ze moet worden gebruikt als er een nieuwe toeslag verschijnt.</t>
  </si>
  <si>
    <t>'VIVANext' - Deze categorie omvat de door VIVAnext gemaakte kosten, met uitzondering van het eigen personeel.</t>
  </si>
  <si>
    <t>BKMEF: de beheersbare kosten met efficiëntiefactor zijn gebaseerd op (1) de evolutie van de prijzen en (2) de T2_Sleutel.</t>
  </si>
  <si>
    <t>BKZEF: de beheersbare kosten zonder efficiëntiefactor zijn gebaseerd op (1) bijlage 3 waarin de eenheidskosten en de ontwikkeling van de volumes worden weergegeven en op (2) de T2_Sleutel voor de verdeling van de kosten.</t>
  </si>
  <si>
    <t>NBK: de niet-beheersbare kosten zijn gebaseerd op (1) bijlage 4 waarin de niet-beheersbare kosten en de door de operator geschatte waarden worden weergegeven en op (2) de T2_Sleutel voor de verdeling van de indirecte kosten.</t>
  </si>
  <si>
    <t>NBKK: bepaalde kosten (bv. BM, TFM, innovatie-enveloppe) zijn geen 'boekhoudkundige kosten'. De operator kan het invullen van de T1 automatiseren vanuit bijlage 8 (A8_NBKK).</t>
  </si>
  <si>
    <t>De jaren voorafgaand aan het tariefvoorstel zijn gebaseerd op de werkelijk gemaakte kosten. De jaren na het tariefvoorstel zijn gebaseerd op prognoses die rekening houden met de in de tariefmethodologie opgestelde regels. De operator moet de keuzes met betrekking tot de gekozen evolutiefactoren kunnen motiveren.</t>
  </si>
  <si>
    <t>De operator geeft in overeenstemming met de tariefmethodologie de formules die bij de waarden van de verdeelsleutels horen. De tabel onderaan de pagina is hiervoor bedoeld.</t>
  </si>
  <si>
    <t>Cf. 2.6.1 - Invoering van de verdeelsleutels</t>
  </si>
  <si>
    <t>De operator moet een onderscheid maken tussen de indirecte kosten BKMEF, BKZEF, NBK.</t>
  </si>
  <si>
    <t>De operator heeft de mogelijkheid om extra kostencategorieën toe te voegen indien de in T1 gebruikte nomenclatuur niet in overeenstemming met de beoogde indirecte kostenposten is.</t>
  </si>
  <si>
    <t>Voor de drie eerste tabellen moet de operator enkel de gele vakken invullen (tot aan lijn 111).</t>
  </si>
  <si>
    <t>Via de tabel onderaan het blad kan de operator de verdeelsleutels berekenen. De operator moet de variabelen in de blauwe vakken invoeren (indien mogelijk door een koppeling met andere tabellen) en de formule in de oranje vakken invoegen.</t>
  </si>
  <si>
    <t>Dit RM biedt de operator de mogelijkheid om 4 verdeelsleutels in te voeren. Indien de operator meer sleutels nodig heeft, moet de formule in de tabellen boven het blad worden aangepast.</t>
  </si>
  <si>
    <t>Er moet rekening mee worden gehouden dat de NBKK een ander formaat hebben dan de 'klassieke' kosten. Het doel is om de aandacht van de operator te vestigen op deze kosten, die in het algemeen verband houden met bijlage 8 (NBKK) in tegenstelling tot de andere kostencategorieën die betrekking hebben op bijlage 1 tot en met 4.</t>
  </si>
  <si>
    <t>De waarden die in het eigen vermogen worden vermeld, moeten overeenkomen met de waarden die in T5 - RAB worden weergegeven.</t>
  </si>
  <si>
    <t>De waarden die in LT schulden worden vermeld, moeten overeenkomen met de waarden die in T7 - Schuld worden weergegeven.</t>
  </si>
  <si>
    <t>De waarden die voor de investeringen en financieringen worden vermeld, moeten overeenkomen met de waarden die in T8 - TFM worden weergegeven.</t>
  </si>
  <si>
    <t>Cf. 2.4.6 - Toegelaten financieringsmarge</t>
  </si>
  <si>
    <t>De waarden die in de voorzieningen worden vermeld, moeten overeenkomen met de waarden die in T9 - Voorzieningen worden weergegeven.</t>
  </si>
  <si>
    <t>Cf. 2.4.2 - Voorzieningen</t>
  </si>
  <si>
    <t>De in de activa opgenomen waarden moeten overeenkomen met de waarden in T11 - MIP.</t>
  </si>
  <si>
    <t>De waarden die in de schuldvorderingen worden vermeld, moeten overeenkomen met de waarden die in T16 - Onbetaalde facturen worden weergegeven.</t>
  </si>
  <si>
    <t>Cf. 2.4.2.3 - Onbetaalde facturen</t>
  </si>
  <si>
    <t>Via de kolom 'Hypotheses' kan de operator de evolutie van de getoonde bedragen verantwoorden.</t>
  </si>
  <si>
    <t>De waarden die in de RR worden vermeld, moeten overeenkomen met de waarden die in T1a worden weergegeven.</t>
  </si>
  <si>
    <t>De waarden die in de RR worden vermeld, moeten overeenkomen met de waarden die voor de berekening van de TFM worden gebruikt.</t>
  </si>
  <si>
    <t>Via de kolommen 'Hypotheses' kan de operator de evolutie van de getoonde bedragen verantwoorden.</t>
  </si>
  <si>
    <t>De afschrijvingspercentages die worden gebruikt om de afschrijvingen voor nRAB en hRAB te berekenen, zijn afkomstig uit bijlage 7 die de parameters bevat.</t>
  </si>
  <si>
    <t>Cf. 2.4.2.1.1 - Afschrijvingspercentages</t>
  </si>
  <si>
    <t>De operator vult de tabel in vanaf het eerste jaar van de tariefperiode.</t>
  </si>
  <si>
    <t xml:space="preserve">De initiële waarde van de RAB is gelijk aan 0, behoudens andersluidend akkoord van de regulator. </t>
  </si>
  <si>
    <t>De waarde van de RAB op 01.01.X is gelijk aan de waarde van de RAB op 31.12.X-1</t>
  </si>
  <si>
    <t>De waarde van de jaarlijkse investeringen is afkomstig uit bijlage 2 met betrekking tot de CAPEX.</t>
  </si>
  <si>
    <t>De waarde van de investeringen komt overeen met de waarde van de investeringen, zoals vermeld in T11_ MIP.</t>
  </si>
  <si>
    <t>De financieringspercentages per EF, Schulden, Subsidies &amp; Tarieven kunnen worden berekend op basis van bijlage 2 (indien volledige informatie). Indien nodig wordt dit punt nader besproken met de regulator.</t>
  </si>
  <si>
    <t>De desinvesteringen zijn afkomstig uit bijlage 2.</t>
  </si>
  <si>
    <t>De afschrijvingen komen uit bijlage 2. Ze moeten worden gereconcilieerd met de afschrijvingen in T1.</t>
  </si>
  <si>
    <t>De overnames van subsidies moeten door de operator worden gedefinieerd.</t>
  </si>
  <si>
    <t xml:space="preserve">De afschrijvingen van de meerwaarde moeten door de operator worden vastgelegd. </t>
  </si>
  <si>
    <t>De waarde van de RAB wordt automatisch berekend.</t>
  </si>
  <si>
    <t>De gemiddelde waarde van de RAB wordt automatisch berekend.</t>
  </si>
  <si>
    <t>De over te nemen bedragen voor de hRAB-regels zouden moeten worden ontleend aan bijlage 2_CAPEX.</t>
  </si>
  <si>
    <t>De waarden die voor de RAB zijn opgenomen, moeten overeenkomen met die van T5 - RAB.</t>
  </si>
  <si>
    <t>De waarden die voor de schulden zijn opgenomen, moeten overeenkomen met die van T7 - Schulden.</t>
  </si>
  <si>
    <t>% gefinancierd door EF moet verwijzen naar de % gebruikt in de T5_RAB.</t>
  </si>
  <si>
    <t>Deze tabel is bedoeld om de regulator een duidelijk beeld te geven van het bedrag van de door de operator aangegane schulden, aangezien deze nodig zijn voor (1) de berekening van de RAB en (2) de BM. Er wordt op gewezen dat in deze tabel enkel rekening wordt gehouden met de schulden die worden gebruikt voor de financiering van investeringen.</t>
  </si>
  <si>
    <t>Deze tabel is bedoeld om na te gaan of de 'toegelaten financieringsmarge' van de operator moet worden aangesproken om zijn kosten te dekken. Deze tabel is een tabel voor de analyse van de kasstromen. Hij is opgesplitst in (1) exploitatiekasstromen, (2) investeringskasstromen en (3) financieringskasstromen. Er wordt opgemerkt dat deze tabel een tabelmodel is voor de analyse van de kasstromen. Het is mogelijk dat de realiteit van de operator licht verschilt. Indien nodig kan de operator lijnen toevoegen.</t>
  </si>
  <si>
    <t>De operator zal ook de schuldratio's moeten tonen die onderaan het blad worden vermeld.</t>
  </si>
  <si>
    <t>Op de regel 'verschillen' wordt het bedrag weergegeven dat nodig is om de behoeften van de operator te dekken.</t>
  </si>
  <si>
    <t>Kolom 'B' geeft het 'type' van voorziening weer.</t>
  </si>
  <si>
    <t>In het geval van het tariefvoorstel moeten enkel de terugkerende voorzieningen in aanmerking worden genomen. De 'eenmalige' voorzieningen zullen achteraf worden gecontroleerd.</t>
  </si>
  <si>
    <t>Deze tabel brengt de personeelskosten in kaart. Deze kosten moeten in overeenstemming zijn met de in T1a gerapporteerde bedragen.</t>
  </si>
  <si>
    <t>Rekening houdend met het feit dat het door het Gewest goedgekeurde MIP de periode 2019-2024 bestrijkt, zal de operator de prognoses voor 2025 en 2026 in detail uitwerken. Deze zullen worden bijgewerkt zodra het volgende MIP door het Gewest is goedgekeurd.</t>
  </si>
  <si>
    <t>Cf. 7.3.1 - Investeringsplan</t>
  </si>
  <si>
    <t>De investeringen buiten het WBP moeten worden ontleend aan het investeringsplan van VIVAQUA.</t>
  </si>
  <si>
    <t>Alle percentages moeten door de operator worden gemotiveerd. Deze worden vermeld in de tabel 'Parameters'.</t>
  </si>
  <si>
    <t>Cf. 2.4.7 - Lekkages op het net</t>
  </si>
  <si>
    <t>Aangezien het in aanmerking genomen watervolume uit T14 kan worden gehaald, kan deze tabel volledig automatisch zijn.</t>
  </si>
  <si>
    <t>De marginale kosten voor het waterwinningsstation van Tailfer zouden het voorwerp moeten uitmaken van een specifieke nota die tegelijk met het tariefvoorstel wordt ingediend. Deze nota moet voldoende uitgebreid zijn om de regulator in staat te stellen de berekening van de marginale kosten te begrijpen.</t>
  </si>
  <si>
    <t>Het doel van deze tabel is om de waarde van de gekozen efficiëntiefactor toe te lichten en te motiveren.</t>
  </si>
  <si>
    <t>Cf. 2.7.1 - Indexeringsfactor</t>
  </si>
  <si>
    <t>De operator maakt een schatting van de kosten die hij zou hebben gemaakt zonder de invoering van VIVANext (AS IS-situatie). Deze raming wordt gemotiveerd in een toelichtende nota die bij de tariefmethodologie wordt gevoegd.</t>
  </si>
  <si>
    <t>De operator maakt een schatting van de extra kosten die de invoering van VIVANext met zich meebrengt. Deze raming wordt gemotiveerd in een toelichtende nota die bij de tariefmethodologie wordt gevoegd.</t>
  </si>
  <si>
    <t>De kostenraming met VIVANext is gebaseerd op de kosten die in T1a worden vermeld.</t>
  </si>
  <si>
    <t>De efficiëntiefactor houdt enkel rekening met de impact van VIVANext op de BKMEF.</t>
  </si>
  <si>
    <t>Het doel van deze tabel is om het bedrag van de onbetaalde facturen toe te lichten per gebruikerscategorie.</t>
  </si>
  <si>
    <t>De operator licht de componenten van de invorderingskosten toe die in aanmerking zullen worden genomen (i. Cel en ii. Derden).</t>
  </si>
  <si>
    <t>Rekening houdend met de berekening van de voorzieningen voor de onbetaalde facturen moeten deze in detail worden toegelicht volgens de duur: 1 jaar (30%), 2 jaar (75%) of 3 jaar (100%), zoals momenteel door de operator wordt overwogen.</t>
  </si>
  <si>
    <t>Deze tabel zal voornamelijk worden gebruikt voor de ex post controle.</t>
  </si>
  <si>
    <t>Cf. 2.4.4 - De kosten met betrekking tot het pensioenfonds Hydralis</t>
  </si>
  <si>
    <t>Deze tabel heeft tot doel om de verdeling van de volumes over de verschillende categorieën van verbruikers vast te stellen.</t>
  </si>
  <si>
    <t>Cf. 4.1 - Categorieën van gebruikers</t>
  </si>
  <si>
    <t>Deze tabel moet de basis vormen voor de volumes die in het rapporteringsmodel in aanmerking worden genomen.</t>
  </si>
  <si>
    <t>Het belangrijkste deel van de cellen zijn 'hard data/input' van VIVAQUA.</t>
  </si>
  <si>
    <t>De gewestelijke waterzuivering is niet van toepassing op VIVAQUA.</t>
  </si>
  <si>
    <t>De verdeelde volumes zijn gelijk aan de volumes die voor de gemeentelijke waterzuivering zijn opgenomen.</t>
  </si>
  <si>
    <t xml:space="preserve"> Het gecorrigeerde gemiddelde wordt berekend door het verbruik van minder dan 15 m³/persoon en van meer dan 70 m³/persoon uit te sluiten (cf. motivatie, hoofdstuk 4).</t>
  </si>
  <si>
    <t>De operator kiest vervolgens de degressiviteitsfactor (gewogen gemiddelde, eenvoudig gemiddelde, lineair gemiddelde) waarmee het gecorrigeerde gemiddelde kan worden afgevlakt. Het afgevlakte gemiddelde maakt het mogelijk om de theoretische bepaling van de tarieven (T19) en de tariefimpact (T19) te laten variëren.</t>
  </si>
  <si>
    <t>De operator moet als bijlage de volledige dataset bezorgen die de berekening van de volumes per deel bevat in functie van de gekozen drempel voor deel 3 en de verdeling van de volumes tussen de sectoren (incl. de gemengde).</t>
  </si>
  <si>
    <t>Facturatie-eenheden van de vaste term</t>
  </si>
  <si>
    <t>Deze tabel brengt de evolutie van het aantal meters en de in aanmerking genomen wooneenheden in kaart.</t>
  </si>
  <si>
    <t xml:space="preserve">De operator dient als bijlage de volledige dataset te bezorgen die de berekening van de kalibers van de meters en hun verdeling bevat. </t>
  </si>
  <si>
    <t>Deze tabel is bedoeld om de kosten te identificeren die door de tarieven moeten worden gedekt.</t>
  </si>
  <si>
    <t>Cf. 2.8 - Toegestane inkomsten</t>
  </si>
  <si>
    <t>Dit tabblad moet a priori automatisch worden ingevuld.</t>
  </si>
  <si>
    <t>Deze tabel is bedoeld om rekening te houden met de mogelijkheid van een overdracht van een deel van de kosten van de huishoudelijke sector naar de niet-huishoudelijke sector.</t>
  </si>
  <si>
    <t>VIVAQUA bepaalt het volgende:
- het deel van de toegestane inkomsten dat van de huishoudelijke naar de niet-huishoudelijke sector zal worden overgedragen;
- de delen van de vaste term en van de variabele term die door de tarieven zullen worden gedekt.</t>
  </si>
  <si>
    <t xml:space="preserve">Deze tabel is bedoeld om de tarieven voor elk type van gebruiker (huishoudelijk, niet-huishoudelijk en andere) en voor elke activiteit (productie, distributie, zuivering en andere) te bepalen. </t>
  </si>
  <si>
    <t>Cf. 4 - Tariefstructuur</t>
  </si>
  <si>
    <t xml:space="preserve">De operator kiest de vaste term, die niet meer dan 25% van de totale factuur van een huishouden mag bedragen. Daartoe werd een controleformule toegevoegd. </t>
  </si>
  <si>
    <r>
      <t>De operator kiest de variabele term voor delen 1 en 2. Die moet minstens 30% hoger zijn dan deel 2 om het stimuleringsprincipe van de KOW te garanderen.</t>
    </r>
    <r>
      <rPr>
        <sz val="10"/>
        <color theme="1"/>
        <rFont val="Calibri Light"/>
        <family val="2"/>
        <scheme val="major"/>
      </rPr>
      <t xml:space="preserve"> Daartoe werd een controleformule toegevoegd. </t>
    </r>
  </si>
  <si>
    <t>De operator kan ervoor kiezen om het deel van de vaste term in eenzelfde sector te verhogen.</t>
  </si>
  <si>
    <r>
      <t>De operator kan ervoor kiezen om gebruik te maken van de p-factor (</t>
    </r>
    <r>
      <rPr>
        <i/>
        <sz val="10"/>
        <color theme="1"/>
        <rFont val="Calibri Light"/>
        <family val="2"/>
        <scheme val="major"/>
      </rPr>
      <t>door het progressief tarief gegenereerd overschot of tekort, uitgedrukt in procent</t>
    </r>
    <r>
      <rPr>
        <sz val="10"/>
        <color theme="1"/>
        <rFont val="Calibri Light"/>
        <family val="2"/>
        <scheme val="major"/>
      </rPr>
      <t xml:space="preserve">), om de factuurverschillen voor een normaal verbruik tussen het progressieve en lineaire tarief te verminderen. De voorwaarde is dat het gemiddelde progressieve tarief nooit minder dan het lineaire tarief mag bedragen. Daartoe werd een controleformule toegevoegd. </t>
    </r>
  </si>
  <si>
    <t xml:space="preserve">De tabel maakt het mogelijk om de tarieven vast te leggen teneinde (1) de tariefverschillen t-1 en t en (2) de tariefverschillen in functie van de gezinssamenstelling (en dus van de degressiviteit) tot een minimum te beperken. </t>
  </si>
  <si>
    <t>Deze tabel is bedoeld om op basis van de tarieven (T19) een raming te maken van de totale inkomsten. Deze tabel is volledig geautomatiseerd.</t>
  </si>
  <si>
    <t xml:space="preserve">Het doel van deze tabel is om de regulatoire saldi voor alle beheersbare kosten (BKZEF en BKMEF) en niet-beheersbare kosten te bepalen. </t>
  </si>
  <si>
    <t>Cf. 5.1 - Bepaling van de saldi</t>
  </si>
  <si>
    <t xml:space="preserve">Deze tabel maakt het mogelijk om de variaties in het reguleringsfonds te bepalen. </t>
  </si>
  <si>
    <t>Cf. Beheer en bestemming van de saldi</t>
  </si>
  <si>
    <t>CONTROLE 1 - Aanverwante activiteiten</t>
  </si>
  <si>
    <t>Link naar het blad:</t>
  </si>
  <si>
    <t>Doelstellingen van de controle:</t>
  </si>
  <si>
    <t>1. Identificatie van de negatieve aanverwante activiteiten</t>
  </si>
  <si>
    <t>2. Formulering van motiveringen voor de negatieve aanverwante activiteiten</t>
  </si>
  <si>
    <t>Identificatie van de negatieve activiteiten</t>
  </si>
  <si>
    <t>Motiveringen</t>
  </si>
  <si>
    <t>CONTROLE 2 - Samenhang tussen de tabellen</t>
  </si>
  <si>
    <t>1. De samenhang tussen de gegevens in de verschillende tabellen verzekeren</t>
  </si>
  <si>
    <t>Beschrijving</t>
  </si>
  <si>
    <t>Link tabel A</t>
  </si>
  <si>
    <t>Link tabel B</t>
  </si>
  <si>
    <t>Samenhang</t>
  </si>
  <si>
    <t>Reconciliatie 'Boekhouding' &amp; 'Toepassingsgebied'</t>
  </si>
  <si>
    <t>Reconciliatie T1 en OPEX</t>
  </si>
  <si>
    <t>Reconciliatie T1 (Kosten &amp; producten) en T1 (Activiteiten)</t>
  </si>
  <si>
    <t>Reconciliatie T1 en A3</t>
  </si>
  <si>
    <t>Reconciliatie T1 en A4</t>
  </si>
  <si>
    <t>Reconciliatie T1 en T0</t>
  </si>
  <si>
    <t>Reconciliatie T1 en T2 (BKMEF)</t>
  </si>
  <si>
    <t>Reconciliatie T1 en T2 (BKZEF)</t>
  </si>
  <si>
    <t>Reconciliatie T1 en T2 (NBK)</t>
  </si>
  <si>
    <t>Reconciliatie T2 en A3 (BKZEF)</t>
  </si>
  <si>
    <t>Reconciliatie T2 en A4 (NBK)</t>
  </si>
  <si>
    <t>Exhaustiviteit BKZEF T2 en A3</t>
  </si>
  <si>
    <t>Exhaustiviteit NBK T2 en A4</t>
  </si>
  <si>
    <t>Balans - Evenwicht Activa en Passiva</t>
  </si>
  <si>
    <t>Reconciliatie investeringen MIP &amp; RAB</t>
  </si>
  <si>
    <t>Reconciliatie Afschrijvingen T1 en T4</t>
  </si>
  <si>
    <t>Terug naar de inhoudsopgave</t>
  </si>
  <si>
    <t>RICHTLIJNEN</t>
  </si>
  <si>
    <t>&lt;&lt;&lt; Klik hier</t>
  </si>
  <si>
    <t>TABEL 0: TOEPASSINGSGEBIED VAN DE ACTIVITEITEN</t>
  </si>
  <si>
    <t>Realiteit 2019</t>
  </si>
  <si>
    <t>Realiteit 2020</t>
  </si>
  <si>
    <t>Vooruitzichten 2021</t>
  </si>
  <si>
    <t>Vooruitzichten 2022</t>
  </si>
  <si>
    <t>Vooruitzichten 2023</t>
  </si>
  <si>
    <t>Vooruitzichten 2024</t>
  </si>
  <si>
    <t>Vooruitzichten 2025</t>
  </si>
  <si>
    <t>Vooruitzichten 2026</t>
  </si>
  <si>
    <t>Lasten</t>
  </si>
  <si>
    <t>Opbrengsten</t>
  </si>
  <si>
    <t>TOTAAL</t>
  </si>
  <si>
    <t>ACTIVITEIT</t>
  </si>
  <si>
    <t>Rechtstreeks gereguleerde activiteiten</t>
  </si>
  <si>
    <t>Productie</t>
  </si>
  <si>
    <t>Waterwinning</t>
  </si>
  <si>
    <t>Vervoer en opslag</t>
  </si>
  <si>
    <t>Verdeling</t>
  </si>
  <si>
    <t>Distributie</t>
  </si>
  <si>
    <t>Waterzuivering</t>
  </si>
  <si>
    <t>Riolen en collectoren</t>
  </si>
  <si>
    <t>Bufferopslag en regulering van de stromen</t>
  </si>
  <si>
    <t>-&gt; Gelieve indien nodig regels toe te voegen/te verwijderen (Ctrl. SHIFT Rechts en Ctrl. SHIFT '+').</t>
  </si>
  <si>
    <t>Aanverwante activiteiten</t>
  </si>
  <si>
    <t>Watergroothandel</t>
  </si>
  <si>
    <t>Verkoop van hout</t>
  </si>
  <si>
    <t>Energievalorisatie (flexity)</t>
  </si>
  <si>
    <t>Productie: studies voor rekening van derden</t>
  </si>
  <si>
    <t>Huurgelden en -lasten van professionele en niet-professionele gebouwen (waaronder pacht, jacht, ...)</t>
  </si>
  <si>
    <t>Eenmalige werken voor rekening van derden</t>
  </si>
  <si>
    <t>SPGE: saneringswerken</t>
  </si>
  <si>
    <t>Debiettest en metertests voor rekening van derden</t>
  </si>
  <si>
    <t>Technische interventie in het privégedeelte</t>
  </si>
  <si>
    <t>Prestaties voor rekening van derden</t>
  </si>
  <si>
    <t>IEW (Inspection Égout Wallonie)</t>
  </si>
  <si>
    <t>Sifons</t>
  </si>
  <si>
    <t>Waterzuivering: studies voor rekening van derden</t>
  </si>
  <si>
    <t>AQUIRIS (onderhoud + controle na een onweer)</t>
  </si>
  <si>
    <t>Overige</t>
  </si>
  <si>
    <t>Huurgelden en -lasten SISO</t>
  </si>
  <si>
    <t>Laboratorium: wateranalyse derden</t>
  </si>
  <si>
    <t>Administratieve prestatie voor rekening van derden</t>
  </si>
  <si>
    <t>Overige: studies voor rekening van derden</t>
  </si>
  <si>
    <t>Sociaal fonds</t>
  </si>
  <si>
    <t>Internationale solidariteitsfonds</t>
  </si>
  <si>
    <t>IV.</t>
  </si>
  <si>
    <t>Niet-gereguleerde activiteiten</t>
  </si>
  <si>
    <t>Technische gangen</t>
  </si>
  <si>
    <t>BELGAQUA: erkenningen</t>
  </si>
  <si>
    <t>Overeenstemming met de boekhouding</t>
  </si>
  <si>
    <t>Totaal gereguleerde inkomsten</t>
  </si>
  <si>
    <t>Totaal NBKK</t>
  </si>
  <si>
    <t>Totaal buiten gereguleerde inkomsten</t>
  </si>
  <si>
    <t>Totaal boekhouding</t>
  </si>
  <si>
    <t>TABEL 1: BK vs NBK</t>
  </si>
  <si>
    <t xml:space="preserve">Factor </t>
  </si>
  <si>
    <t>Prognose 2021</t>
  </si>
  <si>
    <t>Prognose 2022</t>
  </si>
  <si>
    <t>Prognose 2023</t>
  </si>
  <si>
    <t>Prognose 2024</t>
  </si>
  <si>
    <t>Prognose 2025</t>
  </si>
  <si>
    <t>Prognose 2026</t>
  </si>
  <si>
    <t>Geproduceerd watervolume (m³)</t>
  </si>
  <si>
    <t>Watervolume verdeeld in het BHG (m³)</t>
  </si>
  <si>
    <t>Aankoop van benodigdheden en grondstoffen</t>
  </si>
  <si>
    <t>BKMEF</t>
  </si>
  <si>
    <t>Aankoop van energie</t>
  </si>
  <si>
    <t>Kantoor- en administratiekosten</t>
  </si>
  <si>
    <t>Uitbestede analyses</t>
  </si>
  <si>
    <t>Uitbesteed onderhoud</t>
  </si>
  <si>
    <t>Beheer van de openbare ruimte</t>
  </si>
  <si>
    <t>Onbetaalde huurgelden en -lasten van gebouwen</t>
  </si>
  <si>
    <t>Storten van slib</t>
  </si>
  <si>
    <t>Personeelskosten</t>
  </si>
  <si>
    <t>Onderaanneming en dienstencontract</t>
  </si>
  <si>
    <t>Verzekeringen die verband houden met de exploitatie</t>
  </si>
  <si>
    <t>Afschrijvingen</t>
  </si>
  <si>
    <t>Belastingen en taksen</t>
  </si>
  <si>
    <t>Financiële lasten</t>
  </si>
  <si>
    <t>Diverse kosten</t>
  </si>
  <si>
    <t>Billijke marge</t>
  </si>
  <si>
    <t>Milieukosten</t>
  </si>
  <si>
    <t>Innovatie-enveloppe</t>
  </si>
  <si>
    <t>Huur, behalve gebouwen (incl. voertuig)</t>
  </si>
  <si>
    <t>Bewaking</t>
  </si>
  <si>
    <t>Sociaal fonds en solidariteitsfonds</t>
  </si>
  <si>
    <t>Statutaire vergoedingen</t>
  </si>
  <si>
    <t>Gerealiseerde minder- en meerwaarden en geboekte waardeverminderingen/-vermeerderingen</t>
  </si>
  <si>
    <t>Uitgaven die verband houden met HYDRALIS</t>
  </si>
  <si>
    <t>Voorzieningen voor terugkerende lasten</t>
  </si>
  <si>
    <t>Toeslagen</t>
  </si>
  <si>
    <t>Erelonen</t>
  </si>
  <si>
    <t>Totaal - BKMEF</t>
  </si>
  <si>
    <t>Totaal - BKZEF</t>
  </si>
  <si>
    <t>Totaal - OBK</t>
  </si>
  <si>
    <t>a. TOTAAL = totaal bijlage_1_OPEX</t>
  </si>
  <si>
    <t>b. TOTAAL (kosten &amp; opbrengsten) = TOTAAL activiteiten</t>
  </si>
  <si>
    <t>c. TOTAAL BKMEF = bijlage BKZEF</t>
  </si>
  <si>
    <t>d. TOTAAL NBK = bijlage NBK</t>
  </si>
  <si>
    <t>e. TOTAAL = totaal toepassingsgebied</t>
  </si>
  <si>
    <t>f. Afschrijvingen T1 = afschrijvingen T5</t>
  </si>
  <si>
    <t xml:space="preserve">Tabel 2 - SLEUTELS </t>
  </si>
  <si>
    <t>Prognose 2020</t>
  </si>
  <si>
    <t>Naam</t>
  </si>
  <si>
    <t>Indirecte kosten</t>
  </si>
  <si>
    <t>Sleutel 1</t>
  </si>
  <si>
    <t>Aard ...</t>
  </si>
  <si>
    <t>Benaming</t>
  </si>
  <si>
    <t>Loonmassa</t>
  </si>
  <si>
    <t>Variabele 1</t>
  </si>
  <si>
    <t>Variabele 2</t>
  </si>
  <si>
    <t>Variabele 3</t>
  </si>
  <si>
    <t>Variabele 4</t>
  </si>
  <si>
    <t>Variabele 5</t>
  </si>
  <si>
    <t>Sleutel 2</t>
  </si>
  <si>
    <t>Vast actief</t>
  </si>
  <si>
    <t>Sleutel 3</t>
  </si>
  <si>
    <t>Andere</t>
  </si>
  <si>
    <t>Sleutel 4</t>
  </si>
  <si>
    <t>a. TOTAAL BKMEF = TOTAAL A1_OPEX</t>
  </si>
  <si>
    <t>b. TOTAAL BKZEF = TOTAAL A1_OPEX</t>
  </si>
  <si>
    <t>c. TOTAAL NBK = TOTAAL A1_OPEX</t>
  </si>
  <si>
    <t>d. Totaal BKZEF = totaal A3 BKZEF</t>
  </si>
  <si>
    <t>e. Totaal NBK = totaal A4 NBK</t>
  </si>
  <si>
    <t>TABEL 3 - BALANS</t>
  </si>
  <si>
    <t>Situatie activa op 31.12</t>
  </si>
  <si>
    <t>Realiteit 2018</t>
  </si>
  <si>
    <t>Hypotheses</t>
  </si>
  <si>
    <t>Situatie passiva op 31.12</t>
  </si>
  <si>
    <t xml:space="preserve">bedragen in euro </t>
  </si>
  <si>
    <t>VASTE ACTIVA</t>
  </si>
  <si>
    <t>EIGEN VERMOGEN</t>
  </si>
  <si>
    <t>I.   Oprichtingskosten</t>
  </si>
  <si>
    <t>I. Kapitaal</t>
  </si>
  <si>
    <t>II.  Immateriële vaste activa</t>
  </si>
  <si>
    <t>II. Uitgiftepremies</t>
  </si>
  <si>
    <t>III. Materiële vaste activa</t>
  </si>
  <si>
    <t>III. Herwaarderingsmeerwaarden</t>
  </si>
  <si>
    <t>A. Terreinen en gebouwen</t>
  </si>
  <si>
    <t>IV. Reserves</t>
  </si>
  <si>
    <t>B. Installaties, machines en uitrusting</t>
  </si>
  <si>
    <t>A. Wettelijke reserve</t>
  </si>
  <si>
    <t>C. Meubilair en rollend materieel</t>
  </si>
  <si>
    <t>B. Onbeschikbare reserves</t>
  </si>
  <si>
    <t>D. Vaste activa in leasing</t>
  </si>
  <si>
    <t>C. Beschikbare reserves</t>
  </si>
  <si>
    <t>E. Overige materiële vaste activa</t>
  </si>
  <si>
    <t>V. Overgedragen resultaat</t>
  </si>
  <si>
    <t>IV. Financiële vaste activa</t>
  </si>
  <si>
    <t>VI. Kapitaalsubsidies</t>
  </si>
  <si>
    <t>VOORZIENINGEN</t>
  </si>
  <si>
    <t>VLOTTENDE ACTIVA</t>
  </si>
  <si>
    <t>SCHULDEN</t>
  </si>
  <si>
    <t>V.  Vorderingen op meer dan een jaar</t>
  </si>
  <si>
    <t>VIII. Schulden op meer dan één jaar</t>
  </si>
  <si>
    <t>A. Financiële schulden</t>
  </si>
  <si>
    <t>VI. Voorraden en bestellingen in uitvoering</t>
  </si>
  <si>
    <t>2. Niet-achtergestelde obligatieleningen</t>
  </si>
  <si>
    <t>A. Voorraden</t>
  </si>
  <si>
    <t>4. Kredietinstellingen</t>
  </si>
  <si>
    <t>B. Bestellingen in uitvoering</t>
  </si>
  <si>
    <t>Handelsschulden</t>
  </si>
  <si>
    <t>D. Overige schulden</t>
  </si>
  <si>
    <t>VII. Vorderingen op ten hoogste één jaar</t>
  </si>
  <si>
    <t>IX. Schulden op ten hoogste één jaar</t>
  </si>
  <si>
    <t>A. Handelsvorderingen</t>
  </si>
  <si>
    <t>A. Schulden op meer dan één jaar die binnen het jaar vervallen</t>
  </si>
  <si>
    <t>B. Andere vorderingen</t>
  </si>
  <si>
    <t>B. Financiële schulden</t>
  </si>
  <si>
    <t>C. Handelsschulden</t>
  </si>
  <si>
    <t>VIII. Geldbeleggingen</t>
  </si>
  <si>
    <t>D. Ontvangen vooruitbetalingen op bestellingen</t>
  </si>
  <si>
    <t>IX. Liquide middelen</t>
  </si>
  <si>
    <t>E. Fiscale schulden, sociale schulden en loonschulden</t>
  </si>
  <si>
    <t>F. Dividenden</t>
  </si>
  <si>
    <t>X. Overlopende rekeningen</t>
  </si>
  <si>
    <t>G. Diverse schulden</t>
  </si>
  <si>
    <t>TOTAAL VAN DE ACTIVA</t>
  </si>
  <si>
    <t>TOTAAL VAN DE PASSIVA</t>
  </si>
  <si>
    <t>Detail van de overlopende rekeningen</t>
  </si>
  <si>
    <t>Pensioenkapitaal</t>
  </si>
  <si>
    <t>Reguleringsfonds (schulden)</t>
  </si>
  <si>
    <t>Gekapitaliseerde rentes</t>
  </si>
  <si>
    <t>Andere over te dragen opbrengsten</t>
  </si>
  <si>
    <t>Afvlakkingsterm</t>
  </si>
  <si>
    <t>Toe te rekenen kosten</t>
  </si>
  <si>
    <t>Reguleringsfonds (vordering)</t>
  </si>
  <si>
    <t>Details van de voorzieningen</t>
  </si>
  <si>
    <t>Voorzieningen voor risico’s en kosten</t>
  </si>
  <si>
    <t>Andere verworven opbrengsten</t>
  </si>
  <si>
    <t>Uitgestelde belastingen</t>
  </si>
  <si>
    <t>Verschil voorzieningen</t>
  </si>
  <si>
    <t>Verschil detail beschikbare waarden</t>
  </si>
  <si>
    <t>Verschil detail overlopende rekening activa</t>
  </si>
  <si>
    <t>Verschil detail overlopende rekening passiva</t>
  </si>
  <si>
    <t>Verschil activa - passiva</t>
  </si>
  <si>
    <t>490-Over te dragen kosten</t>
  </si>
  <si>
    <t>168-Uitgestelde belastingen</t>
  </si>
  <si>
    <t>491-Verworven opbrengsten</t>
  </si>
  <si>
    <t>178-Borgstellingen</t>
  </si>
  <si>
    <t>499-Leeg te maken wachtrekeningen</t>
  </si>
  <si>
    <t>179-Aanverwante vennootschappen</t>
  </si>
  <si>
    <t>51-Aandelen</t>
  </si>
  <si>
    <t>53-Termijndeposito's</t>
  </si>
  <si>
    <t>492-Toe te rekenen kosten</t>
  </si>
  <si>
    <t>54-Interne rekeningen</t>
  </si>
  <si>
    <t>493-Over te dragen opbrengsten</t>
  </si>
  <si>
    <t>55-Kredietinstellingen</t>
  </si>
  <si>
    <t>56-Lopende rekening PCR</t>
  </si>
  <si>
    <t>57-Kassen</t>
  </si>
  <si>
    <t>58-Interne overschrijvingen</t>
  </si>
  <si>
    <t>RAB (incl. ongereguleerd)</t>
  </si>
  <si>
    <t>TABEL 4 - RESULTATENREKENING</t>
  </si>
  <si>
    <r>
      <rPr>
        <b/>
        <sz val="10"/>
        <rFont val="Arial"/>
        <family val="2"/>
      </rPr>
      <t>Verkopen en diensten</t>
    </r>
  </si>
  <si>
    <t>Omzet</t>
  </si>
  <si>
    <t xml:space="preserve">Voorraad goederen in bewerking, afgewerkte producten en bestellingen in uitvoering: toename (afname)   </t>
  </si>
  <si>
    <t>Geproduceerde vaste activa</t>
  </si>
  <si>
    <t>Andere bedrijfsopbrengsten</t>
  </si>
  <si>
    <t>Niet-recurrente bedrijfsopbrengsten</t>
  </si>
  <si>
    <t>Kosten van de verkopen en van de dienstverlening</t>
  </si>
  <si>
    <t>Voorzieningen en handelsgoederen</t>
  </si>
  <si>
    <t>Aankopen</t>
  </si>
  <si>
    <t>Voorraden: afname (toename)</t>
  </si>
  <si>
    <t>Diensten en diverse goederen</t>
  </si>
  <si>
    <t>Bezoldigingen, sociale lasten en pensioenen</t>
  </si>
  <si>
    <t>Afschrijvingen en waardeverminderingen op oprichtingskosten, op immateriële en materiële vaste activa</t>
  </si>
  <si>
    <t xml:space="preserve">Waardeverminderingen op voorraden, op bestellingen in uitvoering en op handelsvorderingen: toevoegingen (terugnemingen) </t>
  </si>
  <si>
    <t>Voorzieningen voor risico’s en kosten: dotaties</t>
  </si>
  <si>
    <t>Andere bedrijfskosten</t>
  </si>
  <si>
    <t>Als herstructureringskosten geactiveerde bedrijfskosten</t>
  </si>
  <si>
    <t>Niet-recurrente bedrijfskosten</t>
  </si>
  <si>
    <t xml:space="preserve">Bedrijfswinst (bedrijfsverlies) </t>
  </si>
  <si>
    <t>Financiële opbrengsten</t>
  </si>
  <si>
    <t>Recurrente financiële opbrengsten</t>
  </si>
  <si>
    <t>Opbrengsten uit financiële vaste activa</t>
  </si>
  <si>
    <t>Opbrengsten uit vlottende activa</t>
  </si>
  <si>
    <t>Andere financiële opbrengsten</t>
  </si>
  <si>
    <t>Niet-recurrente financiële opbrengsten</t>
  </si>
  <si>
    <t>Recurrente financiële kosten</t>
  </si>
  <si>
    <t>Kosten inzake schulden</t>
  </si>
  <si>
    <t>Waardeverminderingen op vlottende activa andere dan voorraden, bestellingen in uitvoering en handelsvorderingen: toevoegingen (terugnemingen)</t>
  </si>
  <si>
    <t>Andere financiële kosten</t>
  </si>
  <si>
    <t>Niet-recurrente financiële kosten</t>
  </si>
  <si>
    <t>Winst (verlies) van het boekjaar vóór belasting</t>
  </si>
  <si>
    <t>Onttrekkingen aan de uitgestelde belastingen</t>
  </si>
  <si>
    <t>Overboeking naar de uitgestelde belastingen</t>
  </si>
  <si>
    <t>Belastingen op het resultaat</t>
  </si>
  <si>
    <t>Belastingen</t>
  </si>
  <si>
    <t>Regularisering van belastingen en terugneming van voorzieningen voor belastingen</t>
  </si>
  <si>
    <t>Winst (verlies) van het boekjaar</t>
  </si>
  <si>
    <t>Onttrekking aan de belastingvrije reserves</t>
  </si>
  <si>
    <t>Overboeking naar de belastingvrije reserves</t>
  </si>
  <si>
    <t>Te bestemmen winst (verlies) van het boekjaar</t>
  </si>
  <si>
    <t>TABEL 5 - RAB</t>
  </si>
  <si>
    <t>te verdelen invest</t>
  </si>
  <si>
    <t>PRODUCTIE</t>
  </si>
  <si>
    <t>OPVANG</t>
  </si>
  <si>
    <t>Waarde van de RAB op 31.12.XX-1</t>
  </si>
  <si>
    <t>Investeringen</t>
  </si>
  <si>
    <t>PF</t>
  </si>
  <si>
    <t>Kapitaalsverhoging</t>
  </si>
  <si>
    <t>Gebruik van de reserves</t>
  </si>
  <si>
    <t>Schuld</t>
  </si>
  <si>
    <t>Subsidies</t>
  </si>
  <si>
    <t>Via de tarieven</t>
  </si>
  <si>
    <t>Derden</t>
  </si>
  <si>
    <t>TFM</t>
  </si>
  <si>
    <t>Overlopende rekening (saldo)</t>
  </si>
  <si>
    <t>Desinvesteringen</t>
  </si>
  <si>
    <t>Afschrijvingen van de aanschaffingswaarde</t>
  </si>
  <si>
    <t>Terugname van subsidies</t>
  </si>
  <si>
    <t>Aftrek van eventuele niet-gerealiseerde meer- of minderwaarden</t>
  </si>
  <si>
    <t>Waarde van de investeringen op 31.12.XX</t>
  </si>
  <si>
    <t>Waarde van de RAB op 31.12.XX</t>
  </si>
  <si>
    <t>Gemiddelde waarde van de RAB voor jaar XX</t>
  </si>
  <si>
    <t>Restwaarde van de investeringen op 31.12.XX-1</t>
  </si>
  <si>
    <t>Afschrijving van meerwaarden</t>
  </si>
  <si>
    <t>TABEL 6 - PERCENTAGE VAN HET RENDEMENT EN BILLIJKE MARGE</t>
  </si>
  <si>
    <t>RAB gefinancierd door PF op 01.01.XX</t>
  </si>
  <si>
    <t>RAB gefinancierd door PF op 31.12.XX</t>
  </si>
  <si>
    <t>Gemiddelde waarde van de RAB in XX</t>
  </si>
  <si>
    <r>
      <t xml:space="preserve">Teller: </t>
    </r>
    <r>
      <rPr>
        <sz val="10"/>
        <color theme="1"/>
        <rFont val="Calibri"/>
        <family val="2"/>
      </rPr>
      <t>∑(nettoschuld i *interestvoet i)</t>
    </r>
  </si>
  <si>
    <t>Noemer: ∑(nettoschuld i )</t>
  </si>
  <si>
    <t>Rendementspercentage</t>
  </si>
  <si>
    <t>% gefinancierd door EF</t>
  </si>
  <si>
    <t>TABEL 7  - SCHULDEN</t>
  </si>
  <si>
    <t>Kredietinstelling</t>
  </si>
  <si>
    <t>Oorspronkelijk bedrag</t>
  </si>
  <si>
    <t>Datum waarop de lening werd aangegaan</t>
  </si>
  <si>
    <t>Interestvoet</t>
  </si>
  <si>
    <t>Vervaldatum van de lening</t>
  </si>
  <si>
    <t>Restwaarde op 31.12.2019</t>
  </si>
  <si>
    <t>Restwaarde op 31.12.2020</t>
  </si>
  <si>
    <t>Restwaarde op 31.12.2021</t>
  </si>
  <si>
    <t>Restwaarde op 31.12.2022</t>
  </si>
  <si>
    <t>Restwaarde op 31.12.2023</t>
  </si>
  <si>
    <t>Restwaarde op 31.12.2024</t>
  </si>
  <si>
    <t>Restwaarde op 31.12.2025</t>
  </si>
  <si>
    <t>Restwaarde op 31.12.2026</t>
  </si>
  <si>
    <t>Check samenhang schulden balans</t>
  </si>
  <si>
    <t>Totale waarde van de schulden in T7</t>
  </si>
  <si>
    <t>Totale waarde van de schulden in de balans (T3)</t>
  </si>
  <si>
    <t>TABEL 8 - TOEGELATEN FINANCIERINGSMARGE</t>
  </si>
  <si>
    <t>Kasstroom uit bedrijfsactiviteiten</t>
  </si>
  <si>
    <t>Nettoresultaat van het jaar (vóór bewegingen in reserves)</t>
  </si>
  <si>
    <t>Waarde van de TFM</t>
  </si>
  <si>
    <t>Nettoresultaat van het jaar exclusief TFM</t>
  </si>
  <si>
    <t>Afschrijving van de RAB</t>
  </si>
  <si>
    <t xml:space="preserve">Afschrijving van de RAB-meerwaarde  </t>
  </si>
  <si>
    <t>Afschrijving van niet-gereguleerde activa</t>
  </si>
  <si>
    <t>Verandering in de voorzieningen</t>
  </si>
  <si>
    <t>Andere niet uitgegeven kosten</t>
  </si>
  <si>
    <t>Wijzigingen in het bedrijfskapitaal</t>
  </si>
  <si>
    <t>Vorderingen op meer dan een jaar</t>
  </si>
  <si>
    <t>Voorraden</t>
  </si>
  <si>
    <t>Vorderingen op ten hoogste één jaar</t>
  </si>
  <si>
    <t>Overlopende rekeningen (actiefzijde)</t>
  </si>
  <si>
    <t>- Schulden op ten hoogste één jaar (exclusief dividenden)</t>
  </si>
  <si>
    <t>- Overlopende rekeningen (passiefzijde)</t>
  </si>
  <si>
    <t xml:space="preserve">KASSTROOM UIT BEDRIJFSACTIVITEITEN  (A) </t>
  </si>
  <si>
    <t>Kasstroom uit investeringsactiviteiten</t>
  </si>
  <si>
    <t>Aankoop (-) / Verkoop (+) van immateriële vaste activa</t>
  </si>
  <si>
    <t>Aankoop van materiële vaste activa</t>
  </si>
  <si>
    <t>Verkoop van materiële vaste activa</t>
  </si>
  <si>
    <t>Aankoop van niet-gereguleerde materiële vaste activa</t>
  </si>
  <si>
    <t>Verkoop van niet-gereguleerde materiële vaste activa</t>
  </si>
  <si>
    <t>Aankoop (-) / Verkoop (+) van financiële vaste activa</t>
  </si>
  <si>
    <t xml:space="preserve">KASSTROOM UIT INVESTERINGSACTIVITEITEN   (B) </t>
  </si>
  <si>
    <t>Kasstroom uit financieringsactiviteiten</t>
  </si>
  <si>
    <t>Toename (+) / Afname (-) van kapitaal/ uitgiftepremies</t>
  </si>
  <si>
    <t>Verandering in de meerwaarden</t>
  </si>
  <si>
    <t>Verandering in de reserves</t>
  </si>
  <si>
    <t>Ontvangen subsidies in K en terugnames van subsidies</t>
  </si>
  <si>
    <t>Schommeling LT-schulden</t>
  </si>
  <si>
    <t>Betaalde dividenden</t>
  </si>
  <si>
    <t xml:space="preserve">KASSTROOM UIT FINANCIERINGSACTIVITEITEN   (C) </t>
  </si>
  <si>
    <t xml:space="preserve">NETTO KASSTROOM  (A+B+C) </t>
  </si>
  <si>
    <t>Kaspositie aan het begin van het boekjaar</t>
  </si>
  <si>
    <t>Kaspositie op het einde van het boekjaar</t>
  </si>
  <si>
    <t xml:space="preserve">Verschil  </t>
  </si>
  <si>
    <t>Verschil tussen TFM en netto KASSTROOM</t>
  </si>
  <si>
    <t>Gelijk</t>
  </si>
  <si>
    <t>Verschil</t>
  </si>
  <si>
    <t>Schuldratio's</t>
  </si>
  <si>
    <t>EBITDA/(interest + hoofdsom)</t>
  </si>
  <si>
    <t>Interesten</t>
  </si>
  <si>
    <t>Hoofdsom</t>
  </si>
  <si>
    <t>Max. waarde</t>
  </si>
  <si>
    <t>Netto financiële schulden</t>
  </si>
  <si>
    <t>Netto financiële schulden &lt; 9,5*EBITDA</t>
  </si>
  <si>
    <t>Tabel 9 - Voorzieningen</t>
  </si>
  <si>
    <t xml:space="preserve">Type van prognoses </t>
  </si>
  <si>
    <t>Voorzieningen op 1 januari N</t>
  </si>
  <si>
    <t>Dotaties voor het jaar (positief teken)</t>
  </si>
  <si>
    <t>Terugnames van de voorzieningen (negatief teken)</t>
  </si>
  <si>
    <t>Delta voorziening van jaar N</t>
  </si>
  <si>
    <t>Voorzieningen op 31 december N</t>
  </si>
  <si>
    <t>Sociale voorzieningen</t>
  </si>
  <si>
    <t>Terugkerend</t>
  </si>
  <si>
    <t>Voorziening voor de renovatie van het beton van Tailfer</t>
  </si>
  <si>
    <t>Voorziening voor de reactivering van de actieve kool</t>
  </si>
  <si>
    <t>Voorziening voor kosten in verband met de pensioenen</t>
  </si>
  <si>
    <t>Uitzonderlijk</t>
  </si>
  <si>
    <t>Voorziening voor de pensioendekking</t>
  </si>
  <si>
    <t>Voorziening voor aannemersgeschillen</t>
  </si>
  <si>
    <t>Voorzieningen voor juridische geschillen</t>
  </si>
  <si>
    <t>Voorziening voor financiële risico's</t>
  </si>
  <si>
    <t>Check van de balans</t>
  </si>
  <si>
    <t>Check van de bijlage</t>
  </si>
  <si>
    <t>Check van de kosten T1</t>
  </si>
  <si>
    <t>TABEL 10 - PERSONEEL</t>
  </si>
  <si>
    <t>Contractueel personeel</t>
  </si>
  <si>
    <t>Bezoldigingen en rechtstreekse sociale voordelen</t>
  </si>
  <si>
    <t>Werkgeversbijdragen voor de sociale zekerheid</t>
  </si>
  <si>
    <t>Werkgeverspremies voor extralegale verzekeringen</t>
  </si>
  <si>
    <t>Overige personeelskosten</t>
  </si>
  <si>
    <t>Totaal contractuelen</t>
  </si>
  <si>
    <t>Gemiddeld aantal personeelsleden  (VTE)</t>
  </si>
  <si>
    <t>Gemiddelde loonlast</t>
  </si>
  <si>
    <t>Gemiddelde loonkost per uur  (1.342 gewerkte uren per jaar)</t>
  </si>
  <si>
    <t>Statutair personeel</t>
  </si>
  <si>
    <t>Pensioenbijdragen</t>
  </si>
  <si>
    <t>Totaal statutairen</t>
  </si>
  <si>
    <t>Totaal actief personeel</t>
  </si>
  <si>
    <t>Loonmassa actief personeel</t>
  </si>
  <si>
    <t>Totaal</t>
  </si>
  <si>
    <t>Gereguleerde activiteiten</t>
  </si>
  <si>
    <t>DISTRIBUTIE</t>
  </si>
  <si>
    <t>Transversale activiteiten</t>
  </si>
  <si>
    <t>Subtotaal</t>
  </si>
  <si>
    <t>TABEL 11 - MIP</t>
  </si>
  <si>
    <t>Onderhoudsinvesteringen (WBP)</t>
  </si>
  <si>
    <t>Productie en transport</t>
  </si>
  <si>
    <t>Winningen - Fabriek</t>
  </si>
  <si>
    <t>--&gt; Het eerste jaar = 0 en vervolgens de waarde van de RAB aan het einde van het vorige jaar nemen</t>
  </si>
  <si>
    <t>Watertoevoer</t>
  </si>
  <si>
    <t>--&gt; De waarden kunnen worden teruggevonden in de tabel MIP. Moeten de investeringen buiten het WBP in aanmerking worden genomen? (momenteel niet)</t>
  </si>
  <si>
    <t>Opslag</t>
  </si>
  <si>
    <t>Geplande werken - verdeling</t>
  </si>
  <si>
    <t>Meters</t>
  </si>
  <si>
    <t>Uitzonderlijk - Dringend</t>
  </si>
  <si>
    <t>Gemeentelijke waterzuivering - Riolering</t>
  </si>
  <si>
    <t>Geplande werken - Riolen, collectoren en pompstations</t>
  </si>
  <si>
    <t>Bestrijding van overstromingen</t>
  </si>
  <si>
    <t>Uitbreidingsinvestering (WBP)</t>
  </si>
  <si>
    <t>Investeringen buiten het WBP</t>
  </si>
  <si>
    <t>X1 - Gebouwen</t>
  </si>
  <si>
    <t>X2 - Schalenfabriek</t>
  </si>
  <si>
    <t>X3 - Uitzonderlijk</t>
  </si>
  <si>
    <t>TOTAAL Investeringen</t>
  </si>
  <si>
    <t>TABEL 12 - LEKKEN</t>
  </si>
  <si>
    <t>Inkomend watervolume van de gemeenten (m³)</t>
  </si>
  <si>
    <t>Percentage van ongefactureerde watervolumes (%)</t>
  </si>
  <si>
    <t>Hydrantverbruik, AIG en commerciële verliezen (%)</t>
  </si>
  <si>
    <t>Daadwerkelijke lekkage (%)</t>
  </si>
  <si>
    <t>Percentage van ongefactureerde watervolumes (m³)</t>
  </si>
  <si>
    <t>Hydrantverbruik, AIG en commerciële verliezen (m³)</t>
  </si>
  <si>
    <t>Daadwerkelijke lekkage (m³)</t>
  </si>
  <si>
    <t>Marginale kosten voor het waterwinningsstation van Tailfer (eurocent/m³)</t>
  </si>
  <si>
    <t>Totaalkost van de verliezen (EUR)</t>
  </si>
  <si>
    <t>T14 - Ongefactureerd watervolume</t>
  </si>
  <si>
    <t>Verschil T12 en T14</t>
  </si>
  <si>
    <t>TABEL 13: EFFICIËNTIEFACTOR</t>
  </si>
  <si>
    <r>
      <t xml:space="preserve">1. Kostenprojectie met </t>
    </r>
    <r>
      <rPr>
        <b/>
        <strike/>
        <u/>
        <sz val="11"/>
        <color rgb="FFFF0000"/>
        <rFont val="Arial"/>
        <family val="2"/>
      </rPr>
      <t>zonder</t>
    </r>
    <r>
      <rPr>
        <b/>
        <u/>
        <sz val="11"/>
        <color theme="1"/>
        <rFont val="Arial"/>
        <family val="2"/>
      </rPr>
      <t xml:space="preserve"> VIVANext</t>
    </r>
  </si>
  <si>
    <t>2. Door VIVANext gegenereerde extra kosten</t>
  </si>
  <si>
    <t>Aankoop van grondstoffen en benodigdheden</t>
  </si>
  <si>
    <t xml:space="preserve">De personeelskosten </t>
  </si>
  <si>
    <t>Dienstverlener</t>
  </si>
  <si>
    <t xml:space="preserve">De kosten in verband met de voertuigen </t>
  </si>
  <si>
    <t>Detail 1</t>
  </si>
  <si>
    <t>Detail 2</t>
  </si>
  <si>
    <t>Detail 3</t>
  </si>
  <si>
    <r>
      <t xml:space="preserve">3. Kostenprojectie zonder </t>
    </r>
    <r>
      <rPr>
        <b/>
        <strike/>
        <u/>
        <sz val="11"/>
        <color rgb="FFFF0000"/>
        <rFont val="Arial"/>
        <family val="2"/>
      </rPr>
      <t>met</t>
    </r>
    <r>
      <rPr>
        <b/>
        <u/>
        <sz val="11"/>
        <color theme="1"/>
        <rFont val="Arial"/>
        <family val="2"/>
      </rPr>
      <t xml:space="preserve"> VIVANext</t>
    </r>
  </si>
  <si>
    <t>Niet-beïnvloede lasten</t>
  </si>
  <si>
    <t>Beïnvloede lasten</t>
  </si>
  <si>
    <t>BKMEF projectie zonder VIVANext</t>
  </si>
  <si>
    <t>BKMEF projectie met VIVANext</t>
  </si>
  <si>
    <t>Efficiëntiefactor</t>
  </si>
  <si>
    <t>TABEL 14 - Onbetaalde facturen</t>
  </si>
  <si>
    <t>I. Bevoorrading</t>
  </si>
  <si>
    <t>Deel met betrekking tot de watervoorziening</t>
  </si>
  <si>
    <t>Deel met betrekking tot de overbelastingen</t>
  </si>
  <si>
    <t>II. Waterzuivering</t>
  </si>
  <si>
    <t>Deel met betrekking tot de gemeentelijke waterzuivering</t>
  </si>
  <si>
    <t>Deel met betrekking tot de gewestelijke waterzuivering</t>
  </si>
  <si>
    <t xml:space="preserve">Deel met betrekking tot de 'bestrijding van overstromingen' </t>
  </si>
  <si>
    <t>III. Varia</t>
  </si>
  <si>
    <t>Fonteinen en hydranten</t>
  </si>
  <si>
    <t>Zwanenhalzen</t>
  </si>
  <si>
    <t>Lektarief</t>
  </si>
  <si>
    <t>TOTAAL onbetaalde facturen (incl. btw)</t>
  </si>
  <si>
    <t>Voorzieningen - 30%</t>
  </si>
  <si>
    <t>Voorzieningen - 75%</t>
  </si>
  <si>
    <t>Voorzieningen - 100%</t>
  </si>
  <si>
    <t>Oninvorderbaar</t>
  </si>
  <si>
    <t># onbetaalde facturen</t>
  </si>
  <si>
    <t>Onbetaald watervolume (€/m³)</t>
  </si>
  <si>
    <t>Invorderingskosten</t>
  </si>
  <si>
    <t xml:space="preserve">i. Cel </t>
  </si>
  <si>
    <t>ii. Derden</t>
  </si>
  <si>
    <t>iii. Wederverkoop van vorderingen (ex post opvolging)</t>
  </si>
  <si>
    <t>TABEL 15 - Pensioenfonds</t>
  </si>
  <si>
    <r>
      <t>Gebudgetteerde niet-beheersbare kosten voor het pensioenfonds Hydralis (</t>
    </r>
    <r>
      <rPr>
        <i/>
        <sz val="10"/>
        <color theme="1"/>
        <rFont val="Arial"/>
        <family val="2"/>
      </rPr>
      <t>ex ante)</t>
    </r>
  </si>
  <si>
    <r>
      <t xml:space="preserve">Werkelijke niet-beheersbare kosten voor het pensioenfonds Hydralis </t>
    </r>
    <r>
      <rPr>
        <i/>
        <sz val="10"/>
        <color theme="1"/>
        <rFont val="Arial"/>
        <family val="2"/>
      </rPr>
      <t>(ex post)</t>
    </r>
  </si>
  <si>
    <t>Cumulatieve bedragen</t>
  </si>
  <si>
    <t>Projectie van het kostenequivalent indien het personeel aan de RSZPPO is onderworpen</t>
  </si>
  <si>
    <r>
      <t>Beoogde dekkingsgraad van de vastleggingen (</t>
    </r>
    <r>
      <rPr>
        <i/>
        <sz val="10"/>
        <color theme="1"/>
        <rFont val="Arial"/>
        <family val="2"/>
      </rPr>
      <t>ex ante)</t>
    </r>
  </si>
  <si>
    <r>
      <t>Werkelijke dekkingsgraad van de vastleggingen (</t>
    </r>
    <r>
      <rPr>
        <i/>
        <sz val="10"/>
        <color theme="1"/>
        <rFont val="Arial"/>
        <family val="2"/>
      </rPr>
      <t>ex post</t>
    </r>
    <r>
      <rPr>
        <sz val="10"/>
        <color theme="1"/>
        <rFont val="Arial"/>
        <family val="2"/>
      </rPr>
      <t>)</t>
    </r>
  </si>
  <si>
    <t>Historiek van de rendementen</t>
  </si>
  <si>
    <t>TABEL 16 - Kostendekking</t>
  </si>
  <si>
    <t>BEVOORRADING</t>
  </si>
  <si>
    <t>WATERZUIVERING</t>
  </si>
  <si>
    <t>Totale kosten gedragen door de operator</t>
  </si>
  <si>
    <t>Kostendekking door de subsidies</t>
  </si>
  <si>
    <t>Kostendekking door derden</t>
  </si>
  <si>
    <t>Dekking door de opbrengsten van de aanverwante activiteiten</t>
  </si>
  <si>
    <t>Dekking door de opbrengsten van de niet-periodieke activiteiten</t>
  </si>
  <si>
    <t>Verworpen kosten</t>
  </si>
  <si>
    <t>Kostendekking door de tarieven</t>
  </si>
  <si>
    <t>Dekking van het periodieke tarief andere gebruikers</t>
  </si>
  <si>
    <t xml:space="preserve">TABEL 17 - (Gefactureerde) VOLUMES </t>
  </si>
  <si>
    <t>Prognose 2019</t>
  </si>
  <si>
    <t>Verdeling 2019</t>
  </si>
  <si>
    <t>Verdeling 2020</t>
  </si>
  <si>
    <t>Verdeling 2021</t>
  </si>
  <si>
    <t>Realiteit 2021</t>
  </si>
  <si>
    <t>Verdeling 2022</t>
  </si>
  <si>
    <t>Realiteit 2022</t>
  </si>
  <si>
    <t>Verdeling 2023</t>
  </si>
  <si>
    <t>Realiteit 2023</t>
  </si>
  <si>
    <t>Verdeling 2024</t>
  </si>
  <si>
    <t>Realiteit 2024</t>
  </si>
  <si>
    <t>Verdeling 2025</t>
  </si>
  <si>
    <t>Realiteit 2025</t>
  </si>
  <si>
    <t>Verdeling 2026</t>
  </si>
  <si>
    <t>Realiteit 2026</t>
  </si>
  <si>
    <t xml:space="preserve">Productie </t>
  </si>
  <si>
    <t xml:space="preserve">I. Huishoudelijk </t>
  </si>
  <si>
    <t>Drempel Deel 1</t>
  </si>
  <si>
    <t>Drempel Deel 2</t>
  </si>
  <si>
    <t>Drempel Deel 3</t>
  </si>
  <si>
    <t>Deel 1</t>
  </si>
  <si>
    <t>Deel 2</t>
  </si>
  <si>
    <t>Deel 3</t>
  </si>
  <si>
    <t xml:space="preserve">Lekken </t>
  </si>
  <si>
    <t>Totaal Progressief</t>
  </si>
  <si>
    <t>Lineair</t>
  </si>
  <si>
    <t>Zelfproducent</t>
  </si>
  <si>
    <t>Totaal lineair</t>
  </si>
  <si>
    <t>Brusselse bevolking onderworpen aan het huishoudelijke tarief</t>
  </si>
  <si>
    <t>Gemiddeld verbruik per bewoner</t>
  </si>
  <si>
    <t>II. Niet-huishoudelijk</t>
  </si>
  <si>
    <t>Activiteitseenheden</t>
  </si>
  <si>
    <t>Gemiddeld verbruik per activiteitseenheid</t>
  </si>
  <si>
    <t>III. Andere gebruikers</t>
  </si>
  <si>
    <t>Hydranten</t>
  </si>
  <si>
    <t>Zwanenhals</t>
  </si>
  <si>
    <t>Verliezen</t>
  </si>
  <si>
    <t>Aantal personen per huishouden</t>
  </si>
  <si>
    <t>Verbruik - Brutogemiddelde</t>
  </si>
  <si>
    <t>Verbruik - Mediaan</t>
  </si>
  <si>
    <t>Verbruik - Gecorrigeerd gemiddelde</t>
  </si>
  <si>
    <t>Degressiviteit</t>
  </si>
  <si>
    <t>Verbruik - Afgevlakt gemiddelde</t>
  </si>
  <si>
    <t xml:space="preserve">Aantal meters </t>
  </si>
  <si>
    <t>DEGRESSIVITEIT - Afvlakking</t>
  </si>
  <si>
    <t>Gewogen gemiddelde</t>
  </si>
  <si>
    <t>Eenvoudig gemiddelde</t>
  </si>
  <si>
    <t>Degressiviteitsfactor</t>
  </si>
  <si>
    <t>TABEL 18 - Facturatie-eenheden van de vaste term</t>
  </si>
  <si>
    <t>Bevoorrading</t>
  </si>
  <si>
    <t>I. Huishoudelijke meters</t>
  </si>
  <si>
    <t>Individueel</t>
  </si>
  <si>
    <t>Collectief</t>
  </si>
  <si>
    <t>Collectief/gekalibreerd</t>
  </si>
  <si>
    <t>Zelfproducenten</t>
  </si>
  <si>
    <t>Gemiddeld verbruik per meter</t>
  </si>
  <si>
    <t>II. Niet-huishoudelijke meters</t>
  </si>
  <si>
    <t>Totaal meters</t>
  </si>
  <si>
    <t>III. Meterkaliber</t>
  </si>
  <si>
    <t>Kaliber 1</t>
  </si>
  <si>
    <t>Kaliber 2</t>
  </si>
  <si>
    <t>Kaliber 3</t>
  </si>
  <si>
    <t>Kaliber 4</t>
  </si>
  <si>
    <t>Kaliber 5</t>
  </si>
  <si>
    <t>Kaliber 6</t>
  </si>
  <si>
    <t>Kaliber 7</t>
  </si>
  <si>
    <t>Kaliber 8</t>
  </si>
  <si>
    <t>Kaliber 9</t>
  </si>
  <si>
    <t>Kaliber 10</t>
  </si>
  <si>
    <t>Kaliber 50</t>
  </si>
  <si>
    <t>Kaliber 100</t>
  </si>
  <si>
    <t>Totaal (gefactureerde) meters</t>
  </si>
  <si>
    <t>IV. Varia</t>
  </si>
  <si>
    <t># Hydranten (brandkranen)</t>
  </si>
  <si>
    <t># Fonteinen</t>
  </si>
  <si>
    <t># Andere</t>
  </si>
  <si>
    <t>In aanmerking genomen wooneenheden</t>
  </si>
  <si>
    <t>Huishoudelijk</t>
  </si>
  <si>
    <t>Niet-huishoudelijk</t>
  </si>
  <si>
    <t>Verdeling van de vaste term</t>
  </si>
  <si>
    <t>TABEL 19 - Verdeling van de kosten</t>
  </si>
  <si>
    <t>Correctieparameters MAX - BTW</t>
  </si>
  <si>
    <t>I. Verdeling van de vaste en variabele termen</t>
  </si>
  <si>
    <t>Vast deel</t>
  </si>
  <si>
    <t>Variabel deel</t>
  </si>
  <si>
    <t>Vaste term</t>
  </si>
  <si>
    <t>Variabele term</t>
  </si>
  <si>
    <t>II. Btw-correctie (huishoudelijke factuur)</t>
  </si>
  <si>
    <t>Bedrag excl. btw</t>
  </si>
  <si>
    <t>Bedrag incl. btw</t>
  </si>
  <si>
    <t>Verdeling huishoudelijk/niet-huishoudelijk op de eindfactuur (excl. btw)</t>
  </si>
  <si>
    <t>Verdeling huishoudelijk/niet-huishoudelijk op de eindfactuur (incl. btw)</t>
  </si>
  <si>
    <t>Gecorrigeerd bedrag incl. btw</t>
  </si>
  <si>
    <t>Verdeling huishoudelijk/niet-huishoudelijk gecorrigeerd (incl. btw)</t>
  </si>
  <si>
    <t>Correctiefactor excl. btw</t>
  </si>
  <si>
    <t>Gecorrigeerde vaste term excl. btw</t>
  </si>
  <si>
    <t>Gecorrigeerde variabele term</t>
  </si>
  <si>
    <t>Totaal - Huishoudelijk</t>
  </si>
  <si>
    <t>Totaal - Niet-huishoudelijk</t>
  </si>
  <si>
    <t>Totaal progressief</t>
  </si>
  <si>
    <t>TABEL 20 - Bepaling van de tarieven</t>
  </si>
  <si>
    <t>Sleutel</t>
  </si>
  <si>
    <t>Andere gebruikers</t>
  </si>
  <si>
    <t>1. Kwantitatieve gegevens</t>
  </si>
  <si>
    <t>Sectorale vermeerderingsfactor</t>
  </si>
  <si>
    <t>Bevoorrading - vaste term</t>
  </si>
  <si>
    <t>Waterzuivering - vaste term</t>
  </si>
  <si>
    <t>Vast tarief</t>
  </si>
  <si>
    <t>Bevoorrading - variabele term</t>
  </si>
  <si>
    <t>Waterzuivering - variabele term</t>
  </si>
  <si>
    <t>Naleving van het stimuleringsprincipe - voorwaarde</t>
  </si>
  <si>
    <t>Variabel tarief</t>
  </si>
  <si>
    <t>Gemiddelde progressief tarief</t>
  </si>
  <si>
    <t>€/m³</t>
  </si>
  <si>
    <t>Waterzuivering - gemiddeld progressief tarief</t>
  </si>
  <si>
    <t>Huishoudelijk lineair tarief</t>
  </si>
  <si>
    <t>Bevoorrading - huishoudelijk lineair tarief</t>
  </si>
  <si>
    <t>Waterzuivering - huishoudelijk lineair tarief</t>
  </si>
  <si>
    <t>Niet-huishoudelijk lineair tarief</t>
  </si>
  <si>
    <t>Bevoorrading - niet-huishoudelijk lineair tarief</t>
  </si>
  <si>
    <t>Waterzuivering - niet-huishoudelijk lineair tarief</t>
  </si>
  <si>
    <t>Correctiefactor (p)</t>
  </si>
  <si>
    <t>Bevoorrading - p-factor</t>
  </si>
  <si>
    <t>Waterzuivering - p-factor</t>
  </si>
  <si>
    <t>2. Bevoorradingstarieven</t>
  </si>
  <si>
    <t>Tarief - Vast deel</t>
  </si>
  <si>
    <t>Tarief - Variabel deel (zonder p-factor)</t>
  </si>
  <si>
    <t>Tarief - Variabel deel (met p-factor)</t>
  </si>
  <si>
    <t>3. Waterzuiveringstarieven</t>
  </si>
  <si>
    <t>4. Totaal bevoorradings- en waterzuiveringstarieven</t>
  </si>
  <si>
    <t>Bepaling van de tarieven voor 2022</t>
  </si>
  <si>
    <t>Aantal inwoners</t>
  </si>
  <si>
    <t>Gemiddelde</t>
  </si>
  <si>
    <t>Variabele term (zonder p)</t>
  </si>
  <si>
    <t>Variabele term (met p)</t>
  </si>
  <si>
    <t xml:space="preserve">Tarieven 2022 (zonder p) </t>
  </si>
  <si>
    <t>Tarieven 2022 (met p)</t>
  </si>
  <si>
    <t>Check factuur (zonder p)</t>
  </si>
  <si>
    <t>Check factuur (met p)</t>
  </si>
  <si>
    <t>Check p-factor</t>
  </si>
  <si>
    <t>Gemiddelde (1 - 6)</t>
  </si>
  <si>
    <t>Lineair huishoudelijk - Klassieke gebruikers</t>
  </si>
  <si>
    <t>Lineair huishoudelijk - Zelfproducenten</t>
  </si>
  <si>
    <t>Lineair niet-huishoudelijk - Klassieke gebruikers</t>
  </si>
  <si>
    <t>Lineair niet-huishoudelijk - Zelfproducenten</t>
  </si>
  <si>
    <t>Tariefimpact</t>
  </si>
  <si>
    <t>Tarieven voor 2021</t>
  </si>
  <si>
    <t>Stijging vs 2022 (zonder p-factor)</t>
  </si>
  <si>
    <t>Stijging vs 2022 (met p-factor)</t>
  </si>
  <si>
    <t>Progressief 2021 vs lineair 2022  (zonder p-factor)</t>
  </si>
  <si>
    <t>Progressief 2021 vs lineair 2022  (met p-factor)</t>
  </si>
  <si>
    <t>Progressief vs lineair  (zonder p-factor)</t>
  </si>
  <si>
    <t>Progressief vs lineair  (met p-factor)</t>
  </si>
  <si>
    <t>Lineair huishoudelijk</t>
  </si>
  <si>
    <t>Lineair niet-huishoudelijk</t>
  </si>
  <si>
    <t>Tarief 2021</t>
  </si>
  <si>
    <t>Drempel</t>
  </si>
  <si>
    <t>Tabel 21 - Raming van de inkomsten</t>
  </si>
  <si>
    <t>P gemiddeld</t>
  </si>
  <si>
    <t>1. Bevoorrading</t>
  </si>
  <si>
    <t>De bovenstaande berekeningen maken het mogelijk om het deel van de p-factor terug te vinden dat van het progressieve huishoudelijke tarief naar het lineaire huishoudelijke tarief wordt overgedragen.</t>
  </si>
  <si>
    <t>Wooneenheden</t>
  </si>
  <si>
    <t>Verbruik</t>
  </si>
  <si>
    <t>Ontvangsten - vaste term</t>
  </si>
  <si>
    <t>Variabele ontvangsten (zonder p-factor)</t>
  </si>
  <si>
    <t>Variabele ontvangsten (met p-factor)</t>
  </si>
  <si>
    <t>2. Waterzuivering</t>
  </si>
  <si>
    <t>3. Reconciliatie kosten - ontvangsten</t>
  </si>
  <si>
    <t>TOTAAL - Variabele ontvangsten (zonder p-factor)</t>
  </si>
  <si>
    <t>TOTAAL - Variabele ontvangsten (met p-factor)</t>
  </si>
  <si>
    <t>Toegestane inkomsten T18</t>
  </si>
  <si>
    <t>CHECK (zonder p-factor)</t>
  </si>
  <si>
    <t>CHECK (met p-factor)</t>
  </si>
  <si>
    <t>Tabel 22 - Bepaling van de regulatoire saldi</t>
  </si>
  <si>
    <t>I. Saldo van de beheersbare kosten</t>
  </si>
  <si>
    <t>1. BKZEF</t>
  </si>
  <si>
    <t>Verwachte exogene variabele van de BKZEF</t>
  </si>
  <si>
    <t>Reële exogene variabele van de BKZEF</t>
  </si>
  <si>
    <t>Verwachte gecorrigeerde BKZEF vóór de indexering</t>
  </si>
  <si>
    <t>A. Herkwalificatie in niet-beheersbaar - exogene variabele (BKZEF)</t>
  </si>
  <si>
    <t>Herindexeringscoëfficiënt</t>
  </si>
  <si>
    <t>Verwachte gecorrigeerde BKZEF</t>
  </si>
  <si>
    <t>B. Herkwalificatie in niet-beheersbaar - indexering (BKZEF)</t>
  </si>
  <si>
    <t>2. BKMEF</t>
  </si>
  <si>
    <t>Verwachte gecorrigeerde BKMEF</t>
  </si>
  <si>
    <t>C. Herkwalificatie in niet-beheersbaar - indexering (BKMEF)</t>
  </si>
  <si>
    <t>3. TOTAAL BK</t>
  </si>
  <si>
    <t>Reële BKZEF</t>
  </si>
  <si>
    <t>Reële BKMEF</t>
  </si>
  <si>
    <t>Saldo van de beheersbare kosten</t>
  </si>
  <si>
    <t>Incentive - Aan de operator toegekend deel</t>
  </si>
  <si>
    <t>D. Niet-beheersbare herkwalificatie - In het reguleringsfonds gestort deel</t>
  </si>
  <si>
    <t xml:space="preserve">Totale herkwalificatie in niet-beheersbaar </t>
  </si>
  <si>
    <t>II. Saldo van de niet-beheersbare kosten</t>
  </si>
  <si>
    <t>A. Verschil tussen het budget en de realiteit</t>
  </si>
  <si>
    <t>Verwachte niet-beheersbare kosten</t>
  </si>
  <si>
    <t>Verwachte gecorrigeerde niet-beheersbare kosten</t>
  </si>
  <si>
    <t>Reële niet-beheersbare kosten</t>
  </si>
  <si>
    <t>Verschil tussen het budget en de realiteit</t>
  </si>
  <si>
    <t>Vergoeding gewestelijke waterzuivering</t>
  </si>
  <si>
    <t>B. Verschil van de volumes</t>
  </si>
  <si>
    <t>Toegerekende kosten</t>
  </si>
  <si>
    <t xml:space="preserve">Ontvangsten </t>
  </si>
  <si>
    <t>Totale saldo van de niet-beheersbare kosten</t>
  </si>
  <si>
    <t>Aanwending van het reguleringsfonds - Voorziening</t>
  </si>
  <si>
    <t>Aanwending van het reguleringsfonds - Realiteit</t>
  </si>
  <si>
    <t>Nettosaldo van de niet-beheersbare kosten</t>
  </si>
  <si>
    <t xml:space="preserve">Deel van het saldo van de beheersbare kosten dat in het reguleringsfonds wordt gestort </t>
  </si>
  <si>
    <t>Correctie van de saldi van de vorige jaren</t>
  </si>
  <si>
    <t xml:space="preserve">Variatie van het reguleringsfonds </t>
  </si>
  <si>
    <t>Tabel 23 - Reguleringsfonds</t>
  </si>
  <si>
    <t>Cumulatie</t>
  </si>
  <si>
    <t>Beslissing van de regulator</t>
  </si>
  <si>
    <t>Tenlasteneming</t>
  </si>
  <si>
    <t>Stornoboeking</t>
  </si>
  <si>
    <t>Impact op het resultaat</t>
  </si>
  <si>
    <t>Bezoldigingen BE en RvB</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</si>
</sst>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 #,##0.00\ &quot;€&quot;_-;\-* #,##0.00\ &quot;€&quot;_-;_-* &quot;-&quot;??\ &quot;€&quot;_-;_-@_-"/>
    <numFmt numFmtId="165" formatCode="_-* #,##0.00_-;\-* #,##0.00_-;_-* &quot;-&quot;??_-;_-@_-"/>
    <numFmt numFmtId="166" formatCode="_-* #,##0.00\ _€_-;\-* #,##0.00\ _€_-;_-* &quot;-&quot;??\ _€_-;_-@_-"/>
    <numFmt numFmtId="167" formatCode="_-* #,##0.0\ &quot;€&quot;_-;\-* #,##0.0\ &quot;€&quot;_-;_-* &quot;-&quot;??\ &quot;€&quot;_-;_-@_-"/>
    <numFmt numFmtId="168" formatCode="#,##0.00_ ;\-#,##0.00\ "/>
    <numFmt numFmtId="169" formatCode="#,##0_ ;\-#,##0\ "/>
    <numFmt numFmtId="170" formatCode="0.0%"/>
    <numFmt numFmtId="171" formatCode="&quot;€&quot;\ #,##0.00"/>
    <numFmt numFmtId="172" formatCode="_-* #,##0\ &quot;€&quot;_-;\-* #,##0\ &quot;€&quot;_-;_-* &quot;-&quot;??\ &quot;€&quot;_-;_-@_-"/>
    <numFmt numFmtId="173" formatCode="0.0000\ &quot;€/m³&quot;"/>
    <numFmt numFmtId="174" formatCode="#,##0.00\ ;\-#,##0.00\ "/>
    <numFmt numFmtId="175" formatCode="0.0000"/>
    <numFmt numFmtId="176" formatCode="_-* #,##0.000_-;\-* #,##0.000_-;_-* &quot;-&quot;??_-;_-@_-"/>
    <numFmt numFmtId="177" formatCode="d/mm/yyyy;@"/>
    <numFmt numFmtId="178" formatCode="_ * #,##0.00_ ;_ * \-#,##0.00_ ;_ * &quot;-&quot;??_ ;_ @_ "/>
    <numFmt numFmtId="179" formatCode="_-* #,##0.00\ _B_F_-;\-* #,##0.00\ _B_F_-;_-* &quot;-&quot;??\ _B_F_-;_-@_-"/>
    <numFmt numFmtId="180" formatCode="_-* #,##0_-;\-* #,##0_-;_-* &quot;-&quot;??_-;_-@_-"/>
    <numFmt numFmtId="181" formatCode="_-* #,##0.00\ _F_-;\-* #,##0.00\ _F_-;_-* &quot;-&quot;??\ _F_-;_-@_-"/>
    <numFmt numFmtId="182" formatCode="_-* #,##0.0\ _€_-;\-* #,##0.0\ _€_-;_-* &quot;-&quot;??\ _€_-;_-@_-"/>
    <numFmt numFmtId="183" formatCode="_ &quot;€&quot;\ * #,##0.00_ ;_ &quot;€&quot;\ * \-#,##0.00_ ;_ &quot;€&quot;\ * &quot;-&quot;??_ ;_ @_ "/>
    <numFmt numFmtId="184" formatCode="_-* #,##0.0_-;\-* #,##0.0_-;_-* &quot;-&quot;??_-;_-@_-"/>
    <numFmt numFmtId="185" formatCode="_-* #,##0.0\ &quot;€&quot;_-;\-* #,##0.0\ &quot;€&quot;_-;_-* &quot;-&quot;?\ &quot;€&quot;_-;_-@_-"/>
    <numFmt numFmtId="186" formatCode="0.00000"/>
    <numFmt numFmtId="187" formatCode="#,##0.0000"/>
  </numFmts>
  <fonts count="16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color theme="1"/>
      <name val="Calibri"/>
      <family val="2"/>
      <scheme val="minor"/>
    </font>
    <font>
      <sz val="10"/>
      <name val="Arial"/>
      <family val="2"/>
    </font>
    <font>
      <sz val="11"/>
      <name val="Calibri"/>
      <family val="2"/>
      <scheme val="minor"/>
    </font>
    <font>
      <sz val="11"/>
      <color theme="1"/>
      <name val="Arial"/>
      <family val="2"/>
    </font>
    <font>
      <sz val="10"/>
      <color theme="1"/>
      <name val="Calibri"/>
      <family val="2"/>
      <scheme val="minor"/>
    </font>
    <font>
      <b/>
      <sz val="10"/>
      <color theme="1"/>
      <name val="Calibri"/>
      <family val="2"/>
      <scheme val="minor"/>
    </font>
    <font>
      <u/>
      <sz val="11"/>
      <color theme="10"/>
      <name val="Calibri"/>
      <family val="2"/>
      <scheme val="minor"/>
    </font>
    <font>
      <b/>
      <sz val="12"/>
      <color theme="0"/>
      <name val="Calibri"/>
      <family val="2"/>
      <scheme val="minor"/>
    </font>
    <font>
      <sz val="10"/>
      <name val="Calibri"/>
      <family val="2"/>
      <scheme val="minor"/>
    </font>
    <font>
      <i/>
      <sz val="9"/>
      <color theme="1"/>
      <name val="Calibri"/>
      <family val="2"/>
      <scheme val="minor"/>
    </font>
    <font>
      <sz val="10"/>
      <name val="Arial"/>
      <family val="2"/>
    </font>
    <font>
      <b/>
      <sz val="10"/>
      <name val="Arial"/>
      <family val="2"/>
    </font>
    <font>
      <b/>
      <u/>
      <sz val="10"/>
      <name val="Arial"/>
      <family val="2"/>
    </font>
    <font>
      <i/>
      <sz val="10"/>
      <name val="Arial"/>
      <family val="2"/>
    </font>
    <font>
      <i/>
      <sz val="9"/>
      <name val="Arial"/>
      <family val="2"/>
    </font>
    <font>
      <b/>
      <sz val="10"/>
      <color theme="0"/>
      <name val="Arial"/>
      <family val="2"/>
    </font>
    <font>
      <b/>
      <u/>
      <sz val="10"/>
      <color theme="0"/>
      <name val="Arial"/>
      <family val="2"/>
    </font>
    <font>
      <i/>
      <sz val="10"/>
      <name val="Calibri"/>
      <family val="2"/>
      <scheme val="minor"/>
    </font>
    <font>
      <b/>
      <sz val="11"/>
      <name val="Calibri"/>
      <family val="2"/>
      <scheme val="minor"/>
    </font>
    <font>
      <sz val="11"/>
      <color theme="0"/>
      <name val="Calibri"/>
      <family val="2"/>
      <scheme val="minor"/>
    </font>
    <font>
      <sz val="9"/>
      <name val="Calibri"/>
      <family val="2"/>
      <scheme val="minor"/>
    </font>
    <font>
      <sz val="10"/>
      <color indexed="8"/>
      <name val="Arial"/>
      <family val="2"/>
    </font>
    <font>
      <b/>
      <sz val="11"/>
      <name val="Arial"/>
      <family val="2"/>
    </font>
    <font>
      <sz val="10"/>
      <color rgb="FF800000"/>
      <name val="Arial"/>
      <family val="2"/>
    </font>
    <font>
      <sz val="10"/>
      <color rgb="FF0000FF"/>
      <name val="Arial"/>
      <family val="2"/>
    </font>
    <font>
      <i/>
      <u/>
      <sz val="10"/>
      <name val="Arial"/>
      <family val="2"/>
    </font>
    <font>
      <b/>
      <sz val="10"/>
      <color indexed="10"/>
      <name val="Antique Olive"/>
      <family val="2"/>
    </font>
    <font>
      <sz val="10"/>
      <color indexed="10"/>
      <name val="Antique Olive"/>
      <family val="2"/>
    </font>
    <font>
      <sz val="10"/>
      <color theme="1"/>
      <name val="Arial"/>
      <family val="2"/>
    </font>
    <font>
      <sz val="14"/>
      <name val="Arial"/>
      <family val="2"/>
    </font>
    <font>
      <b/>
      <sz val="14"/>
      <color theme="3"/>
      <name val="Arial"/>
      <family val="2"/>
    </font>
    <font>
      <sz val="8"/>
      <name val="Arial"/>
      <family val="2"/>
    </font>
    <font>
      <b/>
      <sz val="10"/>
      <color theme="1"/>
      <name val="Arial"/>
      <family val="2"/>
    </font>
    <font>
      <sz val="10"/>
      <name val="Ariai"/>
    </font>
    <font>
      <sz val="10"/>
      <color theme="1"/>
      <name val="Ariai"/>
    </font>
    <font>
      <b/>
      <sz val="10"/>
      <color theme="1"/>
      <name val="Ariai"/>
    </font>
    <font>
      <sz val="10"/>
      <color theme="1"/>
      <name val="Calibri"/>
      <family val="2"/>
    </font>
    <font>
      <b/>
      <sz val="11"/>
      <color theme="1"/>
      <name val="Arial"/>
      <family val="2"/>
    </font>
    <font>
      <b/>
      <sz val="14"/>
      <color theme="4"/>
      <name val="Arial"/>
      <family val="2"/>
    </font>
    <font>
      <sz val="8"/>
      <color theme="1"/>
      <name val="Arial"/>
      <family val="2"/>
    </font>
    <font>
      <b/>
      <sz val="8"/>
      <color theme="1"/>
      <name val="Arial"/>
      <family val="2"/>
    </font>
    <font>
      <b/>
      <sz val="12"/>
      <color theme="0"/>
      <name val="Arial"/>
      <family val="2"/>
    </font>
    <font>
      <b/>
      <sz val="16"/>
      <color theme="4"/>
      <name val="Arial"/>
      <family val="2"/>
    </font>
    <font>
      <b/>
      <sz val="14"/>
      <color theme="4"/>
      <name val="Ariai"/>
    </font>
    <font>
      <b/>
      <sz val="14"/>
      <color theme="0"/>
      <name val="Arial"/>
      <family val="2"/>
    </font>
    <font>
      <sz val="10"/>
      <color theme="0"/>
      <name val="Arial"/>
      <family val="2"/>
    </font>
    <font>
      <sz val="11"/>
      <color theme="0"/>
      <name val="Arial"/>
      <family val="2"/>
    </font>
    <font>
      <b/>
      <sz val="16"/>
      <color theme="0"/>
      <name val="Arial"/>
      <family val="2"/>
    </font>
    <font>
      <sz val="14"/>
      <color theme="0"/>
      <name val="Arial"/>
      <family val="2"/>
    </font>
    <font>
      <b/>
      <sz val="14"/>
      <color theme="0"/>
      <name val="Ariai"/>
    </font>
    <font>
      <sz val="8"/>
      <color theme="1"/>
      <name val="Trebuchet MS"/>
      <family val="2"/>
    </font>
    <font>
      <b/>
      <i/>
      <sz val="10"/>
      <name val="Arial"/>
      <family val="2"/>
    </font>
    <font>
      <b/>
      <i/>
      <u/>
      <sz val="10"/>
      <name val="Arial"/>
      <family val="2"/>
    </font>
    <font>
      <b/>
      <u val="double"/>
      <sz val="10"/>
      <name val="Arial"/>
      <family val="2"/>
    </font>
    <font>
      <b/>
      <sz val="14"/>
      <color theme="0"/>
      <name val="Calibri"/>
      <family val="2"/>
      <scheme val="minor"/>
    </font>
    <font>
      <b/>
      <sz val="16"/>
      <color theme="0"/>
      <name val="Calibri"/>
      <family val="2"/>
      <scheme val="minor"/>
    </font>
    <font>
      <i/>
      <sz val="10"/>
      <color theme="1"/>
      <name val="Arial"/>
      <family val="2"/>
    </font>
    <font>
      <b/>
      <u/>
      <sz val="11"/>
      <color theme="5"/>
      <name val="Calibri"/>
      <family val="2"/>
      <scheme val="minor"/>
    </font>
    <font>
      <i/>
      <sz val="10"/>
      <color theme="4" tint="-0.499984740745262"/>
      <name val="Arial"/>
      <family val="2"/>
    </font>
    <font>
      <sz val="10"/>
      <color theme="0"/>
      <name val="Ariai"/>
    </font>
    <font>
      <b/>
      <u/>
      <sz val="11"/>
      <color theme="0"/>
      <name val="Arial"/>
      <family val="2"/>
    </font>
    <font>
      <i/>
      <sz val="11"/>
      <color theme="1"/>
      <name val="Arial"/>
      <family val="2"/>
    </font>
    <font>
      <b/>
      <u/>
      <sz val="10"/>
      <color theme="0"/>
      <name val="Calibri"/>
      <family val="2"/>
      <scheme val="minor"/>
    </font>
    <font>
      <i/>
      <sz val="11"/>
      <color theme="1"/>
      <name val="Calibri"/>
      <family val="2"/>
      <scheme val="minor"/>
    </font>
    <font>
      <b/>
      <u/>
      <sz val="11"/>
      <color theme="1"/>
      <name val="Arial"/>
      <family val="2"/>
    </font>
    <font>
      <sz val="11"/>
      <color theme="2" tint="-0.499984740745262"/>
      <name val="Arial"/>
      <family val="2"/>
    </font>
    <font>
      <i/>
      <sz val="11"/>
      <color theme="2" tint="-0.499984740745262"/>
      <name val="Arial"/>
      <family val="2"/>
    </font>
    <font>
      <b/>
      <sz val="10"/>
      <color theme="1"/>
      <name val="EYInterstate Light"/>
    </font>
    <font>
      <i/>
      <sz val="10"/>
      <color theme="1"/>
      <name val="EYInterstate Light"/>
    </font>
    <font>
      <b/>
      <i/>
      <sz val="10"/>
      <color theme="1"/>
      <name val="EYInterstate Light"/>
    </font>
    <font>
      <b/>
      <u/>
      <sz val="10"/>
      <color theme="1"/>
      <name val="EYInterstate Light"/>
    </font>
    <font>
      <b/>
      <i/>
      <sz val="10"/>
      <color theme="1"/>
      <name val="Arial"/>
      <family val="2"/>
    </font>
    <font>
      <sz val="8"/>
      <name val="Calibri"/>
      <family val="2"/>
      <scheme val="minor"/>
    </font>
    <font>
      <b/>
      <i/>
      <sz val="11"/>
      <color theme="1"/>
      <name val="Calibri"/>
      <family val="2"/>
      <scheme val="minor"/>
    </font>
    <font>
      <b/>
      <u/>
      <sz val="14"/>
      <color theme="1"/>
      <name val="Calibri"/>
      <family val="2"/>
      <scheme val="minor"/>
    </font>
    <font>
      <i/>
      <sz val="10"/>
      <color rgb="FF0070C0"/>
      <name val="Calibri"/>
      <family val="2"/>
      <scheme val="minor"/>
    </font>
    <font>
      <b/>
      <u/>
      <sz val="16"/>
      <color theme="1"/>
      <name val="Calibri"/>
      <family val="2"/>
      <scheme val="minor"/>
    </font>
    <font>
      <b/>
      <sz val="10"/>
      <color theme="0"/>
      <name val="Calibri"/>
      <family val="2"/>
      <scheme val="minor"/>
    </font>
    <font>
      <b/>
      <sz val="11"/>
      <color theme="0"/>
      <name val="Arial"/>
      <family val="2"/>
    </font>
    <font>
      <i/>
      <sz val="10"/>
      <color theme="5"/>
      <name val="Arial"/>
      <family val="2"/>
    </font>
    <font>
      <b/>
      <sz val="9"/>
      <color theme="1"/>
      <name val="Segoe UI"/>
      <family val="2"/>
    </font>
    <font>
      <sz val="11"/>
      <color rgb="FFFF0000"/>
      <name val="Arial"/>
      <family val="2"/>
    </font>
    <font>
      <sz val="11"/>
      <color indexed="10"/>
      <name val="Arial"/>
      <family val="2"/>
    </font>
    <font>
      <sz val="10"/>
      <name val="Tahoma"/>
      <family val="2"/>
    </font>
    <font>
      <b/>
      <sz val="10"/>
      <name val="Tahoma"/>
      <family val="2"/>
    </font>
    <font>
      <sz val="10"/>
      <color rgb="FFFF0000"/>
      <name val="Arial"/>
      <family val="2"/>
    </font>
    <font>
      <sz val="9"/>
      <color indexed="81"/>
      <name val="Tahoma"/>
      <family val="2"/>
    </font>
    <font>
      <b/>
      <sz val="9"/>
      <color indexed="81"/>
      <name val="Tahoma"/>
      <family val="2"/>
    </font>
    <font>
      <b/>
      <sz val="11"/>
      <color rgb="FFFF0000"/>
      <name val="Arial"/>
      <family val="2"/>
    </font>
    <font>
      <sz val="10"/>
      <color theme="1"/>
      <name val="Tahoma"/>
      <family val="2"/>
    </font>
    <font>
      <sz val="11"/>
      <color rgb="FFFF0000"/>
      <name val="Calibri"/>
      <family val="2"/>
      <scheme val="minor"/>
    </font>
    <font>
      <b/>
      <u/>
      <sz val="10"/>
      <color rgb="FFFF0000"/>
      <name val="Calibri"/>
      <family val="2"/>
      <scheme val="minor"/>
    </font>
    <font>
      <b/>
      <i/>
      <sz val="10"/>
      <color rgb="FFFF0000"/>
      <name val="Arial"/>
      <family val="2"/>
    </font>
    <font>
      <sz val="9"/>
      <color theme="1"/>
      <name val="Calibri"/>
      <family val="2"/>
      <scheme val="minor"/>
    </font>
    <font>
      <b/>
      <sz val="10"/>
      <name val="Calibri"/>
      <family val="2"/>
      <scheme val="minor"/>
    </font>
    <font>
      <b/>
      <strike/>
      <u/>
      <sz val="11"/>
      <color rgb="FFFF0000"/>
      <name val="Arial"/>
      <family val="2"/>
    </font>
    <font>
      <u/>
      <sz val="10"/>
      <color theme="10"/>
      <name val="Arial"/>
      <family val="2"/>
    </font>
    <font>
      <b/>
      <sz val="11"/>
      <color rgb="FFFF0000"/>
      <name val="Calibri"/>
      <family val="2"/>
      <scheme val="minor"/>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i/>
      <sz val="11"/>
      <color rgb="FF7F7F7F"/>
      <name val="Arial"/>
      <family val="2"/>
    </font>
    <font>
      <u/>
      <sz val="11"/>
      <color theme="10"/>
      <name val="Arial"/>
      <family val="2"/>
    </font>
    <font>
      <i/>
      <sz val="10"/>
      <color rgb="FFFF0000"/>
      <name val="EYInterstate Light"/>
    </font>
    <font>
      <b/>
      <i/>
      <sz val="10"/>
      <name val="EYInterstate Light"/>
    </font>
    <font>
      <b/>
      <sz val="10"/>
      <color rgb="FFFF0000"/>
      <name val="Arial"/>
      <family val="2"/>
    </font>
    <font>
      <b/>
      <sz val="10"/>
      <color rgb="FFFF0000"/>
      <name val="Ariai"/>
    </font>
    <font>
      <i/>
      <sz val="11"/>
      <color rgb="FF0070C0"/>
      <name val="Arial"/>
      <family val="2"/>
    </font>
    <font>
      <i/>
      <sz val="10"/>
      <color rgb="FF0070C0"/>
      <name val="Arial"/>
      <family val="2"/>
    </font>
    <font>
      <i/>
      <sz val="9"/>
      <color theme="1" tint="0.499984740745262"/>
      <name val="Arial"/>
      <family val="2"/>
    </font>
    <font>
      <i/>
      <sz val="10"/>
      <color theme="1" tint="0.499984740745262"/>
      <name val="Arial"/>
      <family val="2"/>
    </font>
    <font>
      <b/>
      <i/>
      <u/>
      <sz val="10"/>
      <color theme="1" tint="0.499984740745262"/>
      <name val="Arial"/>
      <family val="2"/>
    </font>
    <font>
      <b/>
      <i/>
      <sz val="10"/>
      <color theme="1" tint="0.499984740745262"/>
      <name val="Arial"/>
      <family val="2"/>
    </font>
    <font>
      <i/>
      <sz val="11"/>
      <color theme="0"/>
      <name val="Arial"/>
      <family val="2"/>
    </font>
    <font>
      <b/>
      <sz val="11"/>
      <color theme="0"/>
      <name val="Calibri"/>
      <family val="2"/>
      <scheme val="minor"/>
    </font>
    <font>
      <b/>
      <sz val="10"/>
      <color theme="1" tint="0.499984740745262"/>
      <name val="Arial"/>
      <family val="2"/>
    </font>
    <font>
      <i/>
      <sz val="10"/>
      <color theme="0" tint="-0.499984740745262"/>
      <name val="Arial"/>
      <family val="2"/>
    </font>
    <font>
      <i/>
      <sz val="8"/>
      <color theme="1"/>
      <name val="Calibri"/>
      <family val="2"/>
      <scheme val="minor"/>
    </font>
    <font>
      <i/>
      <sz val="11"/>
      <color theme="1" tint="0.499984740745262"/>
      <name val="Calibri"/>
      <family val="2"/>
      <scheme val="minor"/>
    </font>
    <font>
      <b/>
      <i/>
      <sz val="11"/>
      <color theme="1" tint="0.499984740745262"/>
      <name val="Calibri"/>
      <family val="2"/>
      <scheme val="minor"/>
    </font>
    <font>
      <b/>
      <i/>
      <sz val="11"/>
      <color theme="1" tint="0.499984740745262"/>
      <name val="Arial"/>
      <family val="2"/>
    </font>
    <font>
      <b/>
      <u/>
      <sz val="10"/>
      <color theme="1"/>
      <name val="Arial"/>
      <family val="2"/>
    </font>
    <font>
      <b/>
      <i/>
      <u/>
      <sz val="10"/>
      <color theme="1"/>
      <name val="Arial"/>
      <family val="2"/>
    </font>
    <font>
      <b/>
      <u val="double"/>
      <sz val="10"/>
      <color theme="1"/>
      <name val="Arial"/>
      <family val="2"/>
    </font>
    <font>
      <i/>
      <sz val="10"/>
      <color theme="2" tint="-0.249977111117893"/>
      <name val="Arial"/>
      <family val="2"/>
    </font>
    <font>
      <sz val="10"/>
      <color theme="2" tint="-0.249977111117893"/>
      <name val="Arial"/>
      <family val="2"/>
    </font>
    <font>
      <b/>
      <u/>
      <sz val="11"/>
      <color theme="0"/>
      <name val="Calibri"/>
      <family val="2"/>
      <scheme val="minor"/>
    </font>
    <font>
      <sz val="10"/>
      <color rgb="FF000000"/>
      <name val="Calibri"/>
      <family val="2"/>
      <scheme val="minor"/>
    </font>
    <font>
      <sz val="10"/>
      <color theme="1"/>
      <name val="EYInterstate Light"/>
    </font>
    <font>
      <b/>
      <u/>
      <sz val="12"/>
      <color theme="1"/>
      <name val="Arial"/>
      <family val="2"/>
    </font>
    <font>
      <sz val="10"/>
      <color theme="4"/>
      <name val="Arial"/>
      <family val="2"/>
    </font>
    <font>
      <sz val="10"/>
      <color theme="0"/>
      <name val="EYInterstate Light"/>
    </font>
    <font>
      <sz val="10"/>
      <color theme="8" tint="0.79998168889431442"/>
      <name val="Arial"/>
      <family val="2"/>
    </font>
    <font>
      <b/>
      <sz val="10"/>
      <name val="EYInterstate Light"/>
    </font>
    <font>
      <i/>
      <sz val="10"/>
      <name val="EYInterstate Light"/>
    </font>
    <font>
      <sz val="12"/>
      <name val="Calibri"/>
      <family val="2"/>
      <scheme val="minor"/>
    </font>
    <font>
      <sz val="10"/>
      <name val="Calibri Light"/>
      <family val="2"/>
      <scheme val="major"/>
    </font>
    <font>
      <sz val="12"/>
      <color theme="1"/>
      <name val="Calibri"/>
      <family val="2"/>
      <scheme val="minor"/>
    </font>
    <font>
      <sz val="10"/>
      <color theme="1"/>
      <name val="Calibri Light"/>
      <family val="2"/>
      <scheme val="major"/>
    </font>
    <font>
      <b/>
      <sz val="10"/>
      <color rgb="FFFF0000"/>
      <name val="Calibri Light"/>
      <family val="2"/>
      <scheme val="major"/>
    </font>
    <font>
      <sz val="12"/>
      <name val="Calibri Light"/>
      <family val="2"/>
      <scheme val="major"/>
    </font>
    <font>
      <i/>
      <sz val="10"/>
      <color theme="1"/>
      <name val="Calibri Light"/>
      <family val="2"/>
      <scheme val="major"/>
    </font>
  </fonts>
  <fills count="7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5"/>
      </patternFill>
    </fill>
    <fill>
      <patternFill patternType="solid">
        <fgColor theme="5" tint="0.79998168889431442"/>
        <bgColor indexed="65"/>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bgColor indexed="64"/>
      </patternFill>
    </fill>
    <fill>
      <patternFill patternType="solid">
        <fgColor theme="8" tint="0.79998168889431442"/>
        <bgColor indexed="64"/>
      </patternFill>
    </fill>
    <fill>
      <patternFill patternType="lightDown"/>
    </fill>
    <fill>
      <patternFill patternType="solid">
        <fgColor theme="0" tint="-4.9989318521683403E-2"/>
        <bgColor indexed="64"/>
      </patternFill>
    </fill>
    <fill>
      <patternFill patternType="lightGray"/>
    </fill>
    <fill>
      <patternFill patternType="mediumGray"/>
    </fill>
    <fill>
      <patternFill patternType="solid">
        <fgColor theme="1" tint="0.499984740745262"/>
        <bgColor indexed="64"/>
      </patternFill>
    </fill>
    <fill>
      <patternFill patternType="solid">
        <fgColor rgb="FFFFFF00"/>
        <bgColor indexed="64"/>
      </patternFill>
    </fill>
    <fill>
      <patternFill patternType="solid">
        <fgColor rgb="FFFFFFCC"/>
      </patternFill>
    </fill>
    <fill>
      <patternFill patternType="solid">
        <fgColor theme="5"/>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00B0F0"/>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5" tint="0.39997558519241921"/>
        <bgColor indexed="64"/>
      </patternFill>
    </fill>
    <fill>
      <patternFill patternType="solid">
        <fgColor indexed="65"/>
        <bgColor indexed="64"/>
      </patternFill>
    </fill>
    <fill>
      <patternFill patternType="mediumGray">
        <bgColor theme="0"/>
      </patternFill>
    </fill>
    <fill>
      <patternFill patternType="mediumGray">
        <bgColor theme="7" tint="0.79998168889431442"/>
      </patternFill>
    </fill>
    <fill>
      <patternFill patternType="solid">
        <fgColor theme="6"/>
        <bgColor indexed="64"/>
      </patternFill>
    </fill>
    <fill>
      <patternFill patternType="solid">
        <fgColor theme="6" tint="0.79998168889431442"/>
        <bgColor indexed="64"/>
      </patternFill>
    </fill>
    <fill>
      <patternFill patternType="mediumGray">
        <bgColor theme="5" tint="0.79998168889431442"/>
      </patternFill>
    </fill>
    <fill>
      <patternFill patternType="mediumGray">
        <bgColor theme="7" tint="0.79995117038483843"/>
      </patternFill>
    </fill>
    <fill>
      <patternFill patternType="solid">
        <fgColor rgb="FFFFCCCC"/>
        <bgColor indexed="64"/>
      </patternFill>
    </fill>
    <fill>
      <patternFill patternType="solid">
        <fgColor theme="2" tint="-9.9978637043366805E-2"/>
        <bgColor indexed="64"/>
      </patternFill>
    </fill>
    <fill>
      <patternFill patternType="mediumGray">
        <bgColor theme="0" tint="-4.9989318521683403E-2"/>
      </patternFill>
    </fill>
    <fill>
      <patternFill patternType="mediumGray">
        <bgColor theme="8" tint="0.79998168889431442"/>
      </patternFill>
    </fill>
    <fill>
      <patternFill patternType="solid">
        <fgColor theme="9" tint="0.59999389629810485"/>
        <bgColor indexed="64"/>
      </patternFill>
    </fill>
    <fill>
      <patternFill patternType="mediumGray">
        <fgColor auto="1"/>
      </patternFill>
    </fill>
    <fill>
      <patternFill patternType="mediumGray">
        <bgColor theme="6" tint="0.79995117038483843"/>
      </patternFill>
    </fill>
    <fill>
      <patternFill patternType="mediumGray">
        <bgColor theme="5" tint="0.79995117038483843"/>
      </patternFill>
    </fill>
    <fill>
      <patternFill patternType="solid">
        <fgColor theme="6" tint="-0.249977111117893"/>
        <bgColor indexed="64"/>
      </patternFill>
    </fill>
  </fills>
  <borders count="184">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style="medium">
        <color auto="1"/>
      </right>
      <top/>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thin">
        <color auto="1"/>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style="medium">
        <color auto="1"/>
      </right>
      <top/>
      <bottom style="hair">
        <color auto="1"/>
      </bottom>
      <diagonal/>
    </border>
    <border>
      <left/>
      <right style="medium">
        <color auto="1"/>
      </right>
      <top style="hair">
        <color auto="1"/>
      </top>
      <bottom/>
      <diagonal/>
    </border>
    <border>
      <left/>
      <right style="medium">
        <color auto="1"/>
      </right>
      <top style="hair">
        <color auto="1"/>
      </top>
      <bottom style="hair">
        <color auto="1"/>
      </bottom>
      <diagonal/>
    </border>
    <border>
      <left style="thin">
        <color auto="1"/>
      </left>
      <right/>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style="dashDot">
        <color theme="5"/>
      </left>
      <right style="dashDot">
        <color theme="5"/>
      </right>
      <top style="dashDot">
        <color theme="5"/>
      </top>
      <bottom style="dashDot">
        <color theme="5"/>
      </bottom>
      <diagonal/>
    </border>
    <border>
      <left style="thin">
        <color theme="0"/>
      </left>
      <right style="thin">
        <color theme="0"/>
      </right>
      <top style="thin">
        <color theme="0"/>
      </top>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style="thin">
        <color theme="0"/>
      </left>
      <right style="medium">
        <color auto="1"/>
      </right>
      <top style="medium">
        <color auto="1"/>
      </top>
      <bottom style="thin">
        <color theme="0"/>
      </bottom>
      <diagonal/>
    </border>
    <border>
      <left style="medium">
        <color auto="1"/>
      </left>
      <right style="thin">
        <color theme="0"/>
      </right>
      <top style="thin">
        <color theme="0"/>
      </top>
      <bottom/>
      <diagonal/>
    </border>
    <border>
      <left style="thin">
        <color theme="0"/>
      </left>
      <right style="medium">
        <color auto="1"/>
      </right>
      <top style="thin">
        <color theme="0"/>
      </top>
      <bottom/>
      <diagonal/>
    </border>
    <border>
      <left/>
      <right/>
      <top/>
      <bottom style="double">
        <color auto="1"/>
      </bottom>
      <diagonal/>
    </border>
    <border>
      <left/>
      <right/>
      <top style="double">
        <color auto="1"/>
      </top>
      <bottom/>
      <diagonal/>
    </border>
    <border>
      <left/>
      <right style="medium">
        <color auto="1"/>
      </right>
      <top/>
      <bottom style="double">
        <color auto="1"/>
      </bottom>
      <diagonal/>
    </border>
    <border>
      <left/>
      <right style="medium">
        <color auto="1"/>
      </right>
      <top style="double">
        <color auto="1"/>
      </top>
      <bottom/>
      <diagonal/>
    </border>
    <border>
      <left/>
      <right/>
      <top style="double">
        <color auto="1"/>
      </top>
      <bottom style="medium">
        <color auto="1"/>
      </bottom>
      <diagonal/>
    </border>
    <border>
      <left/>
      <right style="medium">
        <color auto="1"/>
      </right>
      <top style="double">
        <color auto="1"/>
      </top>
      <bottom style="medium">
        <color auto="1"/>
      </bottom>
      <diagonal/>
    </border>
    <border>
      <left/>
      <right/>
      <top style="thin">
        <color auto="1"/>
      </top>
      <bottom style="double">
        <color auto="1"/>
      </bottom>
      <diagonal/>
    </border>
    <border>
      <left/>
      <right style="thin">
        <color theme="0"/>
      </right>
      <top style="medium">
        <color auto="1"/>
      </top>
      <bottom style="thin">
        <color theme="0"/>
      </bottom>
      <diagonal/>
    </border>
    <border>
      <left/>
      <right style="thin">
        <color theme="0"/>
      </right>
      <top style="thin">
        <color theme="0"/>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double">
        <color auto="1"/>
      </right>
      <top/>
      <bottom/>
      <diagonal/>
    </border>
    <border>
      <left/>
      <right style="double">
        <color auto="1"/>
      </right>
      <top/>
      <bottom style="medium">
        <color auto="1"/>
      </bottom>
      <diagonal/>
    </border>
    <border>
      <left style="medium">
        <color auto="1"/>
      </left>
      <right/>
      <top/>
      <bottom style="double">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style="medium">
        <color auto="1"/>
      </left>
      <right/>
      <top style="thin">
        <color auto="1"/>
      </top>
      <bottom style="thin">
        <color auto="1"/>
      </bottom>
      <diagonal/>
    </border>
    <border>
      <left style="medium">
        <color rgb="FF000000"/>
      </left>
      <right style="medium">
        <color rgb="FF000000"/>
      </right>
      <top style="medium">
        <color auto="1"/>
      </top>
      <bottom/>
      <diagonal/>
    </border>
    <border>
      <left style="medium">
        <color rgb="FF000000"/>
      </left>
      <right style="medium">
        <color rgb="FF000000"/>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auto="1"/>
      </left>
      <right/>
      <top/>
      <bottom style="dotted">
        <color auto="1"/>
      </bottom>
      <diagonal/>
    </border>
    <border>
      <left/>
      <right/>
      <top/>
      <bottom style="dotted">
        <color auto="1"/>
      </bottom>
      <diagonal/>
    </border>
    <border>
      <left/>
      <right style="dotted">
        <color auto="1"/>
      </right>
      <top/>
      <bottom/>
      <diagonal/>
    </border>
    <border>
      <left style="medium">
        <color auto="1"/>
      </left>
      <right/>
      <top/>
      <bottom style="hair">
        <color auto="1"/>
      </bottom>
      <diagonal/>
    </border>
    <border>
      <left/>
      <right style="thin">
        <color auto="1"/>
      </right>
      <top/>
      <bottom style="hair">
        <color auto="1"/>
      </bottom>
      <diagonal/>
    </border>
    <border>
      <left style="medium">
        <color auto="1"/>
      </left>
      <right/>
      <top style="hair">
        <color auto="1"/>
      </top>
      <bottom/>
      <diagonal/>
    </border>
    <border>
      <left/>
      <right style="thin">
        <color auto="1"/>
      </right>
      <top style="hair">
        <color auto="1"/>
      </top>
      <bottom/>
      <diagonal/>
    </border>
    <border>
      <left style="thin">
        <color auto="1"/>
      </left>
      <right style="medium">
        <color auto="1"/>
      </right>
      <top style="thin">
        <color auto="1"/>
      </top>
      <bottom style="thin">
        <color auto="1"/>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theme="0"/>
      </left>
      <right style="thin">
        <color theme="0"/>
      </right>
      <top style="thin">
        <color theme="0"/>
      </top>
      <bottom style="hair">
        <color auto="1"/>
      </bottom>
      <diagonal/>
    </border>
    <border>
      <left style="thin">
        <color theme="0"/>
      </left>
      <right/>
      <top style="medium">
        <color auto="1"/>
      </top>
      <bottom style="thin">
        <color theme="0"/>
      </bottom>
      <diagonal/>
    </border>
    <border>
      <left style="medium">
        <color auto="1"/>
      </left>
      <right/>
      <top/>
      <bottom style="dotted">
        <color auto="1"/>
      </bottom>
      <diagonal/>
    </border>
    <border>
      <left/>
      <right style="double">
        <color auto="1"/>
      </right>
      <top style="medium">
        <color auto="1"/>
      </top>
      <bottom style="medium">
        <color auto="1"/>
      </bottom>
      <diagonal/>
    </border>
    <border>
      <left/>
      <right style="double">
        <color auto="1"/>
      </right>
      <top style="medium">
        <color auto="1"/>
      </top>
      <bottom/>
      <diagonal/>
    </border>
    <border>
      <left style="double">
        <color auto="1"/>
      </left>
      <right style="double">
        <color auto="1"/>
      </right>
      <top style="medium">
        <color auto="1"/>
      </top>
      <bottom/>
      <diagonal/>
    </border>
    <border>
      <left style="double">
        <color auto="1"/>
      </left>
      <right style="double">
        <color auto="1"/>
      </right>
      <top/>
      <bottom/>
      <diagonal/>
    </border>
    <border>
      <left style="double">
        <color auto="1"/>
      </left>
      <right style="double">
        <color auto="1"/>
      </right>
      <top style="medium">
        <color auto="1"/>
      </top>
      <bottom style="medium">
        <color auto="1"/>
      </bottom>
      <diagonal/>
    </border>
    <border>
      <left style="double">
        <color auto="1"/>
      </left>
      <right style="double">
        <color auto="1"/>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right/>
      <top style="medium">
        <color auto="1"/>
      </top>
      <bottom style="thin">
        <color theme="0"/>
      </bottom>
      <diagonal/>
    </border>
    <border>
      <left/>
      <right/>
      <top style="thin">
        <color theme="0"/>
      </top>
      <bottom/>
      <diagonal/>
    </border>
    <border>
      <left/>
      <right style="medium">
        <color auto="1"/>
      </right>
      <top/>
      <bottom style="dotted">
        <color auto="1"/>
      </bottom>
      <diagonal/>
    </border>
    <border>
      <left/>
      <right style="thin">
        <color auto="1"/>
      </right>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
      <left style="medium">
        <color auto="1"/>
      </left>
      <right style="medium">
        <color auto="1"/>
      </right>
      <top style="dotted">
        <color auto="1"/>
      </top>
      <bottom style="medium">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medium">
        <color auto="1"/>
      </left>
      <right style="medium">
        <color auto="1"/>
      </right>
      <top/>
      <bottom style="dotted">
        <color auto="1"/>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right style="medium">
        <color auto="1"/>
      </right>
      <top style="dotted">
        <color auto="1"/>
      </top>
      <bottom/>
      <diagonal/>
    </border>
    <border>
      <left style="medium">
        <color auto="1"/>
      </left>
      <right/>
      <top style="dotted">
        <color auto="1"/>
      </top>
      <bottom/>
      <diagonal/>
    </border>
    <border>
      <left/>
      <right/>
      <top style="dotted">
        <color auto="1"/>
      </top>
      <bottom/>
      <diagonal/>
    </border>
    <border>
      <left/>
      <right style="thin">
        <color auto="1"/>
      </right>
      <top/>
      <bottom style="dotted">
        <color auto="1"/>
      </bottom>
      <diagonal/>
    </border>
    <border>
      <left style="thin">
        <color auto="1"/>
      </left>
      <right/>
      <top style="dotted">
        <color auto="1"/>
      </top>
      <bottom/>
      <diagonal/>
    </border>
    <border>
      <left/>
      <right style="thin">
        <color auto="1"/>
      </right>
      <top style="dotted">
        <color auto="1"/>
      </top>
      <bottom/>
      <diagonal/>
    </border>
    <border>
      <left style="thin">
        <color auto="1"/>
      </left>
      <right style="thin">
        <color auto="1"/>
      </right>
      <top style="dotted">
        <color auto="1"/>
      </top>
      <bottom/>
      <diagonal/>
    </border>
    <border>
      <left/>
      <right style="dashed">
        <color auto="1"/>
      </right>
      <top style="thin">
        <color auto="1"/>
      </top>
      <bottom/>
      <diagonal/>
    </border>
    <border>
      <left style="dashed">
        <color auto="1"/>
      </left>
      <right style="thin">
        <color auto="1"/>
      </right>
      <top style="thin">
        <color auto="1"/>
      </top>
      <bottom/>
      <diagonal/>
    </border>
    <border>
      <left/>
      <right style="dashed">
        <color auto="1"/>
      </right>
      <top/>
      <bottom/>
      <diagonal/>
    </border>
    <border>
      <left style="dashed">
        <color auto="1"/>
      </left>
      <right style="thin">
        <color auto="1"/>
      </right>
      <top/>
      <bottom/>
      <diagonal/>
    </border>
    <border>
      <left/>
      <right style="dashed">
        <color auto="1"/>
      </right>
      <top/>
      <bottom style="dotted">
        <color auto="1"/>
      </bottom>
      <diagonal/>
    </border>
    <border>
      <left style="dashed">
        <color auto="1"/>
      </left>
      <right style="thin">
        <color auto="1"/>
      </right>
      <top/>
      <bottom style="dotted">
        <color auto="1"/>
      </bottom>
      <diagonal/>
    </border>
    <border>
      <left style="thin">
        <color auto="1"/>
      </left>
      <right style="thin">
        <color auto="1"/>
      </right>
      <top/>
      <bottom style="dotted">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medium">
        <color auto="1"/>
      </left>
      <right style="thin">
        <color auto="1"/>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dotted">
        <color auto="1"/>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diagonal/>
    </border>
    <border>
      <left style="thin">
        <color auto="1"/>
      </left>
      <right style="medium">
        <color auto="1"/>
      </right>
      <top style="dotted">
        <color auto="1"/>
      </top>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top style="dotted">
        <color auto="1"/>
      </top>
      <bottom style="thin">
        <color auto="1"/>
      </bottom>
      <diagonal/>
    </border>
    <border>
      <left/>
      <right style="dotted">
        <color auto="1"/>
      </right>
      <top style="dotted">
        <color auto="1"/>
      </top>
      <bottom style="thin">
        <color auto="1"/>
      </bottom>
      <diagonal/>
    </border>
    <border>
      <left/>
      <right style="medium">
        <color auto="1"/>
      </right>
      <top style="dotted">
        <color auto="1"/>
      </top>
      <bottom style="thin">
        <color auto="1"/>
      </bottom>
      <diagonal/>
    </border>
    <border>
      <left/>
      <right style="dotted">
        <color auto="1"/>
      </right>
      <top style="thin">
        <color auto="1"/>
      </top>
      <bottom/>
      <diagonal/>
    </border>
    <border>
      <left style="thin">
        <color auto="1"/>
      </left>
      <right style="thin">
        <color auto="1"/>
      </right>
      <top style="dotted">
        <color auto="1"/>
      </top>
      <bottom style="medium">
        <color auto="1"/>
      </bottom>
      <diagonal/>
    </border>
    <border>
      <left/>
      <right style="dotted">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medium">
        <color auto="1"/>
      </right>
      <top style="thin">
        <color auto="1"/>
      </top>
      <bottom style="medium">
        <color auto="1"/>
      </bottom>
      <diagonal/>
    </border>
  </borders>
  <cellStyleXfs count="98">
    <xf numFmtId="0" fontId="0" fillId="0" borderId="0"/>
    <xf numFmtId="164" fontId="10" fillId="0" borderId="0" applyFont="0" applyFill="0" applyBorder="0" applyAlignment="0" applyProtection="0"/>
    <xf numFmtId="9" fontId="10" fillId="0" borderId="0" applyFont="0" applyFill="0" applyBorder="0" applyAlignment="0" applyProtection="0"/>
    <xf numFmtId="0" fontId="12" fillId="0" borderId="0"/>
    <xf numFmtId="0" fontId="14" fillId="0" borderId="0"/>
    <xf numFmtId="9" fontId="14" fillId="0" borderId="0" applyFont="0" applyFill="0" applyBorder="0" applyAlignment="0" applyProtection="0"/>
    <xf numFmtId="0" fontId="17" fillId="0" borderId="0" applyNumberFormat="0" applyFill="0" applyBorder="0" applyAlignment="0" applyProtection="0"/>
    <xf numFmtId="0" fontId="21" fillId="0" borderId="0">
      <alignment vertical="top"/>
    </xf>
    <xf numFmtId="9" fontId="12" fillId="0" borderId="0" applyFont="0" applyFill="0" applyBorder="0" applyAlignment="0" applyProtection="0"/>
    <xf numFmtId="165" fontId="10" fillId="0" borderId="0" applyFont="0" applyFill="0" applyBorder="0" applyAlignment="0" applyProtection="0"/>
    <xf numFmtId="0" fontId="30" fillId="10" borderId="0" applyNumberFormat="0" applyBorder="0" applyAlignment="0" applyProtection="0"/>
    <xf numFmtId="0" fontId="10" fillId="11" borderId="0" applyNumberFormat="0" applyBorder="0" applyAlignment="0" applyProtection="0"/>
    <xf numFmtId="0" fontId="12" fillId="0" borderId="0">
      <alignment vertical="top"/>
    </xf>
    <xf numFmtId="0" fontId="32" fillId="0" borderId="0">
      <alignment vertical="top"/>
    </xf>
    <xf numFmtId="3" fontId="61" fillId="2" borderId="55" applyAlignment="0">
      <alignment horizontal="left"/>
      <protection locked="0"/>
    </xf>
    <xf numFmtId="0" fontId="12" fillId="0" borderId="0">
      <alignment vertical="top"/>
    </xf>
    <xf numFmtId="0" fontId="12" fillId="0" borderId="0">
      <alignment vertical="top"/>
    </xf>
    <xf numFmtId="0" fontId="9" fillId="0" borderId="0"/>
    <xf numFmtId="166" fontId="10" fillId="0" borderId="0" applyFont="0" applyFill="0" applyBorder="0" applyAlignment="0" applyProtection="0"/>
    <xf numFmtId="164" fontId="10" fillId="0" borderId="0" applyFont="0" applyFill="0" applyBorder="0" applyAlignment="0" applyProtection="0"/>
    <xf numFmtId="0" fontId="9" fillId="22" borderId="86" applyNumberFormat="0" applyFont="0" applyAlignment="0" applyProtection="0"/>
    <xf numFmtId="0" fontId="8" fillId="0" borderId="0"/>
    <xf numFmtId="0" fontId="5" fillId="0" borderId="0"/>
    <xf numFmtId="178" fontId="5" fillId="0" borderId="0" applyFont="0" applyFill="0" applyBorder="0" applyAlignment="0" applyProtection="0"/>
    <xf numFmtId="179" fontId="12" fillId="0" borderId="0" applyFont="0" applyFill="0" applyBorder="0" applyAlignment="0" applyProtection="0"/>
    <xf numFmtId="179" fontId="12" fillId="0" borderId="0" applyFont="0" applyFill="0" applyBorder="0" applyAlignment="0" applyProtection="0"/>
    <xf numFmtId="166" fontId="12" fillId="0" borderId="0" applyFont="0" applyFill="0" applyBorder="0" applyAlignment="0" applyProtection="0"/>
    <xf numFmtId="179" fontId="12" fillId="0" borderId="0" applyFont="0" applyFill="0" applyBorder="0" applyAlignment="0" applyProtection="0"/>
    <xf numFmtId="178" fontId="12" fillId="0" borderId="0" applyFont="0" applyFill="0" applyBorder="0" applyAlignment="0" applyProtection="0"/>
    <xf numFmtId="0" fontId="107" fillId="0" borderId="0" applyNumberFormat="0" applyFill="0" applyBorder="0" applyAlignment="0" applyProtection="0"/>
    <xf numFmtId="0" fontId="5"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09" fillId="0" borderId="0" applyNumberFormat="0" applyFill="0" applyBorder="0" applyAlignment="0" applyProtection="0"/>
    <xf numFmtId="0" fontId="110" fillId="0" borderId="92" applyNumberFormat="0" applyFill="0" applyAlignment="0" applyProtection="0"/>
    <xf numFmtId="0" fontId="111" fillId="0" borderId="93" applyNumberFormat="0" applyFill="0" applyAlignment="0" applyProtection="0"/>
    <xf numFmtId="0" fontId="112" fillId="0" borderId="94" applyNumberFormat="0" applyFill="0" applyAlignment="0" applyProtection="0"/>
    <xf numFmtId="0" fontId="112" fillId="0" borderId="0" applyNumberFormat="0" applyFill="0" applyBorder="0" applyAlignment="0" applyProtection="0"/>
    <xf numFmtId="0" fontId="113" fillId="29" borderId="0" applyNumberFormat="0" applyBorder="0" applyAlignment="0" applyProtection="0"/>
    <xf numFmtId="0" fontId="114" fillId="30" borderId="0" applyNumberFormat="0" applyBorder="0" applyAlignment="0" applyProtection="0"/>
    <xf numFmtId="0" fontId="115" fillId="31" borderId="0" applyNumberFormat="0" applyBorder="0" applyAlignment="0" applyProtection="0"/>
    <xf numFmtId="0" fontId="116" fillId="32" borderId="95" applyNumberFormat="0" applyAlignment="0" applyProtection="0"/>
    <xf numFmtId="0" fontId="117" fillId="33" borderId="96" applyNumberFormat="0" applyAlignment="0" applyProtection="0"/>
    <xf numFmtId="0" fontId="118" fillId="33" borderId="95" applyNumberFormat="0" applyAlignment="0" applyProtection="0"/>
    <xf numFmtId="0" fontId="119" fillId="0" borderId="97" applyNumberFormat="0" applyFill="0" applyAlignment="0" applyProtection="0"/>
    <xf numFmtId="0" fontId="89" fillId="34" borderId="98" applyNumberFormat="0" applyAlignment="0" applyProtection="0"/>
    <xf numFmtId="0" fontId="92" fillId="0" borderId="0" applyNumberFormat="0" applyFill="0" applyBorder="0" applyAlignment="0" applyProtection="0"/>
    <xf numFmtId="0" fontId="120" fillId="0" borderId="0" applyNumberFormat="0" applyFill="0" applyBorder="0" applyAlignment="0" applyProtection="0"/>
    <xf numFmtId="0" fontId="48" fillId="0" borderId="99" applyNumberFormat="0" applyFill="0" applyAlignment="0" applyProtection="0"/>
    <xf numFmtId="0" fontId="57"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57" fillId="38" borderId="0" applyNumberFormat="0" applyBorder="0" applyAlignment="0" applyProtection="0"/>
    <xf numFmtId="0" fontId="2"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57" fillId="56" borderId="0" applyNumberFormat="0" applyBorder="0" applyAlignment="0" applyProtection="0"/>
    <xf numFmtId="0" fontId="2" fillId="0" borderId="0"/>
    <xf numFmtId="0" fontId="12" fillId="0" borderId="0"/>
    <xf numFmtId="178" fontId="2" fillId="0" borderId="0" applyFont="0" applyFill="0" applyBorder="0" applyAlignment="0" applyProtection="0"/>
    <xf numFmtId="9" fontId="2" fillId="0" borderId="0" applyFont="0" applyFill="0" applyBorder="0" applyAlignment="0" applyProtection="0"/>
    <xf numFmtId="0" fontId="121" fillId="0" borderId="0" applyNumberFormat="0" applyFill="0" applyBorder="0" applyAlignment="0" applyProtection="0"/>
    <xf numFmtId="181" fontId="12" fillId="0" borderId="0" applyFont="0" applyFill="0" applyBorder="0" applyAlignment="0" applyProtection="0"/>
    <xf numFmtId="0" fontId="12" fillId="0" borderId="0"/>
    <xf numFmtId="178" fontId="2" fillId="0" borderId="0" applyFont="0" applyFill="0" applyBorder="0" applyAlignment="0" applyProtection="0"/>
    <xf numFmtId="0" fontId="2" fillId="22" borderId="86" applyNumberFormat="0" applyFont="0" applyAlignment="0" applyProtection="0"/>
    <xf numFmtId="0" fontId="57" fillId="10" borderId="0" applyNumberFormat="0" applyBorder="0" applyAlignment="0" applyProtection="0"/>
    <xf numFmtId="0" fontId="2" fillId="11" borderId="0" applyNumberFormat="0" applyBorder="0" applyAlignment="0" applyProtection="0"/>
    <xf numFmtId="0" fontId="12" fillId="0" borderId="0"/>
    <xf numFmtId="0" fontId="2" fillId="0" borderId="0"/>
    <xf numFmtId="0" fontId="12" fillId="0" borderId="0"/>
    <xf numFmtId="0" fontId="12" fillId="0" borderId="0"/>
    <xf numFmtId="0" fontId="2" fillId="22" borderId="86" applyNumberFormat="0" applyFont="0" applyAlignment="0" applyProtection="0"/>
    <xf numFmtId="0" fontId="12" fillId="0" borderId="0"/>
    <xf numFmtId="0" fontId="12" fillId="0" borderId="0"/>
    <xf numFmtId="0" fontId="2" fillId="0" borderId="0"/>
    <xf numFmtId="0" fontId="10" fillId="0" borderId="0"/>
    <xf numFmtId="9" fontId="2" fillId="0" borderId="0" applyFont="0" applyFill="0" applyBorder="0" applyAlignment="0" applyProtection="0"/>
    <xf numFmtId="183" fontId="10" fillId="0" borderId="0" applyFont="0" applyFill="0" applyBorder="0" applyAlignment="0" applyProtection="0"/>
    <xf numFmtId="0" fontId="10" fillId="0" borderId="0"/>
    <xf numFmtId="183" fontId="10" fillId="0" borderId="0" applyFont="0" applyFill="0" applyBorder="0" applyAlignment="0" applyProtection="0"/>
    <xf numFmtId="9" fontId="10" fillId="0" borderId="0" applyFont="0" applyFill="0" applyBorder="0" applyAlignment="0" applyProtection="0"/>
  </cellStyleXfs>
  <cellXfs count="2407">
    <xf numFmtId="0" fontId="0" fillId="0" borderId="0" xfId="0"/>
    <xf numFmtId="0" fontId="0" fillId="0" borderId="0" xfId="0" applyBorder="1"/>
    <xf numFmtId="0" fontId="0" fillId="0" borderId="0" xfId="0" applyAlignment="1">
      <alignment horizontal="center" vertical="center" wrapText="1"/>
    </xf>
    <xf numFmtId="0" fontId="13" fillId="0" borderId="0" xfId="0" applyFont="1"/>
    <xf numFmtId="0" fontId="0" fillId="2" borderId="0" xfId="0" applyFill="1"/>
    <xf numFmtId="0" fontId="16" fillId="8" borderId="0" xfId="0" applyFont="1" applyFill="1" applyBorder="1" applyAlignment="1">
      <alignment horizontal="center" wrapText="1"/>
    </xf>
    <xf numFmtId="0" fontId="16" fillId="8" borderId="20" xfId="0" applyFont="1" applyFill="1" applyBorder="1" applyAlignment="1">
      <alignment horizontal="center" wrapText="1"/>
    </xf>
    <xf numFmtId="0" fontId="0" fillId="8" borderId="0" xfId="0" applyFill="1" applyBorder="1" applyAlignment="1">
      <alignment horizontal="center" vertical="center" wrapText="1"/>
    </xf>
    <xf numFmtId="0" fontId="0" fillId="8" borderId="20" xfId="0" applyFill="1" applyBorder="1" applyAlignment="1">
      <alignment horizontal="center" vertical="center" wrapText="1"/>
    </xf>
    <xf numFmtId="0" fontId="16" fillId="8" borderId="3" xfId="0" applyFont="1" applyFill="1" applyBorder="1" applyAlignment="1">
      <alignment horizontal="center"/>
    </xf>
    <xf numFmtId="0" fontId="16" fillId="8" borderId="9" xfId="0" applyFont="1" applyFill="1" applyBorder="1" applyAlignment="1">
      <alignment horizontal="center" wrapText="1"/>
    </xf>
    <xf numFmtId="0" fontId="0" fillId="0" borderId="3" xfId="0" applyBorder="1"/>
    <xf numFmtId="0" fontId="0" fillId="0" borderId="9" xfId="0" applyBorder="1"/>
    <xf numFmtId="0" fontId="20" fillId="8" borderId="3" xfId="0" applyFont="1" applyFill="1" applyBorder="1" applyAlignment="1">
      <alignment horizontal="left" vertical="center" indent="1"/>
    </xf>
    <xf numFmtId="0" fontId="0" fillId="0" borderId="14" xfId="0" applyBorder="1"/>
    <xf numFmtId="0" fontId="11" fillId="8" borderId="5" xfId="0" applyFont="1" applyFill="1" applyBorder="1" applyAlignment="1">
      <alignment horizontal="center"/>
    </xf>
    <xf numFmtId="0" fontId="11" fillId="8" borderId="3" xfId="0" applyFont="1" applyFill="1" applyBorder="1" applyAlignment="1">
      <alignment horizontal="center"/>
    </xf>
    <xf numFmtId="0" fontId="0" fillId="3" borderId="0" xfId="0" applyFill="1" applyBorder="1"/>
    <xf numFmtId="0" fontId="0" fillId="3" borderId="9" xfId="0" applyFill="1" applyBorder="1"/>
    <xf numFmtId="0" fontId="0" fillId="3" borderId="15" xfId="0" applyFill="1" applyBorder="1"/>
    <xf numFmtId="0" fontId="0" fillId="3" borderId="13" xfId="0" applyFill="1" applyBorder="1"/>
    <xf numFmtId="0" fontId="12" fillId="0" borderId="0" xfId="12" applyAlignment="1"/>
    <xf numFmtId="169" fontId="12" fillId="0" borderId="0" xfId="12" applyNumberFormat="1" applyFont="1" applyFill="1" applyBorder="1" applyAlignment="1"/>
    <xf numFmtId="169" fontId="33" fillId="4" borderId="17" xfId="12" applyNumberFormat="1" applyFont="1" applyFill="1" applyBorder="1" applyAlignment="1"/>
    <xf numFmtId="169" fontId="34" fillId="3" borderId="44" xfId="12" applyNumberFormat="1" applyFont="1" applyFill="1" applyBorder="1" applyAlignment="1">
      <alignment horizontal="right"/>
    </xf>
    <xf numFmtId="0" fontId="12" fillId="0" borderId="5" xfId="12" applyBorder="1" applyAlignment="1"/>
    <xf numFmtId="0" fontId="12" fillId="0" borderId="3" xfId="12" applyBorder="1" applyAlignment="1"/>
    <xf numFmtId="49" fontId="12" fillId="0" borderId="3" xfId="12" applyNumberFormat="1" applyBorder="1" applyAlignment="1"/>
    <xf numFmtId="169" fontId="33" fillId="4" borderId="32" xfId="12" applyNumberFormat="1" applyFont="1" applyFill="1" applyBorder="1" applyAlignment="1"/>
    <xf numFmtId="169" fontId="34" fillId="3" borderId="47" xfId="12" applyNumberFormat="1" applyFont="1" applyFill="1" applyBorder="1" applyAlignment="1">
      <alignment horizontal="right"/>
    </xf>
    <xf numFmtId="49" fontId="22" fillId="0" borderId="3" xfId="12" applyNumberFormat="1" applyFont="1" applyBorder="1" applyAlignment="1">
      <alignment horizontal="right"/>
    </xf>
    <xf numFmtId="0" fontId="12" fillId="12" borderId="3" xfId="12" applyFill="1" applyBorder="1" applyAlignment="1"/>
    <xf numFmtId="169" fontId="12" fillId="0" borderId="9" xfId="12" applyNumberFormat="1" applyFont="1" applyFill="1" applyBorder="1" applyAlignment="1"/>
    <xf numFmtId="0" fontId="12" fillId="13" borderId="3" xfId="12" applyFill="1" applyBorder="1" applyAlignment="1"/>
    <xf numFmtId="169" fontId="37" fillId="13" borderId="9" xfId="12" applyNumberFormat="1" applyFont="1" applyFill="1" applyBorder="1" applyAlignment="1" applyProtection="1">
      <alignment horizontal="center" vertical="center"/>
      <protection locked="0"/>
    </xf>
    <xf numFmtId="0" fontId="12" fillId="13" borderId="14" xfId="12" applyFill="1" applyBorder="1" applyAlignment="1"/>
    <xf numFmtId="168" fontId="38" fillId="13" borderId="15" xfId="12" applyNumberFormat="1" applyFont="1" applyFill="1" applyBorder="1" applyAlignment="1" applyProtection="1">
      <alignment horizontal="center" vertical="center"/>
      <protection locked="0"/>
    </xf>
    <xf numFmtId="168" fontId="38" fillId="13" borderId="13" xfId="12" applyNumberFormat="1" applyFont="1" applyFill="1" applyBorder="1" applyAlignment="1" applyProtection="1">
      <alignment horizontal="center" vertical="center"/>
      <protection locked="0"/>
    </xf>
    <xf numFmtId="0" fontId="14" fillId="0" borderId="0" xfId="0" applyFont="1"/>
    <xf numFmtId="0" fontId="39" fillId="0" borderId="20" xfId="0" applyFont="1" applyBorder="1" applyAlignment="1">
      <alignment horizontal="left"/>
    </xf>
    <xf numFmtId="0" fontId="39" fillId="0" borderId="0" xfId="0" applyFont="1" applyBorder="1" applyAlignment="1">
      <alignment horizontal="left"/>
    </xf>
    <xf numFmtId="0" fontId="45" fillId="0" borderId="0" xfId="0" applyFont="1" applyBorder="1"/>
    <xf numFmtId="0" fontId="45" fillId="0" borderId="5" xfId="0" applyFont="1" applyBorder="1"/>
    <xf numFmtId="0" fontId="44" fillId="0" borderId="54" xfId="12" applyNumberFormat="1" applyFont="1" applyBorder="1" applyAlignment="1">
      <alignment horizontal="left"/>
    </xf>
    <xf numFmtId="0" fontId="45" fillId="0" borderId="3" xfId="0" applyFont="1" applyBorder="1"/>
    <xf numFmtId="0" fontId="46" fillId="12" borderId="3" xfId="0" applyFont="1" applyFill="1" applyBorder="1"/>
    <xf numFmtId="0" fontId="46" fillId="12" borderId="14" xfId="0" applyFont="1" applyFill="1" applyBorder="1"/>
    <xf numFmtId="0" fontId="49" fillId="0" borderId="0" xfId="0" applyFont="1" applyAlignment="1">
      <alignment horizontal="center" vertical="center"/>
    </xf>
    <xf numFmtId="0" fontId="39" fillId="0" borderId="0" xfId="0" applyFont="1" applyAlignment="1">
      <alignment horizontal="left"/>
    </xf>
    <xf numFmtId="0" fontId="39" fillId="0" borderId="30" xfId="0" applyFont="1" applyBorder="1" applyAlignment="1">
      <alignment horizontal="left"/>
    </xf>
    <xf numFmtId="0" fontId="39" fillId="4" borderId="0" xfId="0" applyFont="1" applyFill="1" applyBorder="1" applyAlignment="1">
      <alignment horizontal="left"/>
    </xf>
    <xf numFmtId="0" fontId="50" fillId="0" borderId="0" xfId="0" applyFont="1" applyAlignment="1">
      <alignment horizontal="left"/>
    </xf>
    <xf numFmtId="0" fontId="51" fillId="4" borderId="30" xfId="0" applyFont="1" applyFill="1" applyBorder="1" applyAlignment="1">
      <alignment horizontal="left"/>
    </xf>
    <xf numFmtId="0" fontId="51" fillId="4" borderId="33" xfId="0" applyFont="1" applyFill="1" applyBorder="1" applyAlignment="1">
      <alignment horizontal="left"/>
    </xf>
    <xf numFmtId="0" fontId="39" fillId="0" borderId="0" xfId="0" applyFont="1" applyAlignment="1">
      <alignment horizontal="center" vertical="center" wrapText="1"/>
    </xf>
    <xf numFmtId="0" fontId="39" fillId="0" borderId="0" xfId="0" applyFont="1"/>
    <xf numFmtId="0" fontId="39" fillId="5" borderId="0" xfId="0" applyFont="1" applyFill="1" applyBorder="1"/>
    <xf numFmtId="0" fontId="39" fillId="3" borderId="0" xfId="0" applyFont="1" applyFill="1" applyBorder="1"/>
    <xf numFmtId="0" fontId="39" fillId="3" borderId="9" xfId="0" applyFont="1" applyFill="1" applyBorder="1"/>
    <xf numFmtId="0" fontId="39" fillId="4" borderId="0" xfId="0" applyFont="1" applyFill="1" applyBorder="1"/>
    <xf numFmtId="0" fontId="39" fillId="4" borderId="9" xfId="0" applyFont="1" applyFill="1" applyBorder="1"/>
    <xf numFmtId="0" fontId="39" fillId="0" borderId="37" xfId="0" applyFont="1" applyBorder="1" applyAlignment="1">
      <alignment horizontal="left"/>
    </xf>
    <xf numFmtId="0" fontId="39" fillId="0" borderId="38" xfId="0" applyFont="1" applyBorder="1" applyAlignment="1">
      <alignment horizontal="left"/>
    </xf>
    <xf numFmtId="0" fontId="39" fillId="0" borderId="40" xfId="0" applyFont="1" applyBorder="1" applyAlignment="1">
      <alignment horizontal="left"/>
    </xf>
    <xf numFmtId="0" fontId="56" fillId="6" borderId="0" xfId="0" applyFont="1" applyFill="1" applyAlignment="1">
      <alignment horizontal="center" vertical="center" wrapText="1"/>
    </xf>
    <xf numFmtId="0" fontId="56" fillId="6" borderId="0" xfId="0" applyFont="1" applyFill="1"/>
    <xf numFmtId="0" fontId="49" fillId="0" borderId="0" xfId="0" applyFont="1" applyBorder="1" applyAlignment="1">
      <alignment horizontal="center" vertical="center"/>
    </xf>
    <xf numFmtId="0" fontId="57" fillId="6" borderId="0" xfId="0" applyFont="1" applyFill="1"/>
    <xf numFmtId="14" fontId="27" fillId="14" borderId="6" xfId="7" applyNumberFormat="1" applyFont="1" applyFill="1" applyBorder="1" applyAlignment="1" applyProtection="1">
      <alignment horizontal="center" vertical="center" wrapText="1"/>
      <protection locked="0"/>
    </xf>
    <xf numFmtId="14" fontId="27" fillId="14" borderId="7" xfId="7" applyNumberFormat="1" applyFont="1" applyFill="1" applyBorder="1" applyAlignment="1" applyProtection="1">
      <alignment horizontal="center" vertical="center" wrapText="1"/>
      <protection locked="0"/>
    </xf>
    <xf numFmtId="0" fontId="56" fillId="6" borderId="0" xfId="0" applyFont="1" applyFill="1" applyBorder="1" applyAlignment="1">
      <alignment horizontal="left"/>
    </xf>
    <xf numFmtId="0" fontId="0" fillId="6" borderId="0" xfId="0" applyFill="1"/>
    <xf numFmtId="0" fontId="30" fillId="6" borderId="0" xfId="0" applyFont="1" applyFill="1" applyAlignment="1">
      <alignment horizontal="center" vertical="center" wrapText="1"/>
    </xf>
    <xf numFmtId="0" fontId="30" fillId="6" borderId="0" xfId="0" applyFont="1" applyFill="1"/>
    <xf numFmtId="0" fontId="54" fillId="0" borderId="0" xfId="0" applyFont="1" applyBorder="1" applyAlignment="1">
      <alignment horizontal="center" vertical="center" wrapText="1"/>
    </xf>
    <xf numFmtId="170" fontId="27" fillId="14" borderId="52" xfId="8" applyNumberFormat="1" applyFont="1" applyFill="1" applyBorder="1" applyAlignment="1">
      <alignment horizontal="center" vertical="center"/>
    </xf>
    <xf numFmtId="170" fontId="27" fillId="14" borderId="53" xfId="8" applyNumberFormat="1" applyFont="1" applyFill="1" applyBorder="1" applyAlignment="1">
      <alignment horizontal="center" vertical="center"/>
    </xf>
    <xf numFmtId="0" fontId="39" fillId="7" borderId="56" xfId="10" applyFont="1" applyFill="1" applyBorder="1" applyAlignment="1" applyProtection="1">
      <alignment horizontal="center" vertical="center" wrapText="1"/>
    </xf>
    <xf numFmtId="0" fontId="57" fillId="2" borderId="60" xfId="10" applyFont="1" applyFill="1" applyBorder="1" applyAlignment="1" applyProtection="1">
      <alignment horizontal="center" vertical="center" wrapText="1"/>
    </xf>
    <xf numFmtId="0" fontId="39" fillId="7" borderId="61" xfId="10" applyFont="1" applyFill="1" applyBorder="1" applyAlignment="1" applyProtection="1">
      <alignment horizontal="center" vertical="center" wrapText="1"/>
    </xf>
    <xf numFmtId="0" fontId="39" fillId="0" borderId="30" xfId="0" applyFont="1" applyBorder="1"/>
    <xf numFmtId="0" fontId="39" fillId="0" borderId="33" xfId="0" applyFont="1" applyBorder="1"/>
    <xf numFmtId="0" fontId="32" fillId="0" borderId="0" xfId="12" applyFont="1">
      <alignment vertical="top"/>
    </xf>
    <xf numFmtId="168" fontId="32" fillId="0" borderId="0" xfId="12" applyNumberFormat="1" applyFont="1">
      <alignment vertical="top"/>
    </xf>
    <xf numFmtId="0" fontId="62" fillId="0" borderId="0" xfId="12" applyFont="1">
      <alignment vertical="top"/>
    </xf>
    <xf numFmtId="168" fontId="12" fillId="0" borderId="0" xfId="12" applyNumberFormat="1" applyFont="1">
      <alignment vertical="top"/>
    </xf>
    <xf numFmtId="0" fontId="12" fillId="0" borderId="0" xfId="12" applyFont="1">
      <alignment vertical="top"/>
    </xf>
    <xf numFmtId="14" fontId="23" fillId="0" borderId="0" xfId="12" applyNumberFormat="1" applyFont="1" applyFill="1" applyBorder="1" applyAlignment="1">
      <alignment horizontal="center"/>
    </xf>
    <xf numFmtId="0" fontId="32" fillId="0" borderId="0" xfId="12" applyFont="1" applyBorder="1">
      <alignment vertical="top"/>
    </xf>
    <xf numFmtId="169" fontId="22" fillId="4" borderId="17" xfId="12" applyNumberFormat="1" applyFont="1" applyFill="1" applyBorder="1" applyAlignment="1">
      <alignment vertical="center"/>
    </xf>
    <xf numFmtId="14" fontId="23" fillId="0" borderId="9" xfId="12" applyNumberFormat="1" applyFont="1" applyFill="1" applyBorder="1" applyAlignment="1">
      <alignment horizontal="center"/>
    </xf>
    <xf numFmtId="169" fontId="22" fillId="4" borderId="32" xfId="12" applyNumberFormat="1" applyFont="1" applyFill="1" applyBorder="1" applyAlignment="1">
      <alignment vertical="center"/>
    </xf>
    <xf numFmtId="169" fontId="22" fillId="3" borderId="62" xfId="12" applyNumberFormat="1" applyFont="1" applyFill="1" applyBorder="1" applyAlignment="1">
      <alignment vertical="center"/>
    </xf>
    <xf numFmtId="169" fontId="22" fillId="3" borderId="64" xfId="12" applyNumberFormat="1" applyFont="1" applyFill="1" applyBorder="1" applyAlignment="1">
      <alignment vertical="center"/>
    </xf>
    <xf numFmtId="169" fontId="12" fillId="3" borderId="0" xfId="12" applyNumberFormat="1" applyFont="1" applyFill="1" applyBorder="1" applyAlignment="1"/>
    <xf numFmtId="169" fontId="12" fillId="3" borderId="9" xfId="12" applyNumberFormat="1" applyFont="1" applyFill="1" applyBorder="1" applyAlignment="1"/>
    <xf numFmtId="169" fontId="22" fillId="3" borderId="0" xfId="12" applyNumberFormat="1" applyFont="1" applyFill="1" applyBorder="1" applyAlignment="1">
      <alignment vertical="center"/>
    </xf>
    <xf numFmtId="169" fontId="22" fillId="3" borderId="9" xfId="12" applyNumberFormat="1" applyFont="1" applyFill="1" applyBorder="1" applyAlignment="1">
      <alignment vertical="center"/>
    </xf>
    <xf numFmtId="169" fontId="24" fillId="3" borderId="0" xfId="12" applyNumberFormat="1" applyFont="1" applyFill="1" applyBorder="1" applyAlignment="1"/>
    <xf numFmtId="169" fontId="24" fillId="3" borderId="9" xfId="12" applyNumberFormat="1" applyFont="1" applyFill="1" applyBorder="1" applyAlignment="1"/>
    <xf numFmtId="168" fontId="12" fillId="4" borderId="0" xfId="12" applyNumberFormat="1" applyFont="1" applyFill="1" applyBorder="1" applyAlignment="1"/>
    <xf numFmtId="168" fontId="12" fillId="4" borderId="9" xfId="12" applyNumberFormat="1" applyFont="1" applyFill="1" applyBorder="1" applyAlignment="1"/>
    <xf numFmtId="169" fontId="24" fillId="0" borderId="0" xfId="12" applyNumberFormat="1" applyFont="1" applyFill="1" applyBorder="1" applyAlignment="1">
      <alignment horizontal="right"/>
    </xf>
    <xf numFmtId="169" fontId="24" fillId="0" borderId="9" xfId="12" applyNumberFormat="1" applyFont="1" applyFill="1" applyBorder="1" applyAlignment="1">
      <alignment horizontal="right"/>
    </xf>
    <xf numFmtId="169" fontId="22" fillId="4" borderId="63" xfId="12" applyNumberFormat="1" applyFont="1" applyFill="1" applyBorder="1" applyAlignment="1">
      <alignment vertical="center"/>
    </xf>
    <xf numFmtId="169" fontId="22" fillId="4" borderId="65" xfId="12" applyNumberFormat="1" applyFont="1" applyFill="1" applyBorder="1" applyAlignment="1">
      <alignment vertical="center"/>
    </xf>
    <xf numFmtId="169" fontId="22" fillId="4" borderId="66" xfId="12" applyNumberFormat="1" applyFont="1" applyFill="1" applyBorder="1" applyAlignment="1">
      <alignment vertical="center"/>
    </xf>
    <xf numFmtId="169" fontId="22" fillId="4" borderId="67" xfId="12" applyNumberFormat="1" applyFont="1" applyFill="1" applyBorder="1" applyAlignment="1">
      <alignment vertical="center"/>
    </xf>
    <xf numFmtId="0" fontId="32" fillId="6" borderId="0" xfId="12" applyFont="1" applyFill="1">
      <alignment vertical="top"/>
    </xf>
    <xf numFmtId="0" fontId="32" fillId="2" borderId="0" xfId="12" applyFont="1" applyFill="1">
      <alignment vertical="top"/>
    </xf>
    <xf numFmtId="0" fontId="39" fillId="0" borderId="0" xfId="0" applyFont="1" applyBorder="1"/>
    <xf numFmtId="0" fontId="0" fillId="0" borderId="36" xfId="0" applyBorder="1"/>
    <xf numFmtId="0" fontId="11" fillId="0" borderId="30" xfId="0" applyFont="1" applyBorder="1"/>
    <xf numFmtId="0" fontId="68" fillId="0" borderId="0" xfId="6" applyFont="1"/>
    <xf numFmtId="169" fontId="12" fillId="4" borderId="0" xfId="12" applyNumberFormat="1" applyFont="1" applyFill="1" applyBorder="1" applyAlignment="1"/>
    <xf numFmtId="169" fontId="12" fillId="4" borderId="9" xfId="12" applyNumberFormat="1" applyFont="1" applyFill="1" applyBorder="1" applyAlignment="1"/>
    <xf numFmtId="0" fontId="48" fillId="0" borderId="0" xfId="0" applyFont="1"/>
    <xf numFmtId="0" fontId="48" fillId="8" borderId="0" xfId="0" applyFont="1" applyFill="1"/>
    <xf numFmtId="0" fontId="39" fillId="4" borderId="20" xfId="0" applyFont="1" applyFill="1" applyBorder="1" applyAlignment="1">
      <alignment horizontal="left"/>
    </xf>
    <xf numFmtId="0" fontId="39" fillId="4" borderId="19" xfId="0" applyFont="1" applyFill="1" applyBorder="1" applyAlignment="1">
      <alignment horizontal="left"/>
    </xf>
    <xf numFmtId="0" fontId="19" fillId="2" borderId="0" xfId="0" applyFont="1" applyFill="1" applyBorder="1" applyAlignment="1">
      <alignment horizontal="left" vertical="center" wrapText="1"/>
    </xf>
    <xf numFmtId="0" fontId="28" fillId="2" borderId="0" xfId="0" applyFont="1" applyFill="1" applyBorder="1" applyAlignment="1">
      <alignment horizontal="left" vertical="center" wrapText="1" indent="2"/>
    </xf>
    <xf numFmtId="0" fontId="31" fillId="2" borderId="0" xfId="0" applyFont="1" applyFill="1" applyBorder="1" applyAlignment="1">
      <alignment horizontal="left" vertical="center" wrapText="1" indent="4"/>
    </xf>
    <xf numFmtId="0" fontId="19" fillId="2" borderId="15" xfId="0" applyFont="1" applyFill="1" applyBorder="1" applyAlignment="1">
      <alignment horizontal="left" vertical="center" wrapText="1"/>
    </xf>
    <xf numFmtId="0" fontId="0" fillId="3" borderId="19" xfId="0" applyFill="1" applyBorder="1"/>
    <xf numFmtId="4" fontId="0" fillId="4" borderId="0" xfId="0" applyNumberFormat="1" applyFill="1" applyBorder="1"/>
    <xf numFmtId="0" fontId="55" fillId="6" borderId="0" xfId="0" applyFont="1" applyFill="1" applyBorder="1" applyAlignment="1">
      <alignment horizontal="center" vertical="center"/>
    </xf>
    <xf numFmtId="0" fontId="39" fillId="2" borderId="0" xfId="0" applyFont="1" applyFill="1" applyBorder="1" applyAlignment="1">
      <alignment horizontal="left"/>
    </xf>
    <xf numFmtId="0" fontId="56" fillId="2" borderId="0" xfId="0" applyFont="1" applyFill="1" applyBorder="1" applyAlignment="1">
      <alignment horizontal="left"/>
    </xf>
    <xf numFmtId="0" fontId="39" fillId="2" borderId="0" xfId="0" applyFont="1" applyFill="1" applyAlignment="1">
      <alignment horizontal="left"/>
    </xf>
    <xf numFmtId="0" fontId="39" fillId="2" borderId="0" xfId="0" applyFont="1" applyFill="1" applyBorder="1" applyAlignment="1">
      <alignment horizontal="left" textRotation="90"/>
    </xf>
    <xf numFmtId="0" fontId="43" fillId="8" borderId="0" xfId="0" applyFont="1" applyFill="1" applyAlignment="1">
      <alignment horizontal="left"/>
    </xf>
    <xf numFmtId="0" fontId="69" fillId="0" borderId="0" xfId="0" quotePrefix="1" applyFont="1" applyAlignment="1">
      <alignment horizontal="left"/>
    </xf>
    <xf numFmtId="0" fontId="67" fillId="0" borderId="17" xfId="0" applyFont="1" applyBorder="1" applyAlignment="1">
      <alignment horizontal="left"/>
    </xf>
    <xf numFmtId="0" fontId="39" fillId="5" borderId="19" xfId="0" applyFont="1" applyFill="1" applyBorder="1" applyAlignment="1">
      <alignment horizontal="left"/>
    </xf>
    <xf numFmtId="0" fontId="39" fillId="0" borderId="17" xfId="0" applyFont="1" applyBorder="1"/>
    <xf numFmtId="0" fontId="39" fillId="0" borderId="15" xfId="0" applyFont="1" applyBorder="1"/>
    <xf numFmtId="0" fontId="14" fillId="14" borderId="57" xfId="0" applyFont="1" applyFill="1" applyBorder="1" applyAlignment="1" applyProtection="1">
      <alignment wrapText="1"/>
    </xf>
    <xf numFmtId="14" fontId="27" fillId="14" borderId="34" xfId="7" applyNumberFormat="1" applyFont="1" applyFill="1" applyBorder="1" applyAlignment="1" applyProtection="1">
      <alignment horizontal="center" vertical="center" wrapText="1"/>
      <protection locked="0"/>
    </xf>
    <xf numFmtId="14" fontId="27" fillId="14" borderId="35" xfId="7" applyNumberFormat="1" applyFont="1" applyFill="1" applyBorder="1" applyAlignment="1" applyProtection="1">
      <alignment horizontal="center" vertical="center" wrapText="1"/>
      <protection locked="0"/>
    </xf>
    <xf numFmtId="14" fontId="27" fillId="14" borderId="10" xfId="7" applyNumberFormat="1" applyFont="1" applyFill="1" applyBorder="1" applyAlignment="1" applyProtection="1">
      <alignment horizontal="center" vertical="center" wrapText="1"/>
      <protection locked="0"/>
    </xf>
    <xf numFmtId="0" fontId="45" fillId="0" borderId="22" xfId="0" applyFont="1" applyBorder="1"/>
    <xf numFmtId="0" fontId="45" fillId="0" borderId="23" xfId="0" applyFont="1" applyBorder="1"/>
    <xf numFmtId="0" fontId="45" fillId="0" borderId="24" xfId="0" applyFont="1" applyBorder="1"/>
    <xf numFmtId="0" fontId="0" fillId="3" borderId="17" xfId="0" applyFill="1" applyBorder="1"/>
    <xf numFmtId="0" fontId="0" fillId="3" borderId="11" xfId="0" applyFill="1" applyBorder="1"/>
    <xf numFmtId="0" fontId="39" fillId="0" borderId="3" xfId="0" applyFont="1" applyBorder="1"/>
    <xf numFmtId="0" fontId="39" fillId="0" borderId="7" xfId="0" applyFont="1" applyBorder="1" applyAlignment="1">
      <alignment horizontal="left"/>
    </xf>
    <xf numFmtId="0" fontId="39" fillId="0" borderId="9" xfId="0" applyFont="1" applyBorder="1" applyAlignment="1">
      <alignment horizontal="left"/>
    </xf>
    <xf numFmtId="0" fontId="43" fillId="0" borderId="9" xfId="0" applyFont="1" applyBorder="1" applyAlignment="1">
      <alignment horizontal="left"/>
    </xf>
    <xf numFmtId="0" fontId="39" fillId="0" borderId="19" xfId="0" applyFont="1" applyBorder="1" applyAlignment="1">
      <alignment horizontal="left"/>
    </xf>
    <xf numFmtId="0" fontId="39" fillId="4" borderId="9" xfId="0" applyFont="1" applyFill="1" applyBorder="1" applyAlignment="1">
      <alignment horizontal="left"/>
    </xf>
    <xf numFmtId="0" fontId="39" fillId="5" borderId="20" xfId="0" applyFont="1" applyFill="1" applyBorder="1" applyAlignment="1">
      <alignment horizontal="left"/>
    </xf>
    <xf numFmtId="0" fontId="39" fillId="0" borderId="71" xfId="0" applyFont="1" applyBorder="1" applyAlignment="1">
      <alignment horizontal="left"/>
    </xf>
    <xf numFmtId="0" fontId="43" fillId="0" borderId="20" xfId="0" applyFont="1" applyBorder="1" applyAlignment="1">
      <alignment horizontal="left"/>
    </xf>
    <xf numFmtId="0" fontId="39" fillId="2" borderId="20" xfId="0" applyFont="1" applyFill="1" applyBorder="1" applyAlignment="1">
      <alignment horizontal="left"/>
    </xf>
    <xf numFmtId="0" fontId="67" fillId="7" borderId="0" xfId="0" applyFont="1" applyFill="1" applyBorder="1" applyAlignment="1">
      <alignment horizontal="center" vertical="center"/>
    </xf>
    <xf numFmtId="0" fontId="67" fillId="7" borderId="20" xfId="0" applyFont="1" applyFill="1" applyBorder="1" applyAlignment="1">
      <alignment horizontal="center" vertical="center"/>
    </xf>
    <xf numFmtId="0" fontId="67" fillId="7" borderId="19" xfId="0" applyFont="1" applyFill="1" applyBorder="1" applyAlignment="1">
      <alignment horizontal="center" vertical="center"/>
    </xf>
    <xf numFmtId="0" fontId="67" fillId="7" borderId="9" xfId="0" applyFont="1" applyFill="1" applyBorder="1" applyAlignment="1">
      <alignment horizontal="center" vertical="center"/>
    </xf>
    <xf numFmtId="0" fontId="60" fillId="6" borderId="0" xfId="0" applyFont="1" applyFill="1" applyBorder="1" applyAlignment="1">
      <alignment vertical="center" wrapText="1"/>
    </xf>
    <xf numFmtId="0" fontId="45" fillId="3" borderId="17" xfId="0" applyFont="1" applyFill="1" applyBorder="1"/>
    <xf numFmtId="0" fontId="45" fillId="3" borderId="0" xfId="0" applyFont="1" applyFill="1" applyBorder="1"/>
    <xf numFmtId="0" fontId="45" fillId="3" borderId="11" xfId="0" applyFont="1" applyFill="1" applyBorder="1"/>
    <xf numFmtId="0" fontId="11" fillId="2" borderId="30" xfId="0" applyFont="1" applyFill="1" applyBorder="1"/>
    <xf numFmtId="0" fontId="74" fillId="2" borderId="30" xfId="0" applyFont="1" applyFill="1" applyBorder="1"/>
    <xf numFmtId="0" fontId="74" fillId="0" borderId="30" xfId="0" applyFont="1" applyBorder="1"/>
    <xf numFmtId="0" fontId="11" fillId="3" borderId="0" xfId="0" applyFont="1" applyFill="1" applyBorder="1"/>
    <xf numFmtId="0" fontId="11" fillId="3" borderId="9" xfId="0" applyFont="1" applyFill="1" applyBorder="1"/>
    <xf numFmtId="0" fontId="74" fillId="0" borderId="30" xfId="0" applyFont="1" applyBorder="1" applyAlignment="1">
      <alignment wrapText="1"/>
    </xf>
    <xf numFmtId="0" fontId="11" fillId="8" borderId="73" xfId="0" applyFont="1" applyFill="1" applyBorder="1"/>
    <xf numFmtId="0" fontId="39" fillId="2" borderId="0" xfId="0" applyFont="1" applyFill="1"/>
    <xf numFmtId="0" fontId="39" fillId="6" borderId="0" xfId="0" applyFont="1" applyFill="1"/>
    <xf numFmtId="0" fontId="39" fillId="0" borderId="5" xfId="0" applyFont="1" applyBorder="1"/>
    <xf numFmtId="14" fontId="27" fillId="14" borderId="52" xfId="16" applyNumberFormat="1" applyFont="1" applyFill="1" applyBorder="1" applyAlignment="1" applyProtection="1">
      <alignment horizontal="center" vertical="center" wrapText="1"/>
      <protection locked="0"/>
    </xf>
    <xf numFmtId="14" fontId="27" fillId="14" borderId="53" xfId="16" applyNumberFormat="1" applyFont="1" applyFill="1" applyBorder="1" applyAlignment="1" applyProtection="1">
      <alignment horizontal="center" vertical="center" wrapText="1"/>
      <protection locked="0"/>
    </xf>
    <xf numFmtId="4" fontId="39" fillId="4" borderId="17" xfId="0" applyNumberFormat="1" applyFont="1" applyFill="1" applyBorder="1"/>
    <xf numFmtId="4" fontId="39" fillId="4" borderId="32" xfId="0" applyNumberFormat="1" applyFont="1" applyFill="1" applyBorder="1"/>
    <xf numFmtId="4" fontId="39" fillId="4" borderId="0" xfId="0" applyNumberFormat="1" applyFont="1" applyFill="1" applyBorder="1"/>
    <xf numFmtId="4" fontId="39" fillId="4" borderId="9" xfId="0" applyNumberFormat="1" applyFont="1" applyFill="1" applyBorder="1"/>
    <xf numFmtId="4" fontId="39" fillId="4" borderId="15" xfId="0" applyNumberFormat="1" applyFont="1" applyFill="1" applyBorder="1"/>
    <xf numFmtId="4" fontId="39" fillId="4" borderId="13" xfId="0" applyNumberFormat="1" applyFont="1" applyFill="1" applyBorder="1"/>
    <xf numFmtId="0" fontId="39" fillId="4" borderId="15" xfId="0" applyFont="1" applyFill="1" applyBorder="1"/>
    <xf numFmtId="0" fontId="14" fillId="6" borderId="0" xfId="0" applyFont="1" applyFill="1"/>
    <xf numFmtId="0" fontId="43" fillId="16" borderId="0" xfId="0" applyFont="1" applyFill="1" applyBorder="1" applyAlignment="1">
      <alignment horizontal="left"/>
    </xf>
    <xf numFmtId="4" fontId="43" fillId="16" borderId="0" xfId="0" applyNumberFormat="1" applyFont="1" applyFill="1" applyBorder="1" applyAlignment="1">
      <alignment horizontal="left"/>
    </xf>
    <xf numFmtId="0" fontId="39" fillId="5" borderId="0" xfId="0" applyFont="1" applyFill="1" applyBorder="1" applyAlignment="1">
      <alignment horizontal="left"/>
    </xf>
    <xf numFmtId="0" fontId="67" fillId="7" borderId="3" xfId="0" applyFont="1" applyFill="1" applyBorder="1" applyAlignment="1">
      <alignment horizontal="center" vertical="center"/>
    </xf>
    <xf numFmtId="0" fontId="43" fillId="16" borderId="3" xfId="0" applyFont="1" applyFill="1" applyBorder="1" applyAlignment="1">
      <alignment horizontal="left"/>
    </xf>
    <xf numFmtId="0" fontId="43" fillId="4" borderId="3" xfId="0" applyFont="1" applyFill="1" applyBorder="1" applyAlignment="1">
      <alignment horizontal="left" wrapText="1"/>
    </xf>
    <xf numFmtId="0" fontId="43" fillId="4" borderId="3" xfId="0" applyFont="1" applyFill="1" applyBorder="1" applyAlignment="1">
      <alignment horizontal="left"/>
    </xf>
    <xf numFmtId="0" fontId="43" fillId="4" borderId="14" xfId="0" applyFont="1" applyFill="1" applyBorder="1" applyAlignment="1">
      <alignment horizontal="left"/>
    </xf>
    <xf numFmtId="4" fontId="43" fillId="16" borderId="3" xfId="0" applyNumberFormat="1" applyFont="1" applyFill="1" applyBorder="1" applyAlignment="1">
      <alignment horizontal="left"/>
    </xf>
    <xf numFmtId="0" fontId="39" fillId="4" borderId="3" xfId="0" applyFont="1" applyFill="1" applyBorder="1" applyAlignment="1">
      <alignment horizontal="left"/>
    </xf>
    <xf numFmtId="0" fontId="14" fillId="0" borderId="5" xfId="0" applyFont="1" applyBorder="1"/>
    <xf numFmtId="0" fontId="14" fillId="0" borderId="3" xfId="0" applyFont="1" applyBorder="1"/>
    <xf numFmtId="0" fontId="14" fillId="0" borderId="71" xfId="0" applyFont="1" applyBorder="1"/>
    <xf numFmtId="0" fontId="48" fillId="0" borderId="71" xfId="0" applyFont="1" applyBorder="1"/>
    <xf numFmtId="0" fontId="77" fillId="0" borderId="71" xfId="0" applyFont="1" applyBorder="1" applyAlignment="1">
      <alignment horizontal="left" indent="3"/>
    </xf>
    <xf numFmtId="0" fontId="76" fillId="0" borderId="71" xfId="0" applyFont="1" applyBorder="1" applyAlignment="1">
      <alignment horizontal="left" indent="3"/>
    </xf>
    <xf numFmtId="0" fontId="76" fillId="0" borderId="71" xfId="0" applyFont="1" applyBorder="1" applyAlignment="1">
      <alignment horizontal="left" indent="2"/>
    </xf>
    <xf numFmtId="0" fontId="77" fillId="0" borderId="71" xfId="0" applyFont="1" applyBorder="1" applyAlignment="1">
      <alignment horizontal="left" indent="2"/>
    </xf>
    <xf numFmtId="165" fontId="39" fillId="17" borderId="17" xfId="9" applyFont="1" applyFill="1" applyBorder="1" applyAlignment="1">
      <alignment horizontal="left"/>
    </xf>
    <xf numFmtId="165" fontId="39" fillId="17" borderId="32" xfId="9" applyFont="1" applyFill="1" applyBorder="1" applyAlignment="1">
      <alignment horizontal="left"/>
    </xf>
    <xf numFmtId="0" fontId="39" fillId="0" borderId="3" xfId="0" applyFont="1" applyBorder="1" applyAlignment="1">
      <alignment horizontal="left"/>
    </xf>
    <xf numFmtId="0" fontId="75" fillId="17" borderId="77" xfId="0" applyFont="1" applyFill="1" applyBorder="1"/>
    <xf numFmtId="0" fontId="14" fillId="0" borderId="76" xfId="0" applyFont="1" applyBorder="1"/>
    <xf numFmtId="0" fontId="72" fillId="0" borderId="76" xfId="0" applyFont="1" applyBorder="1"/>
    <xf numFmtId="0" fontId="71" fillId="14" borderId="8" xfId="0" applyFont="1" applyFill="1" applyBorder="1" applyAlignment="1">
      <alignment horizontal="left" vertical="center"/>
    </xf>
    <xf numFmtId="0" fontId="71" fillId="14" borderId="71" xfId="0" applyFont="1" applyFill="1" applyBorder="1" applyAlignment="1">
      <alignment horizontal="left" vertical="center"/>
    </xf>
    <xf numFmtId="0" fontId="71" fillId="14" borderId="72" xfId="0" applyFont="1" applyFill="1" applyBorder="1" applyAlignment="1">
      <alignment horizontal="left" vertical="center"/>
    </xf>
    <xf numFmtId="0" fontId="14" fillId="4" borderId="6" xfId="0" applyFont="1" applyFill="1" applyBorder="1"/>
    <xf numFmtId="0" fontId="14" fillId="4" borderId="7" xfId="0" applyFont="1" applyFill="1" applyBorder="1"/>
    <xf numFmtId="0" fontId="39" fillId="2" borderId="0" xfId="0" applyFont="1" applyFill="1" applyBorder="1"/>
    <xf numFmtId="0" fontId="39" fillId="8" borderId="0" xfId="0" applyFont="1" applyFill="1" applyBorder="1"/>
    <xf numFmtId="0" fontId="39" fillId="0" borderId="8" xfId="0" applyFont="1" applyBorder="1"/>
    <xf numFmtId="171" fontId="79" fillId="2" borderId="71" xfId="0" applyNumberFormat="1" applyFont="1" applyFill="1" applyBorder="1"/>
    <xf numFmtId="171" fontId="78" fillId="8" borderId="3" xfId="0" applyNumberFormat="1" applyFont="1" applyFill="1" applyBorder="1"/>
    <xf numFmtId="171" fontId="79" fillId="2" borderId="3" xfId="0" applyNumberFormat="1" applyFont="1" applyFill="1" applyBorder="1"/>
    <xf numFmtId="0" fontId="39" fillId="0" borderId="14" xfId="0" applyFont="1" applyBorder="1"/>
    <xf numFmtId="0" fontId="39" fillId="8" borderId="9" xfId="0" applyFont="1" applyFill="1" applyBorder="1"/>
    <xf numFmtId="171" fontId="81" fillId="8" borderId="0" xfId="0" applyNumberFormat="1" applyFont="1" applyFill="1" applyBorder="1"/>
    <xf numFmtId="171" fontId="81" fillId="8" borderId="71" xfId="0" applyNumberFormat="1" applyFont="1" applyFill="1" applyBorder="1"/>
    <xf numFmtId="171" fontId="80" fillId="2" borderId="71" xfId="0" applyNumberFormat="1" applyFont="1" applyFill="1" applyBorder="1"/>
    <xf numFmtId="171" fontId="80" fillId="3" borderId="0" xfId="0" applyNumberFormat="1" applyFont="1" applyFill="1" applyBorder="1"/>
    <xf numFmtId="171" fontId="79" fillId="3" borderId="0" xfId="0" applyNumberFormat="1" applyFont="1" applyFill="1" applyBorder="1"/>
    <xf numFmtId="0" fontId="39" fillId="3" borderId="0" xfId="0" applyFont="1" applyFill="1" applyBorder="1" applyAlignment="1">
      <alignment horizontal="left"/>
    </xf>
    <xf numFmtId="0" fontId="39" fillId="3" borderId="15" xfId="0" applyFont="1" applyFill="1" applyBorder="1"/>
    <xf numFmtId="0" fontId="39" fillId="5" borderId="20" xfId="0" applyFont="1" applyFill="1" applyBorder="1"/>
    <xf numFmtId="0" fontId="39" fillId="4" borderId="19" xfId="0" applyFont="1" applyFill="1" applyBorder="1"/>
    <xf numFmtId="0" fontId="39" fillId="4" borderId="20" xfId="0" applyFont="1" applyFill="1" applyBorder="1"/>
    <xf numFmtId="0" fontId="39" fillId="5" borderId="15" xfId="0" applyFont="1" applyFill="1" applyBorder="1"/>
    <xf numFmtId="0" fontId="39" fillId="5" borderId="29" xfId="0" applyFont="1" applyFill="1" applyBorder="1"/>
    <xf numFmtId="0" fontId="39" fillId="4" borderId="28" xfId="0" applyFont="1" applyFill="1" applyBorder="1"/>
    <xf numFmtId="0" fontId="39" fillId="4" borderId="29" xfId="0" applyFont="1" applyFill="1" applyBorder="1"/>
    <xf numFmtId="0" fontId="39" fillId="4" borderId="6" xfId="0" applyFont="1" applyFill="1" applyBorder="1"/>
    <xf numFmtId="171" fontId="80" fillId="4" borderId="0" xfId="0" applyNumberFormat="1" applyFont="1" applyFill="1" applyBorder="1"/>
    <xf numFmtId="171" fontId="79" fillId="4" borderId="0" xfId="0" applyNumberFormat="1" applyFont="1" applyFill="1" applyBorder="1"/>
    <xf numFmtId="0" fontId="43" fillId="0" borderId="14" xfId="0" applyFont="1" applyBorder="1"/>
    <xf numFmtId="0" fontId="39" fillId="4" borderId="26" xfId="0" applyFont="1" applyFill="1" applyBorder="1"/>
    <xf numFmtId="0" fontId="39" fillId="4" borderId="27" xfId="0" applyFont="1" applyFill="1" applyBorder="1"/>
    <xf numFmtId="0" fontId="39" fillId="2" borderId="0" xfId="0" applyFont="1" applyFill="1" applyAlignment="1">
      <alignment wrapText="1"/>
    </xf>
    <xf numFmtId="0" fontId="39" fillId="0" borderId="71" xfId="0" applyFont="1" applyBorder="1" applyAlignment="1">
      <alignment wrapText="1"/>
    </xf>
    <xf numFmtId="0" fontId="67" fillId="7" borderId="19" xfId="0" applyFont="1" applyFill="1" applyBorder="1" applyAlignment="1">
      <alignment horizontal="center" vertical="center" wrapText="1"/>
    </xf>
    <xf numFmtId="0" fontId="67" fillId="7" borderId="0" xfId="0" applyFont="1" applyFill="1" applyBorder="1" applyAlignment="1">
      <alignment horizontal="center" vertical="center" wrapText="1"/>
    </xf>
    <xf numFmtId="0" fontId="67" fillId="7" borderId="20" xfId="0" applyFont="1" applyFill="1" applyBorder="1" applyAlignment="1">
      <alignment horizontal="center" vertical="center" wrapText="1"/>
    </xf>
    <xf numFmtId="0" fontId="39" fillId="0" borderId="0" xfId="0" applyFont="1" applyAlignment="1">
      <alignment wrapText="1"/>
    </xf>
    <xf numFmtId="0" fontId="55" fillId="6" borderId="0" xfId="0" applyFont="1" applyFill="1" applyAlignment="1">
      <alignment horizontal="center" vertical="center"/>
    </xf>
    <xf numFmtId="0" fontId="55" fillId="6" borderId="0" xfId="0" applyFont="1" applyFill="1" applyBorder="1" applyAlignment="1">
      <alignment horizontal="center" vertical="center"/>
    </xf>
    <xf numFmtId="0" fontId="49" fillId="0" borderId="0" xfId="0" applyFont="1" applyAlignment="1">
      <alignment horizontal="center" vertical="center"/>
    </xf>
    <xf numFmtId="0" fontId="55" fillId="6" borderId="0" xfId="0" applyFont="1" applyFill="1" applyBorder="1" applyAlignment="1">
      <alignment horizontal="center" vertical="center"/>
    </xf>
    <xf numFmtId="0" fontId="16" fillId="8" borderId="0" xfId="0" applyFont="1" applyFill="1" applyBorder="1" applyAlignment="1">
      <alignment horizontal="center"/>
    </xf>
    <xf numFmtId="0" fontId="82" fillId="7" borderId="9" xfId="0" applyFont="1" applyFill="1" applyBorder="1" applyAlignment="1">
      <alignment horizontal="center" vertical="center"/>
    </xf>
    <xf numFmtId="0" fontId="0" fillId="8" borderId="3" xfId="0" applyFill="1" applyBorder="1" applyAlignment="1">
      <alignment horizontal="center" vertical="center" wrapText="1"/>
    </xf>
    <xf numFmtId="0" fontId="0" fillId="8" borderId="9" xfId="0" applyFill="1" applyBorder="1" applyAlignment="1">
      <alignment horizontal="center" vertical="center" wrapText="1"/>
    </xf>
    <xf numFmtId="0" fontId="67" fillId="7" borderId="3" xfId="0" applyFont="1" applyFill="1" applyBorder="1" applyAlignment="1">
      <alignment horizontal="center" vertical="center" wrapText="1"/>
    </xf>
    <xf numFmtId="0" fontId="82" fillId="7" borderId="20" xfId="0" applyFont="1" applyFill="1" applyBorder="1" applyAlignment="1">
      <alignment horizontal="center" vertical="center" wrapText="1"/>
    </xf>
    <xf numFmtId="0" fontId="16" fillId="8" borderId="20" xfId="0" applyFont="1" applyFill="1" applyBorder="1" applyAlignment="1">
      <alignment horizontal="center"/>
    </xf>
    <xf numFmtId="0" fontId="82" fillId="7" borderId="23" xfId="0" applyFont="1" applyFill="1" applyBorder="1" applyAlignment="1">
      <alignment horizontal="center" vertical="center" wrapText="1"/>
    </xf>
    <xf numFmtId="0" fontId="0" fillId="8" borderId="23" xfId="0" applyFill="1" applyBorder="1" applyAlignment="1">
      <alignment horizontal="center" vertical="center" wrapText="1"/>
    </xf>
    <xf numFmtId="14" fontId="23" fillId="0" borderId="3" xfId="12" applyNumberFormat="1" applyFont="1" applyFill="1" applyBorder="1" applyAlignment="1">
      <alignment horizontal="center"/>
    </xf>
    <xf numFmtId="0" fontId="55" fillId="2" borderId="0" xfId="12" applyFont="1" applyFill="1" applyAlignment="1">
      <alignment horizontal="center" vertical="center"/>
    </xf>
    <xf numFmtId="0" fontId="27" fillId="6" borderId="74" xfId="12" applyFont="1" applyFill="1" applyBorder="1" applyAlignment="1">
      <alignment horizontal="center" vertical="top"/>
    </xf>
    <xf numFmtId="169" fontId="12" fillId="3" borderId="11" xfId="12" applyNumberFormat="1" applyFont="1" applyFill="1" applyBorder="1" applyAlignment="1"/>
    <xf numFmtId="169" fontId="12" fillId="3" borderId="31" xfId="12" applyNumberFormat="1" applyFont="1" applyFill="1" applyBorder="1" applyAlignment="1"/>
    <xf numFmtId="0" fontId="27" fillId="6" borderId="2" xfId="12" applyFont="1" applyFill="1" applyBorder="1" applyAlignment="1">
      <alignment horizontal="center" vertical="top"/>
    </xf>
    <xf numFmtId="0" fontId="74" fillId="0" borderId="14" xfId="0" applyFont="1" applyBorder="1" applyAlignment="1">
      <alignment wrapText="1"/>
    </xf>
    <xf numFmtId="2" fontId="39" fillId="3" borderId="17" xfId="0" applyNumberFormat="1" applyFont="1" applyFill="1" applyBorder="1"/>
    <xf numFmtId="2" fontId="39" fillId="3" borderId="32" xfId="0" applyNumberFormat="1" applyFont="1" applyFill="1" applyBorder="1"/>
    <xf numFmtId="0" fontId="67" fillId="0" borderId="3" xfId="0" applyFont="1" applyBorder="1" applyAlignment="1">
      <alignment horizontal="left"/>
    </xf>
    <xf numFmtId="171" fontId="79" fillId="3" borderId="3" xfId="0" applyNumberFormat="1" applyFont="1" applyFill="1" applyBorder="1"/>
    <xf numFmtId="0" fontId="39" fillId="3" borderId="20" xfId="0" applyFont="1" applyFill="1" applyBorder="1"/>
    <xf numFmtId="171" fontId="80" fillId="3" borderId="3" xfId="0" applyNumberFormat="1" applyFont="1" applyFill="1" applyBorder="1"/>
    <xf numFmtId="0" fontId="39" fillId="3" borderId="29" xfId="0" applyFont="1" applyFill="1" applyBorder="1"/>
    <xf numFmtId="0" fontId="39" fillId="3" borderId="13" xfId="0" applyFont="1" applyFill="1" applyBorder="1"/>
    <xf numFmtId="171" fontId="81" fillId="8" borderId="3" xfId="0" applyNumberFormat="1" applyFont="1" applyFill="1" applyBorder="1"/>
    <xf numFmtId="171" fontId="81" fillId="8" borderId="20" xfId="0" applyNumberFormat="1" applyFont="1" applyFill="1" applyBorder="1"/>
    <xf numFmtId="171" fontId="80" fillId="3" borderId="20" xfId="0" applyNumberFormat="1" applyFont="1" applyFill="1" applyBorder="1"/>
    <xf numFmtId="171" fontId="79" fillId="3" borderId="20" xfId="0" applyNumberFormat="1" applyFont="1" applyFill="1" applyBorder="1"/>
    <xf numFmtId="0" fontId="39" fillId="3" borderId="3" xfId="0" applyFont="1" applyFill="1" applyBorder="1" applyAlignment="1">
      <alignment horizontal="left"/>
    </xf>
    <xf numFmtId="0" fontId="39" fillId="3" borderId="20" xfId="0" applyFont="1" applyFill="1" applyBorder="1" applyAlignment="1">
      <alignment horizontal="left"/>
    </xf>
    <xf numFmtId="0" fontId="39" fillId="3" borderId="14" xfId="0" applyFont="1" applyFill="1" applyBorder="1"/>
    <xf numFmtId="171" fontId="81" fillId="8" borderId="19" xfId="0" applyNumberFormat="1" applyFont="1" applyFill="1" applyBorder="1"/>
    <xf numFmtId="171" fontId="80" fillId="3" borderId="19" xfId="0" applyNumberFormat="1" applyFont="1" applyFill="1" applyBorder="1"/>
    <xf numFmtId="171" fontId="79" fillId="3" borderId="19" xfId="0" applyNumberFormat="1" applyFont="1" applyFill="1" applyBorder="1"/>
    <xf numFmtId="0" fontId="39" fillId="3" borderId="19" xfId="0" applyFont="1" applyFill="1" applyBorder="1" applyAlignment="1">
      <alignment horizontal="left"/>
    </xf>
    <xf numFmtId="0" fontId="43" fillId="3" borderId="20" xfId="0" applyFont="1" applyFill="1" applyBorder="1" applyAlignment="1">
      <alignment horizontal="left"/>
    </xf>
    <xf numFmtId="171" fontId="80" fillId="5" borderId="3" xfId="0" applyNumberFormat="1" applyFont="1" applyFill="1" applyBorder="1"/>
    <xf numFmtId="171" fontId="80" fillId="5" borderId="0" xfId="0" applyNumberFormat="1" applyFont="1" applyFill="1" applyBorder="1"/>
    <xf numFmtId="171" fontId="80" fillId="5" borderId="20" xfId="0" applyNumberFormat="1" applyFont="1" applyFill="1" applyBorder="1"/>
    <xf numFmtId="171" fontId="80" fillId="5" borderId="19" xfId="0" applyNumberFormat="1" applyFont="1" applyFill="1" applyBorder="1"/>
    <xf numFmtId="171" fontId="79" fillId="5" borderId="3" xfId="0" applyNumberFormat="1" applyFont="1" applyFill="1" applyBorder="1"/>
    <xf numFmtId="171" fontId="79" fillId="5" borderId="0" xfId="0" applyNumberFormat="1" applyFont="1" applyFill="1" applyBorder="1"/>
    <xf numFmtId="171" fontId="79" fillId="5" borderId="19" xfId="0" applyNumberFormat="1" applyFont="1" applyFill="1" applyBorder="1"/>
    <xf numFmtId="171" fontId="79" fillId="5" borderId="20" xfId="0" applyNumberFormat="1" applyFont="1" applyFill="1" applyBorder="1"/>
    <xf numFmtId="0" fontId="39" fillId="5" borderId="3" xfId="0" applyFont="1" applyFill="1" applyBorder="1" applyAlignment="1">
      <alignment horizontal="left"/>
    </xf>
    <xf numFmtId="0" fontId="43" fillId="5" borderId="20" xfId="0" applyFont="1" applyFill="1" applyBorder="1" applyAlignment="1">
      <alignment horizontal="left"/>
    </xf>
    <xf numFmtId="0" fontId="39" fillId="5" borderId="14" xfId="0" applyFont="1" applyFill="1" applyBorder="1"/>
    <xf numFmtId="171" fontId="80" fillId="4" borderId="3" xfId="0" applyNumberFormat="1" applyFont="1" applyFill="1" applyBorder="1"/>
    <xf numFmtId="171" fontId="80" fillId="4" borderId="20" xfId="0" applyNumberFormat="1" applyFont="1" applyFill="1" applyBorder="1"/>
    <xf numFmtId="171" fontId="80" fillId="4" borderId="19" xfId="0" applyNumberFormat="1" applyFont="1" applyFill="1" applyBorder="1"/>
    <xf numFmtId="171" fontId="79" fillId="4" borderId="3" xfId="0" applyNumberFormat="1" applyFont="1" applyFill="1" applyBorder="1"/>
    <xf numFmtId="171" fontId="79" fillId="4" borderId="19" xfId="0" applyNumberFormat="1" applyFont="1" applyFill="1" applyBorder="1"/>
    <xf numFmtId="171" fontId="79" fillId="4" borderId="20" xfId="0" applyNumberFormat="1" applyFont="1" applyFill="1" applyBorder="1"/>
    <xf numFmtId="0" fontId="43" fillId="4" borderId="20" xfId="0" applyFont="1" applyFill="1" applyBorder="1" applyAlignment="1">
      <alignment horizontal="left"/>
    </xf>
    <xf numFmtId="0" fontId="39" fillId="3" borderId="6" xfId="0" applyFont="1" applyFill="1" applyBorder="1"/>
    <xf numFmtId="0" fontId="39" fillId="3" borderId="27" xfId="0" applyFont="1" applyFill="1" applyBorder="1"/>
    <xf numFmtId="0" fontId="39" fillId="5" borderId="6" xfId="0" applyFont="1" applyFill="1" applyBorder="1"/>
    <xf numFmtId="0" fontId="39" fillId="5" borderId="27" xfId="0" applyFont="1" applyFill="1" applyBorder="1"/>
    <xf numFmtId="0" fontId="39" fillId="5" borderId="5" xfId="0" applyFont="1" applyFill="1" applyBorder="1"/>
    <xf numFmtId="0" fontId="39" fillId="5" borderId="7" xfId="0" applyFont="1" applyFill="1" applyBorder="1"/>
    <xf numFmtId="0" fontId="39" fillId="5" borderId="3" xfId="0" applyFont="1" applyFill="1" applyBorder="1"/>
    <xf numFmtId="0" fontId="39" fillId="5" borderId="9" xfId="0" applyFont="1" applyFill="1" applyBorder="1"/>
    <xf numFmtId="0" fontId="39" fillId="5" borderId="13" xfId="0" applyFont="1" applyFill="1" applyBorder="1"/>
    <xf numFmtId="0" fontId="39" fillId="3" borderId="5" xfId="0" applyFont="1" applyFill="1" applyBorder="1"/>
    <xf numFmtId="0" fontId="39" fillId="3" borderId="7" xfId="0" applyFont="1" applyFill="1" applyBorder="1"/>
    <xf numFmtId="0" fontId="39" fillId="3" borderId="3" xfId="0" applyFont="1" applyFill="1" applyBorder="1"/>
    <xf numFmtId="0" fontId="67" fillId="7" borderId="9" xfId="0" applyFont="1" applyFill="1" applyBorder="1" applyAlignment="1">
      <alignment horizontal="center" vertical="center" wrapText="1"/>
    </xf>
    <xf numFmtId="171" fontId="81" fillId="8" borderId="9" xfId="0" applyNumberFormat="1" applyFont="1" applyFill="1" applyBorder="1"/>
    <xf numFmtId="171" fontId="80" fillId="4" borderId="9" xfId="0" applyNumberFormat="1" applyFont="1" applyFill="1" applyBorder="1"/>
    <xf numFmtId="171" fontId="79" fillId="4" borderId="9" xfId="0" applyNumberFormat="1" applyFont="1" applyFill="1" applyBorder="1"/>
    <xf numFmtId="171" fontId="79" fillId="2" borderId="72" xfId="0" applyNumberFormat="1" applyFont="1" applyFill="1" applyBorder="1"/>
    <xf numFmtId="171" fontId="79" fillId="3" borderId="14" xfId="0" applyNumberFormat="1" applyFont="1" applyFill="1" applyBorder="1"/>
    <xf numFmtId="171" fontId="79" fillId="3" borderId="15" xfId="0" applyNumberFormat="1" applyFont="1" applyFill="1" applyBorder="1"/>
    <xf numFmtId="171" fontId="80" fillId="3" borderId="29" xfId="0" applyNumberFormat="1" applyFont="1" applyFill="1" applyBorder="1"/>
    <xf numFmtId="171" fontId="79" fillId="3" borderId="28" xfId="0" applyNumberFormat="1" applyFont="1" applyFill="1" applyBorder="1"/>
    <xf numFmtId="171" fontId="79" fillId="3" borderId="29" xfId="0" applyNumberFormat="1" applyFont="1" applyFill="1" applyBorder="1"/>
    <xf numFmtId="171" fontId="79" fillId="5" borderId="14" xfId="0" applyNumberFormat="1" applyFont="1" applyFill="1" applyBorder="1"/>
    <xf numFmtId="171" fontId="79" fillId="5" borderId="15" xfId="0" applyNumberFormat="1" applyFont="1" applyFill="1" applyBorder="1"/>
    <xf numFmtId="171" fontId="80" fillId="5" borderId="29" xfId="0" applyNumberFormat="1" applyFont="1" applyFill="1" applyBorder="1"/>
    <xf numFmtId="171" fontId="79" fillId="5" borderId="28" xfId="0" applyNumberFormat="1" applyFont="1" applyFill="1" applyBorder="1"/>
    <xf numFmtId="171" fontId="79" fillId="5" borderId="29" xfId="0" applyNumberFormat="1" applyFont="1" applyFill="1" applyBorder="1"/>
    <xf numFmtId="171" fontId="79" fillId="4" borderId="14" xfId="0" applyNumberFormat="1" applyFont="1" applyFill="1" applyBorder="1"/>
    <xf numFmtId="171" fontId="79" fillId="4" borderId="15" xfId="0" applyNumberFormat="1" applyFont="1" applyFill="1" applyBorder="1"/>
    <xf numFmtId="171" fontId="80" fillId="4" borderId="29" xfId="0" applyNumberFormat="1" applyFont="1" applyFill="1" applyBorder="1"/>
    <xf numFmtId="171" fontId="79" fillId="4" borderId="28" xfId="0" applyNumberFormat="1" applyFont="1" applyFill="1" applyBorder="1"/>
    <xf numFmtId="171" fontId="79" fillId="4" borderId="29" xfId="0" applyNumberFormat="1" applyFont="1" applyFill="1" applyBorder="1"/>
    <xf numFmtId="171" fontId="79" fillId="4" borderId="13" xfId="0" applyNumberFormat="1" applyFont="1" applyFill="1" applyBorder="1"/>
    <xf numFmtId="0" fontId="39" fillId="0" borderId="6" xfId="0" applyFont="1" applyBorder="1"/>
    <xf numFmtId="0" fontId="39" fillId="0" borderId="7" xfId="0" applyFont="1" applyBorder="1"/>
    <xf numFmtId="0" fontId="39" fillId="0" borderId="9" xfId="0" applyFont="1" applyBorder="1"/>
    <xf numFmtId="0" fontId="39" fillId="3" borderId="11" xfId="0" applyFont="1" applyFill="1" applyBorder="1"/>
    <xf numFmtId="0" fontId="39" fillId="3" borderId="31" xfId="0" applyFont="1" applyFill="1" applyBorder="1"/>
    <xf numFmtId="0" fontId="39" fillId="0" borderId="80" xfId="0" applyFont="1" applyBorder="1"/>
    <xf numFmtId="0" fontId="43" fillId="17" borderId="3" xfId="0" applyFont="1" applyFill="1" applyBorder="1"/>
    <xf numFmtId="0" fontId="39" fillId="6" borderId="0" xfId="0" applyFont="1" applyFill="1" applyBorder="1"/>
    <xf numFmtId="0" fontId="0" fillId="0" borderId="0" xfId="0" applyAlignment="1">
      <alignment vertical="center"/>
    </xf>
    <xf numFmtId="0" fontId="13" fillId="0" borderId="0" xfId="0" applyFont="1" applyAlignment="1">
      <alignment vertical="center"/>
    </xf>
    <xf numFmtId="0" fontId="17" fillId="0" borderId="0" xfId="6" quotePrefix="1"/>
    <xf numFmtId="0" fontId="12" fillId="2" borderId="3" xfId="0" applyFont="1" applyFill="1" applyBorder="1"/>
    <xf numFmtId="0" fontId="27" fillId="14" borderId="6" xfId="0" applyFont="1" applyFill="1" applyBorder="1" applyAlignment="1">
      <alignment horizontal="center" vertical="center"/>
    </xf>
    <xf numFmtId="0" fontId="27" fillId="14" borderId="7" xfId="0" applyFont="1" applyFill="1" applyBorder="1" applyAlignment="1">
      <alignment horizontal="center" vertical="center"/>
    </xf>
    <xf numFmtId="0" fontId="11" fillId="8" borderId="1" xfId="0" applyFont="1" applyFill="1" applyBorder="1"/>
    <xf numFmtId="0" fontId="11" fillId="2" borderId="3" xfId="0" applyFont="1" applyFill="1" applyBorder="1"/>
    <xf numFmtId="0" fontId="74" fillId="2" borderId="3" xfId="0" applyFont="1" applyFill="1" applyBorder="1"/>
    <xf numFmtId="0" fontId="74" fillId="0" borderId="3" xfId="0" applyFont="1" applyBorder="1"/>
    <xf numFmtId="0" fontId="11" fillId="0" borderId="3" xfId="0" applyFont="1" applyBorder="1"/>
    <xf numFmtId="0" fontId="74" fillId="0" borderId="3" xfId="0" applyFont="1" applyBorder="1" applyAlignment="1">
      <alignment wrapText="1"/>
    </xf>
    <xf numFmtId="0" fontId="11" fillId="3" borderId="19" xfId="0" applyFont="1" applyFill="1" applyBorder="1"/>
    <xf numFmtId="0" fontId="0" fillId="3" borderId="28" xfId="0" applyFill="1" applyBorder="1"/>
    <xf numFmtId="0" fontId="11" fillId="2" borderId="5" xfId="0" applyFont="1" applyFill="1" applyBorder="1"/>
    <xf numFmtId="0" fontId="74" fillId="2" borderId="14" xfId="0" applyFont="1" applyFill="1" applyBorder="1"/>
    <xf numFmtId="0" fontId="11" fillId="3" borderId="28" xfId="0" applyFont="1" applyFill="1" applyBorder="1"/>
    <xf numFmtId="0" fontId="11" fillId="3" borderId="15" xfId="0" applyFont="1" applyFill="1" applyBorder="1"/>
    <xf numFmtId="0" fontId="11" fillId="3" borderId="13" xfId="0" applyFont="1" applyFill="1" applyBorder="1"/>
    <xf numFmtId="0" fontId="84" fillId="2" borderId="41" xfId="0" applyFont="1" applyFill="1" applyBorder="1"/>
    <xf numFmtId="0" fontId="74" fillId="2" borderId="3" xfId="0" applyFont="1" applyFill="1" applyBorder="1" applyAlignment="1">
      <alignment wrapText="1"/>
    </xf>
    <xf numFmtId="0" fontId="39" fillId="0" borderId="41" xfId="0" applyFont="1" applyBorder="1"/>
    <xf numFmtId="0" fontId="85" fillId="0" borderId="5" xfId="0" applyFont="1" applyBorder="1" applyAlignment="1">
      <alignment wrapText="1"/>
    </xf>
    <xf numFmtId="0" fontId="0" fillId="0" borderId="6" xfId="0" applyBorder="1"/>
    <xf numFmtId="0" fontId="0" fillId="0" borderId="7" xfId="0" applyBorder="1"/>
    <xf numFmtId="0" fontId="11" fillId="0" borderId="3" xfId="0" applyFont="1" applyBorder="1" applyAlignment="1">
      <alignment wrapText="1"/>
    </xf>
    <xf numFmtId="0" fontId="86" fillId="0" borderId="3" xfId="0" applyFont="1" applyBorder="1" applyAlignment="1">
      <alignment horizontal="left" wrapText="1"/>
    </xf>
    <xf numFmtId="0" fontId="86" fillId="0" borderId="14" xfId="0" applyFont="1" applyBorder="1" applyAlignment="1">
      <alignment horizontal="left" wrapText="1"/>
    </xf>
    <xf numFmtId="0" fontId="0" fillId="0" borderId="15" xfId="0" applyBorder="1"/>
    <xf numFmtId="0" fontId="0" fillId="0" borderId="13" xfId="0" applyBorder="1"/>
    <xf numFmtId="0" fontId="11" fillId="0" borderId="3" xfId="0" applyFont="1" applyBorder="1" applyAlignment="1">
      <alignment horizontal="center"/>
    </xf>
    <xf numFmtId="0" fontId="11" fillId="0" borderId="9" xfId="0" applyFont="1" applyBorder="1" applyAlignment="1">
      <alignment horizontal="center"/>
    </xf>
    <xf numFmtId="0" fontId="0" fillId="0" borderId="5" xfId="0" applyBorder="1"/>
    <xf numFmtId="0" fontId="87" fillId="0" borderId="8" xfId="0" applyFont="1" applyBorder="1" applyAlignment="1">
      <alignment horizontal="center"/>
    </xf>
    <xf numFmtId="0" fontId="11" fillId="0" borderId="71" xfId="0" applyFont="1" applyBorder="1" applyAlignment="1">
      <alignment horizontal="center"/>
    </xf>
    <xf numFmtId="0" fontId="0" fillId="0" borderId="8" xfId="0" applyBorder="1"/>
    <xf numFmtId="0" fontId="0" fillId="0" borderId="71" xfId="0" applyBorder="1"/>
    <xf numFmtId="0" fontId="0" fillId="0" borderId="72" xfId="0" applyBorder="1"/>
    <xf numFmtId="0" fontId="11" fillId="0" borderId="0" xfId="0" applyFont="1" applyBorder="1" applyAlignment="1">
      <alignment horizontal="center"/>
    </xf>
    <xf numFmtId="0" fontId="39" fillId="18" borderId="0" xfId="0" applyFont="1" applyFill="1" applyBorder="1"/>
    <xf numFmtId="165" fontId="39" fillId="4" borderId="0" xfId="0" applyNumberFormat="1" applyFont="1" applyFill="1" applyBorder="1"/>
    <xf numFmtId="0" fontId="43" fillId="4" borderId="5" xfId="0" applyFont="1" applyFill="1" applyBorder="1" applyAlignment="1">
      <alignment horizontal="left" wrapText="1"/>
    </xf>
    <xf numFmtId="0" fontId="39" fillId="18" borderId="6" xfId="0" applyFont="1" applyFill="1" applyBorder="1"/>
    <xf numFmtId="165" fontId="39" fillId="4" borderId="6" xfId="0" applyNumberFormat="1" applyFont="1" applyFill="1" applyBorder="1"/>
    <xf numFmtId="165" fontId="39" fillId="4" borderId="7" xfId="0" applyNumberFormat="1" applyFont="1" applyFill="1" applyBorder="1"/>
    <xf numFmtId="165" fontId="39" fillId="4" borderId="9" xfId="0" applyNumberFormat="1" applyFont="1" applyFill="1" applyBorder="1"/>
    <xf numFmtId="0" fontId="39" fillId="18" borderId="15" xfId="0" applyFont="1" applyFill="1" applyBorder="1"/>
    <xf numFmtId="165" fontId="39" fillId="4" borderId="15" xfId="0" applyNumberFormat="1" applyFont="1" applyFill="1" applyBorder="1"/>
    <xf numFmtId="165" fontId="39" fillId="4" borderId="13" xfId="0" applyNumberFormat="1" applyFont="1" applyFill="1" applyBorder="1"/>
    <xf numFmtId="0" fontId="43" fillId="0" borderId="41" xfId="0" applyFont="1" applyBorder="1"/>
    <xf numFmtId="0" fontId="39" fillId="18" borderId="41" xfId="0" applyFont="1" applyFill="1" applyBorder="1"/>
    <xf numFmtId="0" fontId="43" fillId="4" borderId="17" xfId="0" applyFont="1" applyFill="1" applyBorder="1"/>
    <xf numFmtId="0" fontId="39" fillId="0" borderId="13" xfId="0" applyFont="1" applyBorder="1"/>
    <xf numFmtId="171" fontId="78" fillId="8" borderId="1" xfId="0" applyNumberFormat="1" applyFont="1" applyFill="1" applyBorder="1"/>
    <xf numFmtId="0" fontId="39" fillId="8" borderId="74" xfId="0" applyFont="1" applyFill="1" applyBorder="1"/>
    <xf numFmtId="0" fontId="39" fillId="8" borderId="2" xfId="0" applyFont="1" applyFill="1" applyBorder="1"/>
    <xf numFmtId="0" fontId="43" fillId="4" borderId="32" xfId="0" applyFont="1" applyFill="1" applyBorder="1"/>
    <xf numFmtId="0" fontId="55" fillId="6" borderId="0" xfId="0" applyFont="1" applyFill="1" applyBorder="1" applyAlignment="1">
      <alignment horizontal="center" vertical="center"/>
    </xf>
    <xf numFmtId="171" fontId="78" fillId="3" borderId="1" xfId="0" applyNumberFormat="1" applyFont="1" applyFill="1" applyBorder="1"/>
    <xf numFmtId="0" fontId="55" fillId="6" borderId="0" xfId="0" applyFont="1" applyFill="1" applyAlignment="1">
      <alignment horizontal="center" vertical="center"/>
    </xf>
    <xf numFmtId="0" fontId="49" fillId="0" borderId="0" xfId="0" applyFont="1" applyAlignment="1">
      <alignment horizontal="center" vertical="center"/>
    </xf>
    <xf numFmtId="0" fontId="0" fillId="0" borderId="0" xfId="0" applyAlignment="1">
      <alignment horizontal="left"/>
    </xf>
    <xf numFmtId="0" fontId="15" fillId="0" borderId="0" xfId="0" applyFont="1"/>
    <xf numFmtId="0" fontId="88" fillId="6" borderId="5" xfId="6" quotePrefix="1" applyFont="1" applyFill="1" applyBorder="1" applyAlignment="1">
      <alignment horizontal="center"/>
    </xf>
    <xf numFmtId="0" fontId="88" fillId="6" borderId="6" xfId="6" quotePrefix="1" applyFont="1" applyFill="1" applyBorder="1" applyAlignment="1">
      <alignment horizontal="center"/>
    </xf>
    <xf numFmtId="0" fontId="88" fillId="6" borderId="7" xfId="6" quotePrefix="1" applyFont="1" applyFill="1" applyBorder="1" applyAlignment="1">
      <alignment horizontal="center"/>
    </xf>
    <xf numFmtId="165" fontId="39" fillId="4" borderId="83" xfId="9" applyFont="1" applyFill="1" applyBorder="1" applyAlignment="1">
      <alignment horizontal="left"/>
    </xf>
    <xf numFmtId="165" fontId="39" fillId="4" borderId="34" xfId="9" applyFont="1" applyFill="1" applyBorder="1" applyAlignment="1">
      <alignment horizontal="left"/>
    </xf>
    <xf numFmtId="0" fontId="39" fillId="3" borderId="32" xfId="0" applyFont="1" applyFill="1" applyBorder="1" applyAlignment="1">
      <alignment horizontal="left"/>
    </xf>
    <xf numFmtId="0" fontId="39" fillId="3" borderId="9" xfId="0" applyFont="1" applyFill="1" applyBorder="1" applyAlignment="1">
      <alignment horizontal="left"/>
    </xf>
    <xf numFmtId="0" fontId="39" fillId="3" borderId="39" xfId="0" applyFont="1" applyFill="1" applyBorder="1" applyAlignment="1">
      <alignment horizontal="left"/>
    </xf>
    <xf numFmtId="0" fontId="43" fillId="4" borderId="9" xfId="0" applyFont="1" applyFill="1" applyBorder="1" applyAlignment="1">
      <alignment horizontal="left" wrapText="1"/>
    </xf>
    <xf numFmtId="0" fontId="43" fillId="4" borderId="9" xfId="0" applyFont="1" applyFill="1" applyBorder="1" applyAlignment="1">
      <alignment horizontal="left"/>
    </xf>
    <xf numFmtId="0" fontId="43" fillId="4" borderId="13" xfId="0" applyFont="1" applyFill="1" applyBorder="1" applyAlignment="1">
      <alignment horizontal="left"/>
    </xf>
    <xf numFmtId="0" fontId="43" fillId="0" borderId="27" xfId="0" applyFont="1" applyBorder="1" applyAlignment="1">
      <alignment horizontal="left"/>
    </xf>
    <xf numFmtId="0" fontId="43" fillId="0" borderId="7" xfId="0" applyFont="1" applyBorder="1" applyAlignment="1">
      <alignment horizontal="left"/>
    </xf>
    <xf numFmtId="0" fontId="43" fillId="16" borderId="5" xfId="0" applyFont="1" applyFill="1" applyBorder="1" applyAlignment="1">
      <alignment horizontal="left"/>
    </xf>
    <xf numFmtId="4" fontId="43" fillId="16" borderId="6" xfId="0" applyNumberFormat="1" applyFont="1" applyFill="1" applyBorder="1" applyAlignment="1">
      <alignment horizontal="left"/>
    </xf>
    <xf numFmtId="4" fontId="43" fillId="16" borderId="5" xfId="0" applyNumberFormat="1" applyFont="1" applyFill="1" applyBorder="1" applyAlignment="1">
      <alignment horizontal="left"/>
    </xf>
    <xf numFmtId="0" fontId="12" fillId="0" borderId="0" xfId="16" applyProtection="1">
      <alignment vertical="top"/>
      <protection locked="0"/>
    </xf>
    <xf numFmtId="0" fontId="40" fillId="0" borderId="0" xfId="16" applyFont="1" applyProtection="1">
      <alignment vertical="top"/>
      <protection locked="0"/>
    </xf>
    <xf numFmtId="0" fontId="59" fillId="6" borderId="0" xfId="16" applyFont="1" applyFill="1" applyProtection="1">
      <alignment vertical="top"/>
      <protection locked="0"/>
    </xf>
    <xf numFmtId="0" fontId="55" fillId="6" borderId="0" xfId="16" applyFont="1" applyFill="1" applyAlignment="1" applyProtection="1">
      <alignment horizontal="center" vertical="center"/>
      <protection locked="0"/>
    </xf>
    <xf numFmtId="0" fontId="52" fillId="6" borderId="0" xfId="16" applyFont="1" applyFill="1" applyAlignment="1">
      <alignment horizontal="right" vertical="top"/>
    </xf>
    <xf numFmtId="0" fontId="56" fillId="6" borderId="0" xfId="16" applyFont="1" applyFill="1" applyProtection="1">
      <alignment vertical="top"/>
      <protection locked="0"/>
    </xf>
    <xf numFmtId="169" fontId="56" fillId="6" borderId="0" xfId="16" applyNumberFormat="1" applyFont="1" applyFill="1" applyProtection="1">
      <alignment vertical="top"/>
      <protection locked="0"/>
    </xf>
    <xf numFmtId="168" fontId="56" fillId="6" borderId="0" xfId="16" applyNumberFormat="1" applyFont="1" applyFill="1" applyProtection="1">
      <alignment vertical="top"/>
      <protection locked="0"/>
    </xf>
    <xf numFmtId="0" fontId="53" fillId="0" borderId="0" xfId="16" applyFont="1" applyAlignment="1">
      <alignment horizontal="center" vertical="center"/>
    </xf>
    <xf numFmtId="169" fontId="12" fillId="0" borderId="0" xfId="16" applyNumberFormat="1" applyProtection="1">
      <alignment vertical="top"/>
      <protection locked="0"/>
    </xf>
    <xf numFmtId="0" fontId="41" fillId="0" borderId="0" xfId="16" applyFont="1" applyAlignment="1" applyProtection="1">
      <alignment horizontal="center" vertical="center"/>
      <protection locked="0"/>
    </xf>
    <xf numFmtId="168" fontId="12" fillId="0" borderId="0" xfId="16" applyNumberFormat="1" applyProtection="1">
      <alignment vertical="top"/>
      <protection locked="0"/>
    </xf>
    <xf numFmtId="0" fontId="26" fillId="14" borderId="5" xfId="16" applyFont="1" applyFill="1" applyBorder="1" applyAlignment="1" applyProtection="1">
      <alignment horizontal="centerContinuous" vertical="center"/>
      <protection locked="0"/>
    </xf>
    <xf numFmtId="14" fontId="27" fillId="14" borderId="6" xfId="16" applyNumberFormat="1" applyFont="1" applyFill="1" applyBorder="1" applyAlignment="1" applyProtection="1">
      <alignment horizontal="center" vertical="center" wrapText="1"/>
      <protection locked="0"/>
    </xf>
    <xf numFmtId="14" fontId="27" fillId="14" borderId="7" xfId="16" applyNumberFormat="1" applyFont="1" applyFill="1" applyBorder="1" applyAlignment="1" applyProtection="1">
      <alignment horizontal="center" vertical="center" wrapText="1"/>
      <protection locked="0"/>
    </xf>
    <xf numFmtId="14" fontId="27" fillId="20" borderId="8" xfId="16" applyNumberFormat="1" applyFont="1" applyFill="1" applyBorder="1" applyAlignment="1" applyProtection="1">
      <alignment horizontal="center" vertical="center" wrapText="1"/>
      <protection locked="0"/>
    </xf>
    <xf numFmtId="0" fontId="26" fillId="14" borderId="6" xfId="16" applyFont="1" applyFill="1" applyBorder="1" applyAlignment="1" applyProtection="1">
      <alignment horizontal="centerContinuous" vertical="center"/>
      <protection locked="0"/>
    </xf>
    <xf numFmtId="0" fontId="24" fillId="0" borderId="3" xfId="16" applyFont="1" applyBorder="1" applyAlignment="1" applyProtection="1">
      <alignment horizontal="right" vertical="center"/>
      <protection locked="0"/>
    </xf>
    <xf numFmtId="3" fontId="12" fillId="0" borderId="0" xfId="16" applyNumberFormat="1" applyProtection="1">
      <alignment vertical="top"/>
      <protection locked="0"/>
    </xf>
    <xf numFmtId="0" fontId="12" fillId="0" borderId="9" xfId="16" applyBorder="1" applyProtection="1">
      <alignment vertical="top"/>
      <protection locked="0"/>
    </xf>
    <xf numFmtId="0" fontId="12" fillId="0" borderId="71" xfId="16" applyBorder="1" applyProtection="1">
      <alignment vertical="top"/>
      <protection locked="0"/>
    </xf>
    <xf numFmtId="0" fontId="24" fillId="0" borderId="0" xfId="16" applyFont="1" applyAlignment="1" applyProtection="1">
      <alignment horizontal="right" vertical="center"/>
      <protection locked="0"/>
    </xf>
    <xf numFmtId="14" fontId="22" fillId="0" borderId="0" xfId="16" applyNumberFormat="1" applyFont="1" applyAlignment="1" applyProtection="1">
      <alignment horizontal="center" vertical="center"/>
      <protection locked="0"/>
    </xf>
    <xf numFmtId="0" fontId="23" fillId="0" borderId="3" xfId="16" applyFont="1" applyBorder="1" applyAlignment="1" applyProtection="1">
      <alignment horizontal="centerContinuous"/>
      <protection locked="0"/>
    </xf>
    <xf numFmtId="169" fontId="23" fillId="4" borderId="0" xfId="16" applyNumberFormat="1" applyFont="1" applyFill="1" applyAlignment="1" applyProtection="1">
      <protection locked="0"/>
    </xf>
    <xf numFmtId="169" fontId="23" fillId="2" borderId="71" xfId="16" applyNumberFormat="1" applyFont="1" applyFill="1" applyBorder="1" applyAlignment="1" applyProtection="1">
      <protection locked="0"/>
    </xf>
    <xf numFmtId="0" fontId="23" fillId="0" borderId="0" xfId="16" applyFont="1" applyAlignment="1" applyProtection="1">
      <alignment horizontal="centerContinuous"/>
      <protection locked="0"/>
    </xf>
    <xf numFmtId="169" fontId="12" fillId="4" borderId="0" xfId="16" applyNumberFormat="1" applyFill="1" applyAlignment="1"/>
    <xf numFmtId="0" fontId="12" fillId="0" borderId="3" xfId="16" applyBorder="1" applyAlignment="1" applyProtection="1">
      <protection locked="0"/>
    </xf>
    <xf numFmtId="169" fontId="12" fillId="3" borderId="0" xfId="16" applyNumberFormat="1" applyFill="1" applyAlignment="1"/>
    <xf numFmtId="169" fontId="12" fillId="3" borderId="9" xfId="16" applyNumberFormat="1" applyFill="1" applyBorder="1" applyAlignment="1"/>
    <xf numFmtId="169" fontId="12" fillId="17" borderId="71" xfId="16" applyNumberFormat="1" applyFill="1" applyBorder="1" applyAlignment="1"/>
    <xf numFmtId="0" fontId="12" fillId="0" borderId="0" xfId="16" applyAlignment="1" applyProtection="1">
      <alignment horizontal="left" indent="1"/>
      <protection locked="0"/>
    </xf>
    <xf numFmtId="169" fontId="12" fillId="8" borderId="71" xfId="16" applyNumberFormat="1" applyFill="1" applyBorder="1" applyAlignment="1"/>
    <xf numFmtId="0" fontId="12" fillId="0" borderId="0" xfId="16" applyAlignment="1" applyProtection="1">
      <protection locked="0"/>
    </xf>
    <xf numFmtId="169" fontId="12" fillId="2" borderId="71" xfId="16" applyNumberFormat="1" applyFill="1" applyBorder="1" applyAlignment="1"/>
    <xf numFmtId="0" fontId="25" fillId="0" borderId="3" xfId="16" applyFont="1" applyBorder="1" applyAlignment="1" applyProtection="1">
      <alignment horizontal="left" indent="1"/>
      <protection locked="0"/>
    </xf>
    <xf numFmtId="169" fontId="25" fillId="3" borderId="0" xfId="16" applyNumberFormat="1" applyFont="1" applyFill="1" applyAlignment="1"/>
    <xf numFmtId="169" fontId="25" fillId="3" borderId="9" xfId="16" applyNumberFormat="1" applyFont="1" applyFill="1" applyBorder="1" applyAlignment="1"/>
    <xf numFmtId="169" fontId="25" fillId="17" borderId="71" xfId="16" applyNumberFormat="1" applyFont="1" applyFill="1" applyBorder="1" applyAlignment="1"/>
    <xf numFmtId="169" fontId="25" fillId="8" borderId="71" xfId="16" applyNumberFormat="1" applyFont="1" applyFill="1" applyBorder="1" applyAlignment="1"/>
    <xf numFmtId="0" fontId="25" fillId="0" borderId="0" xfId="16" applyFont="1" applyAlignment="1" applyProtection="1">
      <alignment horizontal="left" indent="2"/>
      <protection locked="0"/>
    </xf>
    <xf numFmtId="169" fontId="12" fillId="0" borderId="0" xfId="16" applyNumberFormat="1" applyAlignment="1" applyProtection="1">
      <protection locked="0"/>
    </xf>
    <xf numFmtId="169" fontId="12" fillId="0" borderId="9" xfId="16" applyNumberFormat="1" applyBorder="1" applyAlignment="1" applyProtection="1">
      <protection locked="0"/>
    </xf>
    <xf numFmtId="169" fontId="12" fillId="0" borderId="71" xfId="16" applyNumberFormat="1" applyBorder="1" applyAlignment="1" applyProtection="1">
      <protection locked="0"/>
    </xf>
    <xf numFmtId="169" fontId="12" fillId="8" borderId="71" xfId="16" applyNumberFormat="1" applyFill="1" applyBorder="1" applyAlignment="1" applyProtection="1">
      <protection locked="0"/>
    </xf>
    <xf numFmtId="169" fontId="12" fillId="0" borderId="0" xfId="16" applyNumberFormat="1" applyAlignment="1" applyProtection="1">
      <alignment horizontal="left" indent="1"/>
      <protection locked="0"/>
    </xf>
    <xf numFmtId="169" fontId="12" fillId="0" borderId="0" xfId="16" applyNumberFormat="1" applyAlignment="1"/>
    <xf numFmtId="169" fontId="12" fillId="0" borderId="9" xfId="16" applyNumberFormat="1" applyBorder="1" applyAlignment="1"/>
    <xf numFmtId="169" fontId="12" fillId="0" borderId="71" xfId="16" applyNumberFormat="1" applyBorder="1" applyAlignment="1"/>
    <xf numFmtId="0" fontId="24" fillId="0" borderId="0" xfId="16" applyFont="1" applyAlignment="1" applyProtection="1">
      <alignment horizontal="left" indent="2"/>
      <protection locked="0"/>
    </xf>
    <xf numFmtId="0" fontId="25" fillId="0" borderId="0" xfId="16" applyFont="1" applyAlignment="1" applyProtection="1">
      <alignment horizontal="left" indent="3"/>
      <protection locked="0"/>
    </xf>
    <xf numFmtId="0" fontId="24" fillId="0" borderId="3" xfId="16" applyFont="1" applyBorder="1" applyAlignment="1" applyProtection="1">
      <alignment horizontal="left" indent="1"/>
      <protection locked="0"/>
    </xf>
    <xf numFmtId="169" fontId="12" fillId="4" borderId="0" xfId="16" applyNumberFormat="1" applyFill="1" applyAlignment="1" applyProtection="1">
      <protection locked="0"/>
    </xf>
    <xf numFmtId="169" fontId="25" fillId="0" borderId="0" xfId="16" applyNumberFormat="1" applyFont="1" applyAlignment="1"/>
    <xf numFmtId="169" fontId="25" fillId="0" borderId="9" xfId="16" applyNumberFormat="1" applyFont="1" applyBorder="1" applyAlignment="1"/>
    <xf numFmtId="169" fontId="25" fillId="0" borderId="71" xfId="16" applyNumberFormat="1" applyFont="1" applyBorder="1" applyAlignment="1"/>
    <xf numFmtId="0" fontId="12" fillId="0" borderId="3" xfId="16" applyBorder="1" applyAlignment="1" applyProtection="1">
      <alignment vertical="center"/>
      <protection locked="0"/>
    </xf>
    <xf numFmtId="169" fontId="22" fillId="0" borderId="0" xfId="16" applyNumberFormat="1" applyFont="1" applyAlignment="1">
      <alignment vertical="center"/>
    </xf>
    <xf numFmtId="169" fontId="22" fillId="0" borderId="9" xfId="16" applyNumberFormat="1" applyFont="1" applyBorder="1" applyAlignment="1">
      <alignment vertical="center"/>
    </xf>
    <xf numFmtId="169" fontId="22" fillId="0" borderId="71" xfId="16" applyNumberFormat="1" applyFont="1" applyBorder="1" applyAlignment="1">
      <alignment vertical="center"/>
    </xf>
    <xf numFmtId="0" fontId="22" fillId="9" borderId="3" xfId="16" applyFont="1" applyFill="1" applyBorder="1" applyAlignment="1" applyProtection="1">
      <alignment horizontal="centerContinuous" vertical="center"/>
      <protection locked="0"/>
    </xf>
    <xf numFmtId="169" fontId="22" fillId="9" borderId="0" xfId="16" applyNumberFormat="1" applyFont="1" applyFill="1" applyAlignment="1" applyProtection="1">
      <alignment vertical="center"/>
      <protection locked="0"/>
    </xf>
    <xf numFmtId="169" fontId="22" fillId="9" borderId="71" xfId="16" applyNumberFormat="1" applyFont="1" applyFill="1" applyBorder="1" applyAlignment="1" applyProtection="1">
      <alignment vertical="center"/>
      <protection locked="0"/>
    </xf>
    <xf numFmtId="0" fontId="22" fillId="9" borderId="0" xfId="16" applyFont="1" applyFill="1" applyAlignment="1" applyProtection="1">
      <alignment horizontal="centerContinuous" vertical="center"/>
      <protection locked="0"/>
    </xf>
    <xf numFmtId="0" fontId="23" fillId="0" borderId="3" xfId="16" applyFont="1" applyBorder="1" applyAlignment="1" applyProtection="1">
      <protection locked="0"/>
    </xf>
    <xf numFmtId="0" fontId="23" fillId="0" borderId="0" xfId="16" applyFont="1" applyAlignment="1" applyProtection="1">
      <protection locked="0"/>
    </xf>
    <xf numFmtId="0" fontId="12" fillId="0" borderId="0" xfId="16" applyAlignment="1" applyProtection="1">
      <alignment vertical="center"/>
      <protection locked="0"/>
    </xf>
    <xf numFmtId="0" fontId="12" fillId="0" borderId="9" xfId="16" applyBorder="1" applyAlignment="1" applyProtection="1">
      <alignment vertical="center"/>
      <protection locked="0"/>
    </xf>
    <xf numFmtId="169" fontId="24" fillId="0" borderId="0" xfId="16" applyNumberFormat="1" applyFont="1" applyAlignment="1"/>
    <xf numFmtId="169" fontId="24" fillId="0" borderId="9" xfId="16" applyNumberFormat="1" applyFont="1" applyBorder="1" applyAlignment="1"/>
    <xf numFmtId="169" fontId="24" fillId="0" borderId="71" xfId="16" applyNumberFormat="1" applyFont="1" applyBorder="1" applyAlignment="1"/>
    <xf numFmtId="0" fontId="12" fillId="0" borderId="3" xfId="16" applyBorder="1" applyAlignment="1" applyProtection="1">
      <alignment horizontal="left" indent="1"/>
      <protection locked="0"/>
    </xf>
    <xf numFmtId="169" fontId="22" fillId="0" borderId="0" xfId="16" applyNumberFormat="1" applyFont="1" applyAlignment="1" applyProtection="1">
      <alignment horizontal="center" vertical="center"/>
      <protection locked="0"/>
    </xf>
    <xf numFmtId="169" fontId="22" fillId="0" borderId="9" xfId="16" applyNumberFormat="1" applyFont="1" applyBorder="1" applyAlignment="1" applyProtection="1">
      <alignment horizontal="center" vertical="center"/>
      <protection locked="0"/>
    </xf>
    <xf numFmtId="0" fontId="12" fillId="7" borderId="3" xfId="16" applyFill="1" applyBorder="1" applyAlignment="1" applyProtection="1">
      <alignment vertical="center"/>
      <protection locked="0"/>
    </xf>
    <xf numFmtId="0" fontId="12" fillId="7" borderId="0" xfId="16" applyFill="1" applyProtection="1">
      <alignment vertical="top"/>
      <protection locked="0"/>
    </xf>
    <xf numFmtId="0" fontId="12" fillId="7" borderId="9" xfId="16" applyFill="1" applyBorder="1" applyProtection="1">
      <alignment vertical="top"/>
      <protection locked="0"/>
    </xf>
    <xf numFmtId="0" fontId="12" fillId="7" borderId="71" xfId="16" applyFill="1" applyBorder="1" applyProtection="1">
      <alignment vertical="top"/>
      <protection locked="0"/>
    </xf>
    <xf numFmtId="0" fontId="12" fillId="0" borderId="3" xfId="16" applyBorder="1" applyAlignment="1" applyProtection="1">
      <alignment horizontal="left" vertical="top" indent="1"/>
      <protection locked="0"/>
    </xf>
    <xf numFmtId="0" fontId="12" fillId="0" borderId="0" xfId="16" applyAlignment="1" applyProtection="1">
      <alignment horizontal="left" vertical="top" indent="1"/>
      <protection locked="0"/>
    </xf>
    <xf numFmtId="0" fontId="12" fillId="0" borderId="3" xfId="16" applyBorder="1" applyAlignment="1">
      <alignment horizontal="left" indent="1"/>
    </xf>
    <xf numFmtId="0" fontId="42" fillId="0" borderId="0" xfId="16" applyFont="1" applyAlignment="1" applyProtection="1">
      <alignment vertical="center"/>
      <protection locked="0"/>
    </xf>
    <xf numFmtId="0" fontId="42" fillId="0" borderId="9" xfId="16" applyFont="1" applyBorder="1" applyAlignment="1" applyProtection="1">
      <alignment vertical="center"/>
      <protection locked="0"/>
    </xf>
    <xf numFmtId="169" fontId="12" fillId="0" borderId="9" xfId="16" applyNumberFormat="1" applyBorder="1" applyProtection="1">
      <alignment vertical="top"/>
      <protection locked="0"/>
    </xf>
    <xf numFmtId="0" fontId="12" fillId="0" borderId="14" xfId="16" applyBorder="1" applyAlignment="1">
      <alignment horizontal="left" indent="1"/>
    </xf>
    <xf numFmtId="169" fontId="24" fillId="0" borderId="15" xfId="16" applyNumberFormat="1" applyFont="1" applyBorder="1" applyAlignment="1"/>
    <xf numFmtId="169" fontId="24" fillId="0" borderId="13" xfId="16" applyNumberFormat="1" applyFont="1" applyBorder="1" applyAlignment="1"/>
    <xf numFmtId="169" fontId="24" fillId="0" borderId="72" xfId="16" applyNumberFormat="1" applyFont="1" applyBorder="1" applyAlignment="1"/>
    <xf numFmtId="0" fontId="12" fillId="0" borderId="15" xfId="16" applyBorder="1" applyProtection="1">
      <alignment vertical="top"/>
      <protection locked="0"/>
    </xf>
    <xf numFmtId="169" fontId="12" fillId="0" borderId="15" xfId="16" applyNumberFormat="1" applyBorder="1" applyProtection="1">
      <alignment vertical="top"/>
      <protection locked="0"/>
    </xf>
    <xf numFmtId="169" fontId="12" fillId="0" borderId="13" xfId="16" applyNumberFormat="1" applyBorder="1" applyProtection="1">
      <alignment vertical="top"/>
      <protection locked="0"/>
    </xf>
    <xf numFmtId="0" fontId="12" fillId="0" borderId="0" xfId="16" applyAlignment="1"/>
    <xf numFmtId="14" fontId="27" fillId="14" borderId="36" xfId="16" applyNumberFormat="1" applyFont="1" applyFill="1" applyBorder="1" applyAlignment="1" applyProtection="1">
      <alignment horizontal="center" vertical="center" wrapText="1"/>
      <protection locked="0"/>
    </xf>
    <xf numFmtId="14" fontId="27" fillId="14" borderId="25" xfId="16" applyNumberFormat="1" applyFont="1" applyFill="1" applyBorder="1" applyAlignment="1" applyProtection="1">
      <alignment horizontal="center" vertical="center" wrapText="1"/>
      <protection locked="0"/>
    </xf>
    <xf numFmtId="0" fontId="12" fillId="0" borderId="23" xfId="0" applyFont="1" applyBorder="1" applyAlignment="1">
      <alignment horizontal="left" vertical="top" indent="1"/>
    </xf>
    <xf numFmtId="0" fontId="39" fillId="17" borderId="8" xfId="0" applyFont="1" applyFill="1" applyBorder="1"/>
    <xf numFmtId="0" fontId="39" fillId="17" borderId="71" xfId="0" applyFont="1" applyFill="1" applyBorder="1"/>
    <xf numFmtId="0" fontId="12" fillId="0" borderId="24" xfId="0" applyFont="1" applyBorder="1" applyAlignment="1">
      <alignment horizontal="left" vertical="top" indent="1"/>
    </xf>
    <xf numFmtId="0" fontId="22" fillId="0" borderId="23" xfId="0" applyFont="1" applyBorder="1" applyAlignment="1">
      <alignment horizontal="left" vertical="top" indent="1"/>
    </xf>
    <xf numFmtId="0" fontId="24" fillId="0" borderId="23" xfId="0" applyFont="1" applyBorder="1" applyAlignment="1">
      <alignment horizontal="left" vertical="top" indent="2"/>
    </xf>
    <xf numFmtId="0" fontId="22" fillId="0" borderId="4" xfId="0" applyFont="1" applyBorder="1" applyAlignment="1">
      <alignment horizontal="left" vertical="top" indent="1"/>
    </xf>
    <xf numFmtId="0" fontId="22" fillId="0" borderId="43" xfId="0" applyFont="1" applyBorder="1" applyAlignment="1">
      <alignment horizontal="left" vertical="top" indent="1"/>
    </xf>
    <xf numFmtId="0" fontId="39" fillId="17" borderId="72" xfId="0" applyFont="1" applyFill="1" applyBorder="1"/>
    <xf numFmtId="0" fontId="12" fillId="0" borderId="0" xfId="0" applyFont="1" applyAlignment="1">
      <alignment horizontal="left" vertical="top" indent="1"/>
    </xf>
    <xf numFmtId="0" fontId="52" fillId="6" borderId="0" xfId="12" applyFont="1" applyFill="1">
      <alignment vertical="top"/>
    </xf>
    <xf numFmtId="0" fontId="56" fillId="6" borderId="0" xfId="12" applyFont="1" applyFill="1" applyAlignment="1"/>
    <xf numFmtId="168" fontId="26" fillId="6" borderId="0" xfId="12" applyNumberFormat="1" applyFont="1" applyFill="1" applyAlignment="1">
      <alignment horizontal="right"/>
    </xf>
    <xf numFmtId="0" fontId="49" fillId="0" borderId="0" xfId="12" applyFont="1" applyAlignment="1">
      <alignment horizontal="center" vertical="center"/>
    </xf>
    <xf numFmtId="168" fontId="22" fillId="0" borderId="0" xfId="12" applyNumberFormat="1" applyFont="1" applyAlignment="1">
      <alignment horizontal="right"/>
    </xf>
    <xf numFmtId="0" fontId="22" fillId="0" borderId="3" xfId="12" applyFont="1" applyBorder="1" applyAlignment="1"/>
    <xf numFmtId="0" fontId="33" fillId="0" borderId="9" xfId="12" applyFont="1" applyBorder="1" applyAlignment="1">
      <alignment horizontal="center" vertical="center"/>
    </xf>
    <xf numFmtId="169" fontId="12" fillId="2" borderId="46" xfId="12" applyNumberFormat="1" applyFill="1" applyBorder="1" applyAlignment="1">
      <alignment horizontal="right"/>
    </xf>
    <xf numFmtId="169" fontId="12" fillId="3" borderId="44" xfId="12" applyNumberFormat="1" applyFill="1" applyBorder="1" applyAlignment="1">
      <alignment horizontal="right"/>
    </xf>
    <xf numFmtId="169" fontId="12" fillId="3" borderId="47" xfId="12" applyNumberFormat="1" applyFill="1" applyBorder="1" applyAlignment="1">
      <alignment horizontal="right"/>
    </xf>
    <xf numFmtId="169" fontId="12" fillId="0" borderId="9" xfId="12" applyNumberFormat="1" applyBorder="1" applyAlignment="1">
      <alignment horizontal="right"/>
    </xf>
    <xf numFmtId="169" fontId="22" fillId="0" borderId="9" xfId="12" applyNumberFormat="1" applyFont="1" applyBorder="1" applyAlignment="1">
      <alignment horizontal="right"/>
    </xf>
    <xf numFmtId="169" fontId="12" fillId="0" borderId="9" xfId="12" applyNumberFormat="1" applyBorder="1" applyAlignment="1"/>
    <xf numFmtId="0" fontId="12" fillId="0" borderId="9" xfId="12" applyBorder="1" applyAlignment="1"/>
    <xf numFmtId="0" fontId="12" fillId="3" borderId="0" xfId="12" applyFill="1" applyAlignment="1"/>
    <xf numFmtId="172" fontId="0" fillId="0" borderId="0" xfId="1" applyNumberFormat="1" applyFont="1"/>
    <xf numFmtId="173" fontId="0" fillId="0" borderId="0" xfId="0" applyNumberFormat="1"/>
    <xf numFmtId="170" fontId="0" fillId="0" borderId="0" xfId="2" applyNumberFormat="1" applyFont="1" applyAlignment="1">
      <alignment wrapText="1"/>
    </xf>
    <xf numFmtId="0" fontId="0" fillId="0" borderId="0" xfId="1" applyNumberFormat="1" applyFont="1"/>
    <xf numFmtId="0" fontId="11" fillId="21" borderId="1" xfId="0" applyFont="1" applyFill="1" applyBorder="1"/>
    <xf numFmtId="0" fontId="91" fillId="21" borderId="84" xfId="0" applyFont="1" applyFill="1" applyBorder="1" applyAlignment="1">
      <alignment vertical="center" wrapText="1"/>
    </xf>
    <xf numFmtId="172" fontId="0" fillId="0" borderId="0" xfId="0" applyNumberFormat="1"/>
    <xf numFmtId="0" fontId="0" fillId="4" borderId="0" xfId="0" applyFill="1" applyAlignment="1">
      <alignment vertical="center" wrapText="1"/>
    </xf>
    <xf numFmtId="167" fontId="0" fillId="4" borderId="0" xfId="1" applyNumberFormat="1" applyFont="1" applyFill="1" applyAlignment="1">
      <alignment vertical="center" wrapText="1"/>
    </xf>
    <xf numFmtId="0" fontId="0" fillId="2" borderId="0" xfId="0" applyFill="1" applyAlignment="1">
      <alignment vertical="center" wrapText="1"/>
    </xf>
    <xf numFmtId="172" fontId="11" fillId="21" borderId="2" xfId="1" applyNumberFormat="1" applyFont="1" applyFill="1" applyBorder="1"/>
    <xf numFmtId="9" fontId="0" fillId="4" borderId="0" xfId="2" applyFont="1" applyFill="1" applyAlignment="1">
      <alignment vertical="center" wrapText="1"/>
    </xf>
    <xf numFmtId="174" fontId="11" fillId="21" borderId="2" xfId="0" applyNumberFormat="1" applyFont="1" applyFill="1" applyBorder="1"/>
    <xf numFmtId="0" fontId="0" fillId="2" borderId="83" xfId="0" applyFill="1" applyBorder="1" applyAlignment="1">
      <alignment vertical="center" wrapText="1"/>
    </xf>
    <xf numFmtId="0" fontId="0" fillId="2" borderId="3" xfId="0" applyFill="1" applyBorder="1" applyAlignment="1">
      <alignment vertical="center" wrapText="1"/>
    </xf>
    <xf numFmtId="0" fontId="0" fillId="3" borderId="4" xfId="0" applyFill="1" applyBorder="1" applyAlignment="1">
      <alignment vertical="center" wrapText="1"/>
    </xf>
    <xf numFmtId="174" fontId="0" fillId="3" borderId="4" xfId="3" applyNumberFormat="1" applyFont="1" applyFill="1" applyBorder="1" applyAlignment="1">
      <alignment vertical="center" wrapText="1"/>
    </xf>
    <xf numFmtId="0" fontId="91" fillId="21" borderId="85" xfId="0" applyFont="1" applyFill="1" applyBorder="1" applyAlignment="1">
      <alignment vertical="center" wrapText="1"/>
    </xf>
    <xf numFmtId="9" fontId="0" fillId="0" borderId="0" xfId="0" applyNumberFormat="1"/>
    <xf numFmtId="0" fontId="0" fillId="5" borderId="4" xfId="0" applyFill="1" applyBorder="1" applyAlignment="1">
      <alignment vertical="center" wrapText="1"/>
    </xf>
    <xf numFmtId="174" fontId="0" fillId="5" borderId="10" xfId="3" applyNumberFormat="1" applyFont="1" applyFill="1" applyBorder="1" applyAlignment="1">
      <alignment vertical="center" wrapText="1"/>
    </xf>
    <xf numFmtId="174" fontId="0" fillId="0" borderId="0" xfId="0" applyNumberFormat="1"/>
    <xf numFmtId="169" fontId="12" fillId="4" borderId="11" xfId="12" applyNumberFormat="1" applyFont="1" applyFill="1" applyBorder="1" applyAlignment="1"/>
    <xf numFmtId="169" fontId="12" fillId="4" borderId="31" xfId="12" applyNumberFormat="1" applyFont="1" applyFill="1" applyBorder="1" applyAlignment="1"/>
    <xf numFmtId="165" fontId="0" fillId="0" borderId="0" xfId="0" applyNumberFormat="1" applyBorder="1"/>
    <xf numFmtId="0" fontId="0" fillId="4" borderId="0"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81" xfId="0" applyFill="1" applyBorder="1" applyAlignment="1">
      <alignment horizontal="center" vertical="center" wrapText="1"/>
    </xf>
    <xf numFmtId="0" fontId="0" fillId="4" borderId="13" xfId="0" applyFill="1" applyBorder="1" applyAlignment="1">
      <alignment horizontal="center" vertical="center" wrapText="1"/>
    </xf>
    <xf numFmtId="169" fontId="22" fillId="4" borderId="0" xfId="12" applyNumberFormat="1" applyFont="1" applyFill="1" applyBorder="1" applyAlignment="1">
      <alignment vertical="center"/>
    </xf>
    <xf numFmtId="169" fontId="22" fillId="4" borderId="9" xfId="12" applyNumberFormat="1" applyFont="1" applyFill="1" applyBorder="1" applyAlignment="1">
      <alignment vertical="center"/>
    </xf>
    <xf numFmtId="0" fontId="23" fillId="0" borderId="3" xfId="12" applyNumberFormat="1" applyFont="1" applyFill="1" applyBorder="1" applyAlignment="1">
      <alignment horizontal="left" indent="3"/>
    </xf>
    <xf numFmtId="0" fontId="24" fillId="0" borderId="5" xfId="12" applyNumberFormat="1" applyFont="1" applyBorder="1" applyAlignment="1">
      <alignment horizontal="right" indent="1"/>
    </xf>
    <xf numFmtId="14" fontId="27" fillId="7" borderId="6" xfId="12" applyNumberFormat="1" applyFont="1" applyFill="1" applyBorder="1" applyAlignment="1">
      <alignment horizontal="center" vertical="center" wrapText="1"/>
    </xf>
    <xf numFmtId="14" fontId="27" fillId="7" borderId="7" xfId="12" applyNumberFormat="1" applyFont="1" applyFill="1" applyBorder="1" applyAlignment="1">
      <alignment horizontal="center" vertical="center" wrapText="1"/>
    </xf>
    <xf numFmtId="0" fontId="63" fillId="0" borderId="0" xfId="12" applyNumberFormat="1" applyFont="1" applyFill="1" applyBorder="1" applyAlignment="1">
      <alignment horizontal="left"/>
    </xf>
    <xf numFmtId="0" fontId="64" fillId="0" borderId="5" xfId="12" applyNumberFormat="1" applyFont="1" applyFill="1" applyBorder="1" applyAlignment="1">
      <alignment horizontal="left"/>
    </xf>
    <xf numFmtId="0" fontId="24" fillId="0" borderId="6" xfId="12" applyNumberFormat="1" applyFont="1" applyBorder="1" applyAlignment="1">
      <alignment horizontal="right" indent="1"/>
    </xf>
    <xf numFmtId="14" fontId="23" fillId="0" borderId="6" xfId="12" applyNumberFormat="1" applyFont="1" applyBorder="1" applyAlignment="1">
      <alignment horizontal="center" vertical="center" wrapText="1"/>
    </xf>
    <xf numFmtId="14" fontId="23" fillId="0" borderId="7" xfId="12" applyNumberFormat="1" applyFont="1" applyBorder="1" applyAlignment="1">
      <alignment horizontal="center" vertical="center" wrapText="1"/>
    </xf>
    <xf numFmtId="0" fontId="67" fillId="2" borderId="0" xfId="12" applyNumberFormat="1" applyFont="1" applyFill="1" applyBorder="1" applyAlignment="1">
      <alignment horizontal="left"/>
    </xf>
    <xf numFmtId="0" fontId="67" fillId="2" borderId="11" xfId="12" applyNumberFormat="1" applyFont="1" applyFill="1" applyBorder="1" applyAlignment="1">
      <alignment horizontal="left"/>
    </xf>
    <xf numFmtId="14" fontId="23" fillId="0" borderId="6" xfId="12" applyNumberFormat="1" applyFont="1" applyFill="1" applyBorder="1" applyAlignment="1">
      <alignment horizontal="center"/>
    </xf>
    <xf numFmtId="14" fontId="23" fillId="0" borderId="7" xfId="12" applyNumberFormat="1" applyFont="1" applyFill="1" applyBorder="1" applyAlignment="1">
      <alignment horizontal="center"/>
    </xf>
    <xf numFmtId="0" fontId="66" fillId="6" borderId="0" xfId="0" applyFont="1" applyFill="1" applyAlignment="1">
      <alignment horizontal="center" vertical="center"/>
    </xf>
    <xf numFmtId="0" fontId="93" fillId="7" borderId="0" xfId="16" applyFont="1" applyFill="1" applyProtection="1">
      <alignment vertical="top"/>
      <protection locked="0"/>
    </xf>
    <xf numFmtId="4" fontId="92" fillId="7" borderId="0" xfId="16" applyNumberFormat="1" applyFont="1" applyFill="1" applyProtection="1">
      <alignment vertical="top"/>
      <protection locked="0"/>
    </xf>
    <xf numFmtId="0" fontId="8" fillId="24" borderId="0" xfId="21" applyFill="1"/>
    <xf numFmtId="0" fontId="8" fillId="0" borderId="0" xfId="21"/>
    <xf numFmtId="4" fontId="8" fillId="0" borderId="0" xfId="21" applyNumberFormat="1"/>
    <xf numFmtId="0" fontId="8" fillId="12" borderId="0" xfId="21" applyFill="1"/>
    <xf numFmtId="0" fontId="89" fillId="12" borderId="87" xfId="21" applyNumberFormat="1" applyFont="1" applyFill="1" applyBorder="1" applyAlignment="1"/>
    <xf numFmtId="0" fontId="94" fillId="0" borderId="4" xfId="0" applyFont="1" applyBorder="1" applyAlignment="1">
      <alignment vertical="top" wrapText="1"/>
    </xf>
    <xf numFmtId="0" fontId="95" fillId="0" borderId="4" xfId="0" applyFont="1" applyBorder="1" applyAlignment="1">
      <alignment horizontal="center" vertical="top" wrapText="1"/>
    </xf>
    <xf numFmtId="0" fontId="95" fillId="0" borderId="4" xfId="0" applyFont="1" applyBorder="1" applyAlignment="1">
      <alignment vertical="top" wrapText="1"/>
    </xf>
    <xf numFmtId="4" fontId="95" fillId="0" borderId="4" xfId="0" applyNumberFormat="1" applyFont="1" applyBorder="1" applyAlignment="1">
      <alignment vertical="top" wrapText="1"/>
    </xf>
    <xf numFmtId="0" fontId="94" fillId="0" borderId="22" xfId="0" applyFont="1" applyBorder="1" applyAlignment="1">
      <alignment vertical="top" wrapText="1"/>
    </xf>
    <xf numFmtId="4" fontId="94" fillId="0" borderId="22" xfId="0" applyNumberFormat="1" applyFont="1" applyBorder="1" applyAlignment="1">
      <alignment vertical="top" wrapText="1"/>
    </xf>
    <xf numFmtId="4" fontId="94" fillId="0" borderId="22" xfId="0" applyNumberFormat="1" applyFont="1" applyFill="1" applyBorder="1" applyAlignment="1">
      <alignment vertical="top" wrapText="1"/>
    </xf>
    <xf numFmtId="4" fontId="94" fillId="2" borderId="22" xfId="0" applyNumberFormat="1" applyFont="1" applyFill="1" applyBorder="1" applyAlignment="1">
      <alignment vertical="top" wrapText="1"/>
    </xf>
    <xf numFmtId="0" fontId="94" fillId="0" borderId="23" xfId="0" applyFont="1" applyBorder="1" applyAlignment="1">
      <alignment vertical="top" wrapText="1"/>
    </xf>
    <xf numFmtId="4" fontId="94" fillId="0" borderId="23" xfId="0" applyNumberFormat="1" applyFont="1" applyBorder="1" applyAlignment="1">
      <alignment vertical="top" wrapText="1"/>
    </xf>
    <xf numFmtId="4" fontId="94" fillId="0" borderId="23" xfId="0" applyNumberFormat="1" applyFont="1" applyFill="1" applyBorder="1" applyAlignment="1">
      <alignment vertical="top" wrapText="1"/>
    </xf>
    <xf numFmtId="0" fontId="95" fillId="0" borderId="23" xfId="0" applyFont="1" applyBorder="1" applyAlignment="1">
      <alignment vertical="top" wrapText="1"/>
    </xf>
    <xf numFmtId="0" fontId="95" fillId="0" borderId="24" xfId="0" applyFont="1" applyBorder="1" applyAlignment="1">
      <alignment vertical="top" wrapText="1"/>
    </xf>
    <xf numFmtId="4" fontId="95" fillId="0" borderId="24" xfId="0" applyNumberFormat="1" applyFont="1" applyBorder="1" applyAlignment="1">
      <alignment vertical="top" wrapText="1"/>
    </xf>
    <xf numFmtId="4" fontId="95" fillId="0" borderId="24" xfId="0" applyNumberFormat="1" applyFont="1" applyFill="1" applyBorder="1" applyAlignment="1">
      <alignment vertical="top" wrapText="1"/>
    </xf>
    <xf numFmtId="0" fontId="94" fillId="0" borderId="22" xfId="0" applyFont="1" applyBorder="1" applyAlignment="1">
      <alignment vertical="top"/>
    </xf>
    <xf numFmtId="0" fontId="94" fillId="0" borderId="23" xfId="0" applyFont="1" applyBorder="1" applyAlignment="1">
      <alignment vertical="top"/>
    </xf>
    <xf numFmtId="4" fontId="95" fillId="0" borderId="23" xfId="0" applyNumberFormat="1" applyFont="1" applyBorder="1" applyAlignment="1">
      <alignment vertical="top" wrapText="1"/>
    </xf>
    <xf numFmtId="4" fontId="95" fillId="0" borderId="23" xfId="0" applyNumberFormat="1" applyFont="1" applyFill="1" applyBorder="1" applyAlignment="1">
      <alignment vertical="top" wrapText="1"/>
    </xf>
    <xf numFmtId="0" fontId="94" fillId="0" borderId="24" xfId="0" applyFont="1" applyBorder="1" applyAlignment="1">
      <alignment vertical="top" wrapText="1"/>
    </xf>
    <xf numFmtId="4" fontId="94" fillId="0" borderId="24" xfId="0" applyNumberFormat="1" applyFont="1" applyBorder="1" applyAlignment="1">
      <alignment vertical="top" wrapText="1"/>
    </xf>
    <xf numFmtId="0" fontId="12" fillId="0" borderId="22" xfId="0" applyFont="1" applyBorder="1"/>
    <xf numFmtId="4" fontId="95" fillId="0" borderId="22" xfId="0" applyNumberFormat="1" applyFont="1" applyBorder="1"/>
    <xf numFmtId="0" fontId="8" fillId="0" borderId="0" xfId="21" applyFill="1"/>
    <xf numFmtId="165" fontId="8" fillId="0" borderId="0" xfId="9" applyFont="1"/>
    <xf numFmtId="4" fontId="89" fillId="12" borderId="88" xfId="21" applyNumberFormat="1" applyFont="1" applyFill="1" applyBorder="1" applyAlignment="1"/>
    <xf numFmtId="0" fontId="89" fillId="23" borderId="0" xfId="21" applyNumberFormat="1" applyFont="1" applyFill="1" applyBorder="1" applyAlignment="1"/>
    <xf numFmtId="4" fontId="89" fillId="23" borderId="0" xfId="21" applyNumberFormat="1" applyFont="1" applyFill="1" applyBorder="1" applyAlignment="1"/>
    <xf numFmtId="0" fontId="11" fillId="14" borderId="1" xfId="0" applyFont="1" applyFill="1" applyBorder="1"/>
    <xf numFmtId="165" fontId="39" fillId="4" borderId="72" xfId="9" applyFont="1" applyFill="1" applyBorder="1" applyAlignment="1">
      <alignment horizontal="left"/>
    </xf>
    <xf numFmtId="0" fontId="0" fillId="2" borderId="0" xfId="0" applyFill="1" applyBorder="1" applyAlignment="1">
      <alignment vertical="center" wrapText="1"/>
    </xf>
    <xf numFmtId="0" fontId="0" fillId="3" borderId="0" xfId="0" applyFill="1" applyBorder="1" applyAlignment="1">
      <alignment vertical="center" wrapText="1"/>
    </xf>
    <xf numFmtId="0" fontId="39" fillId="0" borderId="27" xfId="0" applyFont="1" applyBorder="1" applyAlignment="1">
      <alignment horizontal="left"/>
    </xf>
    <xf numFmtId="0" fontId="50" fillId="0" borderId="27" xfId="0" applyFont="1" applyBorder="1" applyAlignment="1">
      <alignment horizontal="left"/>
    </xf>
    <xf numFmtId="0" fontId="50" fillId="0" borderId="20" xfId="0" applyFont="1" applyBorder="1" applyAlignment="1">
      <alignment horizontal="left"/>
    </xf>
    <xf numFmtId="0" fontId="0" fillId="0" borderId="0" xfId="0" quotePrefix="1"/>
    <xf numFmtId="0" fontId="7" fillId="12" borderId="0" xfId="21" applyFont="1" applyFill="1"/>
    <xf numFmtId="0" fontId="11" fillId="21" borderId="3" xfId="0" applyFont="1" applyFill="1" applyBorder="1"/>
    <xf numFmtId="0" fontId="7" fillId="25" borderId="0" xfId="21" applyFont="1" applyFill="1"/>
    <xf numFmtId="165" fontId="8" fillId="25" borderId="0" xfId="9" applyFont="1" applyFill="1"/>
    <xf numFmtId="165" fontId="7" fillId="26" borderId="87" xfId="9" applyFont="1" applyFill="1" applyBorder="1" applyAlignment="1"/>
    <xf numFmtId="165" fontId="0" fillId="0" borderId="0" xfId="9" applyFont="1"/>
    <xf numFmtId="10" fontId="39" fillId="3" borderId="0" xfId="2" applyNumberFormat="1" applyFont="1" applyFill="1" applyBorder="1"/>
    <xf numFmtId="0" fontId="6" fillId="26" borderId="87" xfId="21" applyNumberFormat="1" applyFont="1" applyFill="1" applyBorder="1" applyAlignment="1"/>
    <xf numFmtId="0" fontId="6" fillId="0" borderId="87" xfId="21" applyNumberFormat="1" applyFont="1" applyBorder="1" applyAlignment="1"/>
    <xf numFmtId="0" fontId="96" fillId="0" borderId="0" xfId="0" applyFont="1" applyAlignment="1">
      <alignment horizontal="right" wrapText="1"/>
    </xf>
    <xf numFmtId="165" fontId="48" fillId="8" borderId="0" xfId="9" applyFont="1" applyFill="1"/>
    <xf numFmtId="0" fontId="92" fillId="0" borderId="0" xfId="0" applyFont="1"/>
    <xf numFmtId="166" fontId="14" fillId="0" borderId="0" xfId="0" applyNumberFormat="1" applyFont="1"/>
    <xf numFmtId="165" fontId="14" fillId="4" borderId="17" xfId="9" applyFont="1" applyFill="1" applyBorder="1"/>
    <xf numFmtId="165" fontId="14" fillId="3" borderId="17" xfId="9" applyFont="1" applyFill="1" applyBorder="1"/>
    <xf numFmtId="165" fontId="14" fillId="4" borderId="32" xfId="9" applyFont="1" applyFill="1" applyBorder="1"/>
    <xf numFmtId="165" fontId="14" fillId="4" borderId="0" xfId="9" applyFont="1" applyFill="1" applyBorder="1"/>
    <xf numFmtId="165" fontId="14" fillId="3" borderId="0" xfId="9" applyFont="1" applyFill="1" applyBorder="1"/>
    <xf numFmtId="165" fontId="14" fillId="4" borderId="9" xfId="9" applyFont="1" applyFill="1" applyBorder="1"/>
    <xf numFmtId="165" fontId="14" fillId="4" borderId="15" xfId="9" applyFont="1" applyFill="1" applyBorder="1"/>
    <xf numFmtId="165" fontId="14" fillId="3" borderId="15" xfId="9" applyFont="1" applyFill="1" applyBorder="1"/>
    <xf numFmtId="165" fontId="14" fillId="4" borderId="13" xfId="9" applyFont="1" applyFill="1" applyBorder="1"/>
    <xf numFmtId="0" fontId="101" fillId="0" borderId="0" xfId="0" applyFont="1" applyAlignment="1">
      <alignment horizontal="center" vertical="center" wrapText="1"/>
    </xf>
    <xf numFmtId="0" fontId="13" fillId="8" borderId="23" xfId="0" applyFont="1" applyFill="1" applyBorder="1" applyAlignment="1">
      <alignment horizontal="center" vertical="center" wrapText="1"/>
    </xf>
    <xf numFmtId="165" fontId="14" fillId="4" borderId="10" xfId="9" applyFont="1" applyFill="1" applyBorder="1"/>
    <xf numFmtId="165" fontId="14" fillId="4" borderId="34" xfId="9" applyFont="1" applyFill="1" applyBorder="1"/>
    <xf numFmtId="0" fontId="39" fillId="0" borderId="0" xfId="0" applyFont="1" applyAlignment="1">
      <alignment horizontal="center"/>
    </xf>
    <xf numFmtId="0" fontId="39" fillId="0" borderId="6" xfId="0" applyFont="1" applyBorder="1" applyAlignment="1">
      <alignment horizontal="center"/>
    </xf>
    <xf numFmtId="0" fontId="39" fillId="0" borderId="0" xfId="0" applyFont="1" applyBorder="1" applyAlignment="1">
      <alignment horizontal="center"/>
    </xf>
    <xf numFmtId="0" fontId="39" fillId="8" borderId="82" xfId="0" applyFont="1" applyFill="1" applyBorder="1" applyAlignment="1">
      <alignment horizontal="center"/>
    </xf>
    <xf numFmtId="0" fontId="39" fillId="0" borderId="15" xfId="0" applyFont="1" applyBorder="1" applyAlignment="1">
      <alignment horizontal="center"/>
    </xf>
    <xf numFmtId="0" fontId="43" fillId="0" borderId="0" xfId="0" applyFont="1"/>
    <xf numFmtId="0" fontId="43" fillId="0" borderId="0" xfId="0" applyFont="1" applyAlignment="1">
      <alignment horizontal="left"/>
    </xf>
    <xf numFmtId="164" fontId="45" fillId="3" borderId="17" xfId="1" applyFont="1" applyFill="1" applyBorder="1"/>
    <xf numFmtId="177" fontId="0" fillId="3" borderId="0" xfId="0" applyNumberFormat="1" applyFill="1" applyBorder="1"/>
    <xf numFmtId="9" fontId="0" fillId="3" borderId="16" xfId="2" applyFont="1" applyFill="1" applyBorder="1"/>
    <xf numFmtId="9" fontId="0" fillId="3" borderId="17" xfId="2" applyFont="1" applyFill="1" applyBorder="1"/>
    <xf numFmtId="164" fontId="45" fillId="3" borderId="0" xfId="1" applyFont="1" applyFill="1" applyBorder="1"/>
    <xf numFmtId="9" fontId="0" fillId="3" borderId="0" xfId="2" applyFont="1" applyFill="1" applyBorder="1"/>
    <xf numFmtId="9" fontId="0" fillId="3" borderId="19" xfId="2" applyFont="1" applyFill="1" applyBorder="1"/>
    <xf numFmtId="164" fontId="45" fillId="3" borderId="11" xfId="1" applyFont="1" applyFill="1" applyBorder="1"/>
    <xf numFmtId="177" fontId="0" fillId="3" borderId="11" xfId="0" applyNumberFormat="1" applyFill="1" applyBorder="1"/>
    <xf numFmtId="9" fontId="0" fillId="3" borderId="21" xfId="2" applyFont="1" applyFill="1" applyBorder="1"/>
    <xf numFmtId="9" fontId="0" fillId="3" borderId="11" xfId="2" applyFont="1" applyFill="1" applyBorder="1"/>
    <xf numFmtId="0" fontId="70" fillId="14" borderId="22" xfId="0" applyFont="1" applyFill="1" applyBorder="1"/>
    <xf numFmtId="165" fontId="11" fillId="3" borderId="0" xfId="9" applyFont="1" applyFill="1" applyBorder="1"/>
    <xf numFmtId="165" fontId="11" fillId="8" borderId="74" xfId="9" applyFont="1" applyFill="1" applyBorder="1"/>
    <xf numFmtId="165" fontId="11" fillId="8" borderId="82" xfId="9" applyFont="1" applyFill="1" applyBorder="1"/>
    <xf numFmtId="165" fontId="11" fillId="3" borderId="19" xfId="9" applyFont="1" applyFill="1" applyBorder="1"/>
    <xf numFmtId="165" fontId="0" fillId="0" borderId="0" xfId="0" applyNumberFormat="1"/>
    <xf numFmtId="165" fontId="39" fillId="5" borderId="0" xfId="9" applyFont="1" applyFill="1" applyBorder="1"/>
    <xf numFmtId="0" fontId="24" fillId="0" borderId="0" xfId="16" applyFont="1" applyBorder="1" applyAlignment="1" applyProtection="1">
      <alignment horizontal="right" vertical="center"/>
      <protection locked="0"/>
    </xf>
    <xf numFmtId="0" fontId="24" fillId="0" borderId="0" xfId="16" applyFont="1" applyBorder="1" applyAlignment="1" applyProtection="1">
      <alignment horizontal="left" indent="1"/>
      <protection locked="0"/>
    </xf>
    <xf numFmtId="0" fontId="12" fillId="0" borderId="0" xfId="16" applyBorder="1" applyAlignment="1" applyProtection="1">
      <alignment vertical="center"/>
      <protection locked="0"/>
    </xf>
    <xf numFmtId="0" fontId="22" fillId="9" borderId="0" xfId="16" applyFont="1" applyFill="1" applyBorder="1" applyAlignment="1" applyProtection="1">
      <alignment horizontal="centerContinuous" vertical="center"/>
      <protection locked="0"/>
    </xf>
    <xf numFmtId="0" fontId="23" fillId="0" borderId="0" xfId="16" applyFont="1" applyBorder="1" applyAlignment="1" applyProtection="1">
      <protection locked="0"/>
    </xf>
    <xf numFmtId="0" fontId="12" fillId="0" borderId="0" xfId="16" applyBorder="1" applyAlignment="1" applyProtection="1">
      <alignment horizontal="left" indent="1"/>
      <protection locked="0"/>
    </xf>
    <xf numFmtId="0" fontId="12" fillId="7" borderId="0" xfId="16" applyFill="1" applyBorder="1" applyAlignment="1" applyProtection="1">
      <alignment vertical="center"/>
      <protection locked="0"/>
    </xf>
    <xf numFmtId="0" fontId="12" fillId="0" borderId="0" xfId="16" applyBorder="1" applyAlignment="1" applyProtection="1">
      <alignment horizontal="left" vertical="top" indent="1"/>
      <protection locked="0"/>
    </xf>
    <xf numFmtId="0" fontId="12" fillId="0" borderId="0" xfId="16" applyBorder="1" applyAlignment="1">
      <alignment horizontal="left" indent="1"/>
    </xf>
    <xf numFmtId="0" fontId="12" fillId="0" borderId="15" xfId="16" applyBorder="1" applyAlignment="1">
      <alignment horizontal="left" indent="1"/>
    </xf>
    <xf numFmtId="165" fontId="14" fillId="0" borderId="0" xfId="0" applyNumberFormat="1" applyFont="1"/>
    <xf numFmtId="0" fontId="39" fillId="0" borderId="0" xfId="0" applyFont="1" applyFill="1" applyAlignment="1">
      <alignment horizontal="left"/>
    </xf>
    <xf numFmtId="0" fontId="39" fillId="0" borderId="7" xfId="0" applyFont="1" applyFill="1" applyBorder="1" applyAlignment="1">
      <alignment horizontal="left"/>
    </xf>
    <xf numFmtId="0" fontId="39" fillId="0" borderId="9" xfId="0" applyFont="1" applyFill="1" applyBorder="1" applyAlignment="1">
      <alignment horizontal="left"/>
    </xf>
    <xf numFmtId="0" fontId="39" fillId="0" borderId="14" xfId="0" applyFont="1" applyBorder="1" applyAlignment="1">
      <alignment horizontal="left"/>
    </xf>
    <xf numFmtId="0" fontId="39" fillId="0" borderId="13" xfId="0" applyFont="1" applyFill="1" applyBorder="1" applyAlignment="1">
      <alignment horizontal="left"/>
    </xf>
    <xf numFmtId="0" fontId="43" fillId="0" borderId="3" xfId="0" applyFont="1" applyBorder="1" applyAlignment="1">
      <alignment horizontal="left"/>
    </xf>
    <xf numFmtId="0" fontId="43" fillId="0" borderId="14" xfId="0" applyFont="1" applyBorder="1" applyAlignment="1">
      <alignment horizontal="left"/>
    </xf>
    <xf numFmtId="0" fontId="44" fillId="0" borderId="0" xfId="0" applyFont="1" applyFill="1" applyBorder="1"/>
    <xf numFmtId="0" fontId="108" fillId="0" borderId="0" xfId="0" applyFont="1"/>
    <xf numFmtId="10" fontId="39" fillId="3" borderId="9" xfId="2" applyNumberFormat="1" applyFont="1" applyFill="1" applyBorder="1"/>
    <xf numFmtId="180" fontId="39" fillId="3" borderId="0" xfId="9" applyNumberFormat="1" applyFont="1" applyFill="1" applyBorder="1"/>
    <xf numFmtId="180" fontId="39" fillId="3" borderId="9" xfId="9" applyNumberFormat="1" applyFont="1" applyFill="1" applyBorder="1"/>
    <xf numFmtId="180" fontId="39" fillId="17" borderId="0" xfId="9" applyNumberFormat="1" applyFont="1" applyFill="1" applyBorder="1"/>
    <xf numFmtId="180" fontId="39" fillId="17" borderId="9" xfId="9" applyNumberFormat="1" applyFont="1" applyFill="1" applyBorder="1"/>
    <xf numFmtId="0" fontId="39" fillId="0" borderId="0" xfId="0" applyFont="1" applyFill="1" applyBorder="1" applyAlignment="1">
      <alignment horizontal="left"/>
    </xf>
    <xf numFmtId="0" fontId="4" fillId="12" borderId="0" xfId="21" applyFont="1" applyFill="1"/>
    <xf numFmtId="0" fontId="89" fillId="24" borderId="0" xfId="21" applyNumberFormat="1" applyFont="1" applyFill="1" applyBorder="1" applyAlignment="1"/>
    <xf numFmtId="4" fontId="89" fillId="24" borderId="0" xfId="21" applyNumberFormat="1" applyFont="1" applyFill="1" applyBorder="1" applyAlignment="1"/>
    <xf numFmtId="0" fontId="89" fillId="27" borderId="0" xfId="21" applyNumberFormat="1" applyFont="1" applyFill="1" applyBorder="1" applyAlignment="1"/>
    <xf numFmtId="165" fontId="8" fillId="27" borderId="0" xfId="9" applyFont="1" applyFill="1"/>
    <xf numFmtId="165" fontId="8" fillId="0" borderId="0" xfId="9" applyFont="1" applyFill="1"/>
    <xf numFmtId="0" fontId="3" fillId="0" borderId="0" xfId="21" applyFont="1"/>
    <xf numFmtId="0" fontId="3" fillId="12" borderId="0" xfId="21" applyFont="1" applyFill="1"/>
    <xf numFmtId="172" fontId="108" fillId="0" borderId="0" xfId="0" applyNumberFormat="1" applyFont="1"/>
    <xf numFmtId="0" fontId="108" fillId="0" borderId="0" xfId="0" applyFont="1" applyAlignment="1">
      <alignment horizontal="center"/>
    </xf>
    <xf numFmtId="172" fontId="108" fillId="0" borderId="0" xfId="0" applyNumberFormat="1" applyFont="1" applyAlignment="1">
      <alignment horizontal="center"/>
    </xf>
    <xf numFmtId="0" fontId="1" fillId="0" borderId="0" xfId="21" applyFont="1"/>
    <xf numFmtId="0" fontId="39" fillId="0" borderId="6" xfId="0" applyFont="1" applyFill="1" applyBorder="1" applyAlignment="1">
      <alignment horizontal="left"/>
    </xf>
    <xf numFmtId="0" fontId="82" fillId="0" borderId="5" xfId="0" applyFont="1" applyBorder="1" applyAlignment="1">
      <alignment horizontal="left"/>
    </xf>
    <xf numFmtId="0" fontId="39" fillId="0" borderId="5" xfId="0" applyFont="1" applyBorder="1" applyAlignment="1">
      <alignment horizontal="left"/>
    </xf>
    <xf numFmtId="0" fontId="33" fillId="21" borderId="0" xfId="21" applyNumberFormat="1" applyFont="1" applyFill="1" applyBorder="1" applyAlignment="1"/>
    <xf numFmtId="4" fontId="33" fillId="21" borderId="0" xfId="21" applyNumberFormat="1" applyFont="1" applyFill="1" applyBorder="1" applyAlignment="1"/>
    <xf numFmtId="0" fontId="91" fillId="21" borderId="0" xfId="0" applyFont="1" applyFill="1" applyBorder="1" applyAlignment="1">
      <alignment vertical="center" wrapText="1"/>
    </xf>
    <xf numFmtId="4" fontId="11" fillId="21" borderId="90" xfId="0" applyNumberFormat="1" applyFont="1" applyFill="1" applyBorder="1"/>
    <xf numFmtId="0" fontId="89" fillId="57" borderId="0" xfId="21" applyNumberFormat="1" applyFont="1" applyFill="1" applyBorder="1" applyAlignment="1"/>
    <xf numFmtId="4" fontId="89" fillId="57" borderId="0" xfId="21" applyNumberFormat="1" applyFont="1" applyFill="1" applyBorder="1" applyAlignment="1"/>
    <xf numFmtId="0" fontId="96" fillId="0" borderId="0" xfId="0" applyFont="1" applyBorder="1"/>
    <xf numFmtId="165" fontId="0" fillId="58" borderId="0" xfId="9" applyFont="1" applyFill="1"/>
    <xf numFmtId="0" fontId="0" fillId="58" borderId="0" xfId="0" applyFill="1"/>
    <xf numFmtId="165" fontId="0" fillId="28" borderId="0" xfId="0" applyNumberFormat="1" applyFill="1"/>
    <xf numFmtId="164" fontId="11" fillId="21" borderId="2" xfId="1" applyNumberFormat="1" applyFont="1" applyFill="1" applyBorder="1"/>
    <xf numFmtId="164" fontId="108" fillId="0" borderId="0" xfId="0" applyNumberFormat="1" applyFont="1" applyAlignment="1">
      <alignment horizontal="center"/>
    </xf>
    <xf numFmtId="165" fontId="0" fillId="58" borderId="0" xfId="9" applyNumberFormat="1" applyFont="1" applyFill="1"/>
    <xf numFmtId="164" fontId="11" fillId="21" borderId="90" xfId="1" applyNumberFormat="1" applyFont="1" applyFill="1" applyBorder="1"/>
    <xf numFmtId="164" fontId="0" fillId="0" borderId="0" xfId="0" applyNumberFormat="1"/>
    <xf numFmtId="165" fontId="39" fillId="5" borderId="6" xfId="9" applyFont="1" applyFill="1" applyBorder="1"/>
    <xf numFmtId="165" fontId="39" fillId="5" borderId="27" xfId="9" applyFont="1" applyFill="1" applyBorder="1"/>
    <xf numFmtId="165" fontId="39" fillId="5" borderId="20" xfId="9" applyFont="1" applyFill="1" applyBorder="1"/>
    <xf numFmtId="165" fontId="39" fillId="5" borderId="15" xfId="9" applyFont="1" applyFill="1" applyBorder="1"/>
    <xf numFmtId="165" fontId="39" fillId="5" borderId="29" xfId="9" applyFont="1" applyFill="1" applyBorder="1"/>
    <xf numFmtId="165" fontId="39" fillId="0" borderId="41" xfId="9" applyFont="1" applyBorder="1"/>
    <xf numFmtId="0" fontId="12" fillId="0" borderId="0" xfId="0" applyFont="1" applyFill="1" applyBorder="1" applyAlignment="1">
      <alignment horizontal="center"/>
    </xf>
    <xf numFmtId="165" fontId="11" fillId="21" borderId="74" xfId="9" applyFont="1" applyFill="1" applyBorder="1"/>
    <xf numFmtId="174" fontId="11" fillId="21" borderId="90" xfId="0" applyNumberFormat="1" applyFont="1" applyFill="1" applyBorder="1"/>
    <xf numFmtId="171" fontId="122" fillId="2" borderId="71" xfId="0" applyNumberFormat="1" applyFont="1" applyFill="1" applyBorder="1"/>
    <xf numFmtId="171" fontId="123" fillId="28" borderId="54" xfId="0" applyNumberFormat="1" applyFont="1" applyFill="1" applyBorder="1"/>
    <xf numFmtId="0" fontId="39" fillId="3" borderId="7" xfId="0" applyFont="1" applyFill="1" applyBorder="1" applyAlignment="1">
      <alignment horizontal="left"/>
    </xf>
    <xf numFmtId="0" fontId="39" fillId="3" borderId="13" xfId="0" applyFont="1" applyFill="1" applyBorder="1" applyAlignment="1">
      <alignment horizontal="left"/>
    </xf>
    <xf numFmtId="165" fontId="43" fillId="4" borderId="0" xfId="9" applyFont="1" applyFill="1" applyAlignment="1">
      <alignment horizontal="center"/>
    </xf>
    <xf numFmtId="165" fontId="43" fillId="4" borderId="0" xfId="0" applyNumberFormat="1" applyFont="1" applyFill="1" applyAlignment="1">
      <alignment horizontal="left"/>
    </xf>
    <xf numFmtId="0" fontId="107" fillId="0" borderId="0" xfId="6" applyFont="1"/>
    <xf numFmtId="0" fontId="43" fillId="0" borderId="5" xfId="0" applyFont="1" applyBorder="1"/>
    <xf numFmtId="0" fontId="43" fillId="0" borderId="3" xfId="0" applyFont="1" applyBorder="1"/>
    <xf numFmtId="0" fontId="67" fillId="0" borderId="7" xfId="0" applyFont="1" applyBorder="1" applyAlignment="1">
      <alignment wrapText="1"/>
    </xf>
    <xf numFmtId="0" fontId="67" fillId="0" borderId="9" xfId="0" applyFont="1" applyBorder="1" applyAlignment="1">
      <alignment wrapText="1"/>
    </xf>
    <xf numFmtId="0" fontId="67" fillId="0" borderId="13" xfId="0" applyFont="1" applyBorder="1" applyAlignment="1">
      <alignment wrapText="1"/>
    </xf>
    <xf numFmtId="0" fontId="39" fillId="0" borderId="8" xfId="0" applyFont="1" applyBorder="1" applyAlignment="1">
      <alignment vertical="center"/>
    </xf>
    <xf numFmtId="0" fontId="39" fillId="0" borderId="71" xfId="0" applyFont="1" applyBorder="1" applyAlignment="1">
      <alignment vertical="center"/>
    </xf>
    <xf numFmtId="0" fontId="39" fillId="0" borderId="72" xfId="0" applyFont="1" applyBorder="1" applyAlignment="1">
      <alignment vertical="center"/>
    </xf>
    <xf numFmtId="0" fontId="43" fillId="8" borderId="90" xfId="0" applyFont="1" applyFill="1" applyBorder="1" applyAlignment="1">
      <alignment horizontal="center" vertical="center" wrapText="1"/>
    </xf>
    <xf numFmtId="0" fontId="39" fillId="0" borderId="71" xfId="0" applyFont="1" applyBorder="1"/>
    <xf numFmtId="0" fontId="39" fillId="0" borderId="72" xfId="0" applyFont="1" applyBorder="1"/>
    <xf numFmtId="0" fontId="1" fillId="0" borderId="0" xfId="0" applyFont="1"/>
    <xf numFmtId="0" fontId="0" fillId="60" borderId="3" xfId="0" applyFill="1" applyBorder="1"/>
    <xf numFmtId="0" fontId="13" fillId="60" borderId="23" xfId="0" applyFont="1" applyFill="1" applyBorder="1" applyAlignment="1">
      <alignment horizontal="center" vertical="center" wrapText="1"/>
    </xf>
    <xf numFmtId="0" fontId="0" fillId="60" borderId="0" xfId="0" applyFill="1" applyBorder="1" applyAlignment="1">
      <alignment horizontal="center" vertical="center" wrapText="1"/>
    </xf>
    <xf numFmtId="0" fontId="0" fillId="60" borderId="20" xfId="0" applyFill="1" applyBorder="1" applyAlignment="1">
      <alignment horizontal="center" vertical="center" wrapText="1"/>
    </xf>
    <xf numFmtId="0" fontId="0" fillId="60" borderId="23" xfId="0" applyFill="1" applyBorder="1" applyAlignment="1">
      <alignment horizontal="center" vertical="center" wrapText="1"/>
    </xf>
    <xf numFmtId="0" fontId="0" fillId="60" borderId="19" xfId="0" applyFill="1" applyBorder="1" applyAlignment="1">
      <alignment horizontal="center" vertical="center" wrapText="1"/>
    </xf>
    <xf numFmtId="0" fontId="20" fillId="60" borderId="3" xfId="0" applyFont="1" applyFill="1" applyBorder="1" applyAlignment="1">
      <alignment horizontal="left" vertical="center" indent="1"/>
    </xf>
    <xf numFmtId="0" fontId="105" fillId="60" borderId="23" xfId="0" applyFont="1" applyFill="1" applyBorder="1" applyAlignment="1">
      <alignment horizontal="center" wrapText="1"/>
    </xf>
    <xf numFmtId="0" fontId="16" fillId="60" borderId="3" xfId="0" applyFont="1" applyFill="1" applyBorder="1" applyAlignment="1">
      <alignment horizontal="center"/>
    </xf>
    <xf numFmtId="0" fontId="16" fillId="60" borderId="0" xfId="0" applyFont="1" applyFill="1" applyBorder="1" applyAlignment="1">
      <alignment horizontal="center" wrapText="1"/>
    </xf>
    <xf numFmtId="0" fontId="16" fillId="60" borderId="20" xfId="0" applyFont="1" applyFill="1" applyBorder="1" applyAlignment="1">
      <alignment horizontal="center" wrapText="1"/>
    </xf>
    <xf numFmtId="0" fontId="16" fillId="60" borderId="23" xfId="0" applyFont="1" applyFill="1" applyBorder="1" applyAlignment="1">
      <alignment horizontal="center" wrapText="1"/>
    </xf>
    <xf numFmtId="169" fontId="12" fillId="15" borderId="44" xfId="12" applyNumberFormat="1" applyFill="1" applyBorder="1" applyAlignment="1">
      <alignment horizontal="right"/>
    </xf>
    <xf numFmtId="10" fontId="0" fillId="4" borderId="0" xfId="2" applyNumberFormat="1" applyFont="1" applyFill="1" applyBorder="1"/>
    <xf numFmtId="4" fontId="0" fillId="15" borderId="0" xfId="0" applyNumberFormat="1" applyFill="1" applyBorder="1"/>
    <xf numFmtId="4" fontId="11" fillId="4" borderId="15" xfId="0" applyNumberFormat="1" applyFont="1" applyFill="1" applyBorder="1"/>
    <xf numFmtId="4" fontId="39" fillId="0" borderId="0" xfId="0" applyNumberFormat="1" applyFont="1"/>
    <xf numFmtId="0" fontId="17" fillId="0" borderId="0" xfId="6"/>
    <xf numFmtId="0" fontId="43" fillId="17" borderId="1" xfId="0" applyFont="1" applyFill="1" applyBorder="1" applyAlignment="1">
      <alignment horizontal="center"/>
    </xf>
    <xf numFmtId="0" fontId="43" fillId="17" borderId="74" xfId="0" applyFont="1" applyFill="1" applyBorder="1" applyAlignment="1">
      <alignment horizontal="center"/>
    </xf>
    <xf numFmtId="0" fontId="43" fillId="17" borderId="2" xfId="0" applyFont="1" applyFill="1" applyBorder="1" applyAlignment="1">
      <alignment horizontal="center"/>
    </xf>
    <xf numFmtId="0" fontId="39" fillId="0" borderId="71" xfId="0" applyFont="1" applyBorder="1" applyAlignment="1">
      <alignment horizontal="center" vertical="center"/>
    </xf>
    <xf numFmtId="0" fontId="45" fillId="2" borderId="0" xfId="0" applyFont="1" applyFill="1" applyBorder="1"/>
    <xf numFmtId="164" fontId="45" fillId="2" borderId="0" xfId="1" applyFont="1" applyFill="1" applyBorder="1"/>
    <xf numFmtId="0" fontId="0" fillId="2" borderId="0" xfId="0" applyFill="1" applyBorder="1"/>
    <xf numFmtId="177" fontId="0" fillId="2" borderId="0" xfId="0" applyNumberFormat="1" applyFill="1" applyBorder="1"/>
    <xf numFmtId="9" fontId="0" fillId="2" borderId="0" xfId="2" applyFont="1" applyFill="1" applyBorder="1"/>
    <xf numFmtId="165" fontId="0" fillId="2" borderId="0" xfId="9" applyFont="1" applyFill="1" applyBorder="1"/>
    <xf numFmtId="0" fontId="125" fillId="2" borderId="0" xfId="0" applyFont="1" applyFill="1" applyBorder="1"/>
    <xf numFmtId="0" fontId="45" fillId="0" borderId="62" xfId="0" applyFont="1" applyBorder="1"/>
    <xf numFmtId="0" fontId="0" fillId="0" borderId="62" xfId="0" applyBorder="1"/>
    <xf numFmtId="165" fontId="0" fillId="0" borderId="62" xfId="9" applyFont="1" applyBorder="1"/>
    <xf numFmtId="0" fontId="45" fillId="0" borderId="17" xfId="0" applyFont="1" applyBorder="1"/>
    <xf numFmtId="164" fontId="45" fillId="0" borderId="17" xfId="0" applyNumberFormat="1" applyFont="1" applyBorder="1"/>
    <xf numFmtId="0" fontId="0" fillId="0" borderId="17" xfId="0" applyBorder="1"/>
    <xf numFmtId="165" fontId="0" fillId="0" borderId="17" xfId="9" applyFont="1" applyBorder="1"/>
    <xf numFmtId="182" fontId="0" fillId="0" borderId="0" xfId="0" applyNumberFormat="1"/>
    <xf numFmtId="165" fontId="0" fillId="3" borderId="17" xfId="9" applyFont="1" applyFill="1" applyBorder="1"/>
    <xf numFmtId="165" fontId="0" fillId="3" borderId="18" xfId="9" applyFont="1" applyFill="1" applyBorder="1"/>
    <xf numFmtId="165" fontId="0" fillId="3" borderId="0" xfId="9" applyFont="1" applyFill="1" applyBorder="1"/>
    <xf numFmtId="165" fontId="0" fillId="3" borderId="20" xfId="9" applyFont="1" applyFill="1" applyBorder="1"/>
    <xf numFmtId="165" fontId="0" fillId="3" borderId="16" xfId="9" applyFont="1" applyFill="1" applyBorder="1"/>
    <xf numFmtId="165" fontId="0" fillId="3" borderId="19" xfId="9" applyFont="1" applyFill="1" applyBorder="1"/>
    <xf numFmtId="165" fontId="0" fillId="3" borderId="21" xfId="9" applyFont="1" applyFill="1" applyBorder="1"/>
    <xf numFmtId="165" fontId="0" fillId="3" borderId="11" xfId="9" applyFont="1" applyFill="1" applyBorder="1"/>
    <xf numFmtId="165" fontId="0" fillId="3" borderId="12" xfId="9" applyFont="1" applyFill="1" applyBorder="1"/>
    <xf numFmtId="169" fontId="12" fillId="15" borderId="47" xfId="12" applyNumberFormat="1" applyFill="1" applyBorder="1" applyAlignment="1">
      <alignment horizontal="right"/>
    </xf>
    <xf numFmtId="169" fontId="12" fillId="15" borderId="45" xfId="12" applyNumberFormat="1" applyFill="1" applyBorder="1" applyAlignment="1">
      <alignment horizontal="right"/>
    </xf>
    <xf numFmtId="169" fontId="12" fillId="15" borderId="49" xfId="12" applyNumberFormat="1" applyFill="1" applyBorder="1" applyAlignment="1">
      <alignment horizontal="right"/>
    </xf>
    <xf numFmtId="165" fontId="11" fillId="4" borderId="0" xfId="0" applyNumberFormat="1" applyFont="1" applyFill="1" applyBorder="1"/>
    <xf numFmtId="165" fontId="11" fillId="2" borderId="0" xfId="9" applyFont="1" applyFill="1" applyBorder="1"/>
    <xf numFmtId="165" fontId="11" fillId="4" borderId="19" xfId="0" applyNumberFormat="1" applyFont="1" applyFill="1" applyBorder="1"/>
    <xf numFmtId="165" fontId="11" fillId="8" borderId="2" xfId="9" applyFont="1" applyFill="1" applyBorder="1"/>
    <xf numFmtId="165" fontId="11" fillId="4" borderId="9" xfId="0" applyNumberFormat="1" applyFont="1" applyFill="1" applyBorder="1"/>
    <xf numFmtId="169" fontId="24" fillId="3" borderId="0" xfId="16" applyNumberFormat="1" applyFont="1" applyFill="1" applyAlignment="1"/>
    <xf numFmtId="0" fontId="0" fillId="59" borderId="0" xfId="0" applyFill="1"/>
    <xf numFmtId="0" fontId="12" fillId="0" borderId="19" xfId="0" applyFont="1" applyBorder="1"/>
    <xf numFmtId="0" fontId="55" fillId="6" borderId="0" xfId="0" applyFont="1" applyFill="1" applyAlignment="1">
      <alignment vertical="center"/>
    </xf>
    <xf numFmtId="0" fontId="56" fillId="6" borderId="0" xfId="0" applyFont="1" applyFill="1" applyAlignment="1">
      <alignment horizontal="left"/>
    </xf>
    <xf numFmtId="0" fontId="33" fillId="62" borderId="19" xfId="0" applyFont="1" applyFill="1" applyBorder="1"/>
    <xf numFmtId="165" fontId="39" fillId="3" borderId="5" xfId="9" applyFont="1" applyFill="1" applyBorder="1" applyAlignment="1">
      <alignment horizontal="left"/>
    </xf>
    <xf numFmtId="165" fontId="39" fillId="3" borderId="6" xfId="9" applyFont="1" applyFill="1" applyBorder="1" applyAlignment="1">
      <alignment horizontal="left"/>
    </xf>
    <xf numFmtId="165" fontId="39" fillId="3" borderId="3" xfId="9" applyFont="1" applyFill="1" applyBorder="1" applyAlignment="1">
      <alignment horizontal="left"/>
    </xf>
    <xf numFmtId="165" fontId="39" fillId="3" borderId="0" xfId="9" applyFont="1" applyFill="1" applyBorder="1" applyAlignment="1">
      <alignment horizontal="left"/>
    </xf>
    <xf numFmtId="165" fontId="39" fillId="3" borderId="14" xfId="9" applyFont="1" applyFill="1" applyBorder="1" applyAlignment="1">
      <alignment horizontal="left"/>
    </xf>
    <xf numFmtId="165" fontId="39" fillId="3" borderId="15" xfId="9" applyFont="1" applyFill="1" applyBorder="1" applyAlignment="1">
      <alignment horizontal="left"/>
    </xf>
    <xf numFmtId="165" fontId="39" fillId="4" borderId="8" xfId="0" applyNumberFormat="1" applyFont="1" applyFill="1" applyBorder="1" applyAlignment="1">
      <alignment horizontal="left"/>
    </xf>
    <xf numFmtId="165" fontId="39" fillId="4" borderId="71" xfId="0" applyNumberFormat="1" applyFont="1" applyFill="1" applyBorder="1" applyAlignment="1">
      <alignment horizontal="left"/>
    </xf>
    <xf numFmtId="165" fontId="39" fillId="4" borderId="71" xfId="9" applyFont="1" applyFill="1" applyBorder="1" applyAlignment="1">
      <alignment horizontal="center"/>
    </xf>
    <xf numFmtId="165" fontId="39" fillId="4" borderId="72" xfId="9" applyFont="1" applyFill="1" applyBorder="1" applyAlignment="1">
      <alignment horizontal="center"/>
    </xf>
    <xf numFmtId="165" fontId="39" fillId="4" borderId="72" xfId="0" applyNumberFormat="1" applyFont="1" applyFill="1" applyBorder="1" applyAlignment="1">
      <alignment horizontal="left"/>
    </xf>
    <xf numFmtId="165" fontId="39" fillId="4" borderId="8" xfId="9" applyFont="1" applyFill="1" applyBorder="1" applyAlignment="1">
      <alignment horizontal="left"/>
    </xf>
    <xf numFmtId="165" fontId="39" fillId="4" borderId="71" xfId="9" applyFont="1" applyFill="1" applyBorder="1" applyAlignment="1">
      <alignment horizontal="left"/>
    </xf>
    <xf numFmtId="165" fontId="39" fillId="3" borderId="7" xfId="9" applyFont="1" applyFill="1" applyBorder="1" applyAlignment="1">
      <alignment horizontal="left"/>
    </xf>
    <xf numFmtId="165" fontId="39" fillId="3" borderId="9" xfId="9" applyFont="1" applyFill="1" applyBorder="1" applyAlignment="1">
      <alignment horizontal="left"/>
    </xf>
    <xf numFmtId="165" fontId="39" fillId="3" borderId="13" xfId="9" applyFont="1" applyFill="1" applyBorder="1" applyAlignment="1">
      <alignment horizontal="left"/>
    </xf>
    <xf numFmtId="0" fontId="67" fillId="17" borderId="0" xfId="0" applyFont="1" applyFill="1" applyBorder="1" applyAlignment="1">
      <alignment horizontal="center" vertical="center"/>
    </xf>
    <xf numFmtId="0" fontId="67" fillId="17" borderId="20" xfId="0" applyFont="1" applyFill="1" applyBorder="1" applyAlignment="1">
      <alignment horizontal="center" vertical="center"/>
    </xf>
    <xf numFmtId="2" fontId="39" fillId="0" borderId="0" xfId="0" applyNumberFormat="1" applyFont="1" applyBorder="1" applyAlignment="1">
      <alignment horizontal="left"/>
    </xf>
    <xf numFmtId="2" fontId="39" fillId="0" borderId="0" xfId="0" applyNumberFormat="1" applyFont="1" applyAlignment="1">
      <alignment horizontal="left"/>
    </xf>
    <xf numFmtId="2" fontId="43" fillId="0" borderId="8" xfId="0" applyNumberFormat="1" applyFont="1" applyBorder="1" applyAlignment="1">
      <alignment horizontal="left"/>
    </xf>
    <xf numFmtId="2" fontId="43" fillId="0" borderId="71" xfId="0" applyNumberFormat="1" applyFont="1" applyBorder="1" applyAlignment="1">
      <alignment horizontal="left"/>
    </xf>
    <xf numFmtId="2" fontId="43" fillId="0" borderId="89" xfId="0" applyNumberFormat="1" applyFont="1" applyBorder="1" applyAlignment="1">
      <alignment horizontal="left"/>
    </xf>
    <xf numFmtId="2" fontId="50" fillId="0" borderId="89" xfId="0" applyNumberFormat="1" applyFont="1" applyBorder="1" applyAlignment="1">
      <alignment horizontal="left"/>
    </xf>
    <xf numFmtId="0" fontId="126" fillId="0" borderId="0" xfId="0" applyFont="1"/>
    <xf numFmtId="0" fontId="126" fillId="0" borderId="11" xfId="0" applyFont="1" applyBorder="1"/>
    <xf numFmtId="0" fontId="67" fillId="17" borderId="3" xfId="0" applyFont="1" applyFill="1" applyBorder="1" applyAlignment="1">
      <alignment horizontal="center" vertical="center"/>
    </xf>
    <xf numFmtId="0" fontId="67" fillId="17" borderId="9" xfId="0" applyFont="1" applyFill="1" applyBorder="1" applyAlignment="1">
      <alignment horizontal="center" vertical="center"/>
    </xf>
    <xf numFmtId="0" fontId="127" fillId="17" borderId="0" xfId="0" applyFont="1" applyFill="1"/>
    <xf numFmtId="0" fontId="27" fillId="14" borderId="6" xfId="0" applyFont="1" applyFill="1" applyBorder="1" applyAlignment="1">
      <alignment horizontal="center" vertical="center"/>
    </xf>
    <xf numFmtId="0" fontId="27" fillId="14" borderId="7" xfId="0" applyFont="1" applyFill="1" applyBorder="1" applyAlignment="1">
      <alignment horizontal="center" vertical="center"/>
    </xf>
    <xf numFmtId="165" fontId="22" fillId="3" borderId="0" xfId="9" applyFont="1" applyFill="1" applyBorder="1" applyAlignment="1">
      <alignment horizontal="left"/>
    </xf>
    <xf numFmtId="165" fontId="12" fillId="3" borderId="0" xfId="9" applyFont="1" applyFill="1" applyBorder="1" applyAlignment="1">
      <alignment horizontal="left"/>
    </xf>
    <xf numFmtId="2" fontId="39" fillId="2" borderId="0" xfId="0" applyNumberFormat="1" applyFont="1" applyFill="1" applyBorder="1" applyAlignment="1">
      <alignment horizontal="left"/>
    </xf>
    <xf numFmtId="0" fontId="51" fillId="2" borderId="0" xfId="0" applyFont="1" applyFill="1" applyBorder="1" applyAlignment="1">
      <alignment horizontal="left"/>
    </xf>
    <xf numFmtId="0" fontId="43" fillId="2" borderId="0" xfId="0" applyFont="1" applyFill="1" applyBorder="1" applyAlignment="1">
      <alignment horizontal="left"/>
    </xf>
    <xf numFmtId="165" fontId="39" fillId="2" borderId="0" xfId="9" applyFont="1" applyFill="1" applyBorder="1" applyAlignment="1">
      <alignment horizontal="left"/>
    </xf>
    <xf numFmtId="4" fontId="51" fillId="2" borderId="0" xfId="0" applyNumberFormat="1" applyFont="1" applyFill="1" applyBorder="1" applyAlignment="1">
      <alignment horizontal="left"/>
    </xf>
    <xf numFmtId="4" fontId="99" fillId="2" borderId="0" xfId="0" applyNumberFormat="1" applyFont="1" applyFill="1" applyBorder="1" applyAlignment="1">
      <alignment horizontal="right"/>
    </xf>
    <xf numFmtId="0" fontId="55" fillId="6" borderId="0" xfId="0" applyFont="1" applyFill="1" applyBorder="1" applyAlignment="1">
      <alignment horizontal="center" vertical="center"/>
    </xf>
    <xf numFmtId="4" fontId="0" fillId="4" borderId="9" xfId="0" applyNumberFormat="1" applyFill="1" applyBorder="1" applyAlignment="1">
      <alignment horizontal="center" vertical="center" wrapText="1"/>
    </xf>
    <xf numFmtId="4" fontId="11" fillId="4" borderId="9" xfId="0" applyNumberFormat="1" applyFont="1" applyFill="1" applyBorder="1" applyAlignment="1">
      <alignment horizontal="center" vertical="center" wrapText="1"/>
    </xf>
    <xf numFmtId="4" fontId="11" fillId="4" borderId="20" xfId="0" applyNumberFormat="1" applyFont="1" applyFill="1" applyBorder="1" applyAlignment="1">
      <alignment horizontal="center" vertical="center" wrapText="1"/>
    </xf>
    <xf numFmtId="4" fontId="0" fillId="3" borderId="3" xfId="0" applyNumberFormat="1" applyFill="1" applyBorder="1" applyAlignment="1">
      <alignment horizontal="center" vertical="center" wrapText="1"/>
    </xf>
    <xf numFmtId="4" fontId="0" fillId="3" borderId="0" xfId="0" applyNumberFormat="1" applyFill="1" applyBorder="1" applyAlignment="1">
      <alignment horizontal="center" vertical="center" wrapText="1"/>
    </xf>
    <xf numFmtId="4" fontId="0" fillId="3" borderId="20" xfId="0" applyNumberFormat="1" applyFill="1" applyBorder="1" applyAlignment="1">
      <alignment horizontal="center" vertical="center" wrapText="1"/>
    </xf>
    <xf numFmtId="165" fontId="0" fillId="4" borderId="0" xfId="0" applyNumberFormat="1" applyFill="1" applyBorder="1" applyAlignment="1">
      <alignment horizontal="center" vertical="center" wrapText="1"/>
    </xf>
    <xf numFmtId="165" fontId="0" fillId="4" borderId="20" xfId="0" applyNumberFormat="1" applyFill="1" applyBorder="1" applyAlignment="1">
      <alignment horizontal="center" vertical="center" wrapText="1"/>
    </xf>
    <xf numFmtId="0" fontId="0" fillId="0" borderId="103" xfId="0" applyBorder="1"/>
    <xf numFmtId="0" fontId="0" fillId="4" borderId="104" xfId="0" applyFill="1" applyBorder="1" applyAlignment="1">
      <alignment horizontal="center" vertical="center" wrapText="1"/>
    </xf>
    <xf numFmtId="0" fontId="0" fillId="4" borderId="47" xfId="0" applyFill="1" applyBorder="1" applyAlignment="1">
      <alignment horizontal="center" vertical="center" wrapText="1"/>
    </xf>
    <xf numFmtId="0" fontId="19" fillId="2" borderId="104" xfId="0" applyFont="1" applyFill="1" applyBorder="1" applyAlignment="1">
      <alignment vertical="center" wrapText="1"/>
    </xf>
    <xf numFmtId="0" fontId="0" fillId="4" borderId="105" xfId="0" applyFill="1" applyBorder="1" applyAlignment="1">
      <alignment horizontal="center" vertical="center" wrapText="1"/>
    </xf>
    <xf numFmtId="4" fontId="11" fillId="4" borderId="47" xfId="0" applyNumberFormat="1" applyFont="1" applyFill="1" applyBorder="1" applyAlignment="1">
      <alignment horizontal="center" vertical="center" wrapText="1"/>
    </xf>
    <xf numFmtId="0" fontId="28" fillId="2" borderId="106" xfId="0" applyFont="1" applyFill="1" applyBorder="1" applyAlignment="1">
      <alignment horizontal="left" vertical="center" wrapText="1" indent="2"/>
    </xf>
    <xf numFmtId="165" fontId="31" fillId="2" borderId="0" xfId="9" applyFont="1" applyFill="1" applyBorder="1" applyAlignment="1">
      <alignment horizontal="left" vertical="center" indent="1"/>
    </xf>
    <xf numFmtId="165" fontId="20" fillId="2" borderId="0" xfId="9" applyFont="1" applyFill="1" applyBorder="1" applyAlignment="1">
      <alignment horizontal="left" vertical="center" indent="1"/>
    </xf>
    <xf numFmtId="176" fontId="0" fillId="2" borderId="0" xfId="0" applyNumberFormat="1" applyFill="1" applyBorder="1" applyAlignment="1">
      <alignment horizontal="center" vertical="center" wrapText="1"/>
    </xf>
    <xf numFmtId="165" fontId="0" fillId="2" borderId="0" xfId="9" applyFont="1" applyFill="1" applyBorder="1" applyAlignment="1">
      <alignment horizontal="center" vertical="center" wrapText="1"/>
    </xf>
    <xf numFmtId="165" fontId="0" fillId="2" borderId="0" xfId="0" applyNumberFormat="1" applyFill="1" applyBorder="1" applyAlignment="1">
      <alignment horizontal="center" vertical="center" wrapText="1"/>
    </xf>
    <xf numFmtId="166" fontId="0" fillId="2" borderId="0" xfId="0" applyNumberFormat="1" applyFill="1" applyBorder="1" applyAlignment="1">
      <alignment horizontal="center" vertical="center" wrapText="1"/>
    </xf>
    <xf numFmtId="0" fontId="0" fillId="2" borderId="0" xfId="0" applyFill="1" applyBorder="1" applyAlignment="1">
      <alignment horizontal="center" vertical="center" wrapText="1"/>
    </xf>
    <xf numFmtId="165" fontId="11" fillId="4" borderId="9" xfId="0" applyNumberFormat="1"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4" fontId="11" fillId="4" borderId="0" xfId="0" applyNumberFormat="1" applyFont="1" applyFill="1" applyBorder="1" applyAlignment="1">
      <alignment horizontal="center" vertical="center" wrapText="1"/>
    </xf>
    <xf numFmtId="4" fontId="11" fillId="4" borderId="108" xfId="0" applyNumberFormat="1" applyFont="1" applyFill="1" applyBorder="1" applyAlignment="1">
      <alignment horizontal="center" vertical="center" wrapText="1"/>
    </xf>
    <xf numFmtId="4" fontId="11" fillId="4" borderId="45" xfId="0" applyNumberFormat="1" applyFont="1" applyFill="1" applyBorder="1" applyAlignment="1">
      <alignment horizontal="center" vertical="center" wrapText="1"/>
    </xf>
    <xf numFmtId="4" fontId="11" fillId="4" borderId="109" xfId="0" applyNumberFormat="1" applyFont="1" applyFill="1" applyBorder="1" applyAlignment="1">
      <alignment horizontal="center" vertical="center" wrapText="1"/>
    </xf>
    <xf numFmtId="4" fontId="11" fillId="4" borderId="49" xfId="0" applyNumberFormat="1"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103" xfId="0" applyFill="1" applyBorder="1" applyAlignment="1">
      <alignment horizontal="center" vertical="center" wrapText="1"/>
    </xf>
    <xf numFmtId="0" fontId="0" fillId="3" borderId="44" xfId="0" applyFill="1" applyBorder="1" applyAlignment="1">
      <alignment horizontal="center" vertical="center" wrapText="1"/>
    </xf>
    <xf numFmtId="0" fontId="0" fillId="3" borderId="104" xfId="0" applyFill="1" applyBorder="1" applyAlignment="1">
      <alignment horizontal="center" vertical="center" wrapText="1"/>
    </xf>
    <xf numFmtId="165" fontId="0" fillId="4" borderId="108" xfId="0" applyNumberForma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109" xfId="0" applyFont="1" applyFill="1" applyBorder="1" applyAlignment="1">
      <alignment horizontal="center" vertical="center" wrapText="1"/>
    </xf>
    <xf numFmtId="0" fontId="11" fillId="4" borderId="49" xfId="0" applyFont="1" applyFill="1" applyBorder="1" applyAlignment="1">
      <alignment horizontal="center" vertical="center" wrapText="1"/>
    </xf>
    <xf numFmtId="4" fontId="0" fillId="4" borderId="0" xfId="0" applyNumberFormat="1" applyFill="1" applyBorder="1" applyAlignment="1">
      <alignment horizontal="center" vertical="center" wrapText="1"/>
    </xf>
    <xf numFmtId="0" fontId="33" fillId="2" borderId="0" xfId="12" applyFont="1" applyFill="1" applyBorder="1" applyAlignment="1">
      <alignment horizontal="center" vertical="center"/>
    </xf>
    <xf numFmtId="0" fontId="33" fillId="0" borderId="0" xfId="12" applyFont="1" applyBorder="1" applyAlignment="1">
      <alignment horizontal="center" vertical="center"/>
    </xf>
    <xf numFmtId="169" fontId="12" fillId="0" borderId="0" xfId="12" applyNumberFormat="1" applyBorder="1" applyAlignment="1">
      <alignment horizontal="right"/>
    </xf>
    <xf numFmtId="169" fontId="22" fillId="0" borderId="0" xfId="12" applyNumberFormat="1" applyFont="1" applyBorder="1" applyAlignment="1">
      <alignment horizontal="right"/>
    </xf>
    <xf numFmtId="169" fontId="12" fillId="0" borderId="0" xfId="12" applyNumberFormat="1" applyBorder="1" applyAlignment="1"/>
    <xf numFmtId="0" fontId="12" fillId="0" borderId="0" xfId="12" applyBorder="1" applyAlignment="1"/>
    <xf numFmtId="169" fontId="37" fillId="13" borderId="0" xfId="12" applyNumberFormat="1" applyFont="1" applyFill="1" applyBorder="1" applyAlignment="1" applyProtection="1">
      <alignment horizontal="center" vertical="center"/>
      <protection locked="0"/>
    </xf>
    <xf numFmtId="4" fontId="0" fillId="4" borderId="14" xfId="0" applyNumberFormat="1" applyFill="1" applyBorder="1" applyAlignment="1">
      <alignment horizontal="center" vertical="center" wrapText="1"/>
    </xf>
    <xf numFmtId="4" fontId="0" fillId="15" borderId="17" xfId="0" applyNumberFormat="1" applyFill="1" applyBorder="1"/>
    <xf numFmtId="4" fontId="0" fillId="15" borderId="9" xfId="0" applyNumberFormat="1" applyFill="1" applyBorder="1"/>
    <xf numFmtId="4" fontId="0" fillId="15" borderId="32" xfId="0" applyNumberFormat="1" applyFill="1" applyBorder="1"/>
    <xf numFmtId="4" fontId="0" fillId="4" borderId="9" xfId="0" applyNumberFormat="1" applyFill="1" applyBorder="1"/>
    <xf numFmtId="9" fontId="0" fillId="3" borderId="0" xfId="0" applyNumberFormat="1" applyFill="1" applyBorder="1"/>
    <xf numFmtId="165" fontId="0" fillId="15" borderId="0" xfId="9" applyFont="1" applyFill="1" applyBorder="1"/>
    <xf numFmtId="165" fontId="0" fillId="15" borderId="9" xfId="9" applyFont="1" applyFill="1" applyBorder="1"/>
    <xf numFmtId="4" fontId="11" fillId="4" borderId="13" xfId="0" applyNumberFormat="1" applyFont="1" applyFill="1" applyBorder="1"/>
    <xf numFmtId="0" fontId="108" fillId="21" borderId="0" xfId="0" applyFont="1" applyFill="1" applyBorder="1"/>
    <xf numFmtId="9" fontId="108" fillId="21" borderId="19" xfId="2" applyFont="1" applyFill="1" applyBorder="1"/>
    <xf numFmtId="165" fontId="12" fillId="15" borderId="0" xfId="9" applyFont="1" applyFill="1" applyBorder="1" applyAlignment="1">
      <alignment horizontal="left"/>
    </xf>
    <xf numFmtId="165" fontId="39" fillId="15" borderId="0" xfId="9" applyFont="1" applyFill="1" applyBorder="1" applyAlignment="1">
      <alignment horizontal="left"/>
    </xf>
    <xf numFmtId="165" fontId="100" fillId="4" borderId="0" xfId="9" applyFont="1" applyFill="1" applyAlignment="1">
      <alignment vertical="center"/>
    </xf>
    <xf numFmtId="0" fontId="39" fillId="7" borderId="110" xfId="10" applyFont="1" applyFill="1" applyBorder="1" applyAlignment="1" applyProtection="1">
      <alignment horizontal="center" vertical="center" wrapText="1"/>
    </xf>
    <xf numFmtId="168" fontId="12" fillId="17" borderId="0" xfId="12" applyNumberFormat="1" applyFont="1" applyFill="1" applyBorder="1" applyAlignment="1"/>
    <xf numFmtId="168" fontId="12" fillId="17" borderId="9" xfId="12" applyNumberFormat="1" applyFont="1" applyFill="1" applyBorder="1" applyAlignment="1"/>
    <xf numFmtId="9" fontId="39" fillId="15" borderId="0" xfId="2" applyFont="1" applyFill="1" applyBorder="1"/>
    <xf numFmtId="9" fontId="39" fillId="15" borderId="9" xfId="2" applyFont="1" applyFill="1" applyBorder="1"/>
    <xf numFmtId="0" fontId="39" fillId="17" borderId="15" xfId="0" applyFont="1" applyFill="1" applyBorder="1"/>
    <xf numFmtId="4" fontId="39" fillId="17" borderId="0" xfId="9" applyNumberFormat="1" applyFont="1" applyFill="1" applyBorder="1" applyAlignment="1">
      <alignment horizontal="right"/>
    </xf>
    <xf numFmtId="4" fontId="39" fillId="17" borderId="15" xfId="0" applyNumberFormat="1" applyFont="1" applyFill="1" applyBorder="1" applyAlignment="1">
      <alignment horizontal="right"/>
    </xf>
    <xf numFmtId="4" fontId="124" fillId="15" borderId="0" xfId="0" applyNumberFormat="1" applyFont="1" applyFill="1" applyBorder="1"/>
    <xf numFmtId="4" fontId="124" fillId="15" borderId="9" xfId="0" applyNumberFormat="1" applyFont="1" applyFill="1" applyBorder="1"/>
    <xf numFmtId="4" fontId="39" fillId="0" borderId="17" xfId="0" applyNumberFormat="1" applyFont="1" applyBorder="1"/>
    <xf numFmtId="0" fontId="43" fillId="0" borderId="15" xfId="0" applyFont="1" applyBorder="1"/>
    <xf numFmtId="165" fontId="39" fillId="0" borderId="15" xfId="0" applyNumberFormat="1" applyFont="1" applyBorder="1"/>
    <xf numFmtId="171" fontId="79" fillId="2" borderId="14" xfId="0" applyNumberFormat="1" applyFont="1" applyFill="1" applyBorder="1"/>
    <xf numFmtId="0" fontId="39" fillId="63" borderId="9" xfId="0" applyFont="1" applyFill="1" applyBorder="1"/>
    <xf numFmtId="0" fontId="39" fillId="17" borderId="9" xfId="0" applyFont="1" applyFill="1" applyBorder="1"/>
    <xf numFmtId="171" fontId="81" fillId="12" borderId="3" xfId="0" applyNumberFormat="1" applyFont="1" applyFill="1" applyBorder="1"/>
    <xf numFmtId="0" fontId="39" fillId="2" borderId="9" xfId="0" applyFont="1" applyFill="1" applyBorder="1"/>
    <xf numFmtId="0" fontId="39" fillId="17" borderId="13" xfId="0" applyFont="1" applyFill="1" applyBorder="1"/>
    <xf numFmtId="0" fontId="43" fillId="4" borderId="9" xfId="0" applyFont="1" applyFill="1" applyBorder="1"/>
    <xf numFmtId="0" fontId="39" fillId="17" borderId="74" xfId="0" applyFont="1" applyFill="1" applyBorder="1"/>
    <xf numFmtId="0" fontId="39" fillId="17" borderId="2" xfId="0" applyFont="1" applyFill="1" applyBorder="1"/>
    <xf numFmtId="180" fontId="39" fillId="4" borderId="0" xfId="9" applyNumberFormat="1" applyFont="1" applyFill="1" applyBorder="1"/>
    <xf numFmtId="180" fontId="39" fillId="4" borderId="9" xfId="9" applyNumberFormat="1" applyFont="1" applyFill="1" applyBorder="1"/>
    <xf numFmtId="180" fontId="39" fillId="4" borderId="62" xfId="9" applyNumberFormat="1" applyFont="1" applyFill="1" applyBorder="1"/>
    <xf numFmtId="180" fontId="39" fillId="4" borderId="64" xfId="9" applyNumberFormat="1" applyFont="1" applyFill="1" applyBorder="1"/>
    <xf numFmtId="4" fontId="39" fillId="4" borderId="0" xfId="0" applyNumberFormat="1" applyFont="1" applyFill="1" applyAlignment="1">
      <alignment horizontal="right"/>
    </xf>
    <xf numFmtId="4" fontId="48" fillId="62" borderId="0" xfId="0" applyNumberFormat="1" applyFont="1" applyFill="1" applyAlignment="1">
      <alignment horizontal="right"/>
    </xf>
    <xf numFmtId="4" fontId="43" fillId="4" borderId="41" xfId="0" applyNumberFormat="1" applyFont="1" applyFill="1" applyBorder="1"/>
    <xf numFmtId="0" fontId="99" fillId="21" borderId="0" xfId="21" applyFont="1" applyFill="1"/>
    <xf numFmtId="165" fontId="99" fillId="21" borderId="0" xfId="9" applyFont="1" applyFill="1"/>
    <xf numFmtId="0" fontId="108" fillId="3" borderId="4" xfId="0" applyFont="1" applyFill="1" applyBorder="1" applyAlignment="1">
      <alignment vertical="center" wrapText="1"/>
    </xf>
    <xf numFmtId="167" fontId="108" fillId="4" borderId="0" xfId="1" applyNumberFormat="1" applyFont="1" applyFill="1" applyAlignment="1">
      <alignment vertical="center" wrapText="1"/>
    </xf>
    <xf numFmtId="174" fontId="108" fillId="3" borderId="4" xfId="3" applyNumberFormat="1" applyFont="1" applyFill="1" applyBorder="1" applyAlignment="1">
      <alignment vertical="center" wrapText="1"/>
    </xf>
    <xf numFmtId="14" fontId="27" fillId="20" borderId="6" xfId="16" applyNumberFormat="1" applyFont="1" applyFill="1" applyBorder="1" applyAlignment="1" applyProtection="1">
      <alignment horizontal="center" vertical="center" wrapText="1"/>
      <protection locked="0"/>
    </xf>
    <xf numFmtId="169" fontId="128" fillId="3" borderId="0" xfId="16" applyNumberFormat="1" applyFont="1" applyFill="1" applyAlignment="1"/>
    <xf numFmtId="0" fontId="129" fillId="0" borderId="0" xfId="16" applyFont="1" applyBorder="1" applyAlignment="1" applyProtection="1">
      <alignment horizontal="left" indent="1"/>
      <protection locked="0"/>
    </xf>
    <xf numFmtId="169" fontId="128" fillId="0" borderId="0" xfId="16" applyNumberFormat="1" applyFont="1" applyAlignment="1"/>
    <xf numFmtId="169" fontId="130" fillId="4" borderId="0" xfId="16" applyNumberFormat="1" applyFont="1" applyFill="1" applyAlignment="1" applyProtection="1">
      <protection locked="0"/>
    </xf>
    <xf numFmtId="169" fontId="129" fillId="3" borderId="0" xfId="16" applyNumberFormat="1" applyFont="1" applyFill="1" applyAlignment="1"/>
    <xf numFmtId="169" fontId="129" fillId="4" borderId="0" xfId="16" applyNumberFormat="1" applyFont="1" applyFill="1" applyAlignment="1"/>
    <xf numFmtId="0" fontId="129" fillId="0" borderId="0" xfId="16" applyFont="1" applyBorder="1" applyAlignment="1" applyProtection="1">
      <protection locked="0"/>
    </xf>
    <xf numFmtId="169" fontId="129" fillId="0" borderId="0" xfId="16" applyNumberFormat="1" applyFont="1" applyAlignment="1" applyProtection="1">
      <protection locked="0"/>
    </xf>
    <xf numFmtId="169" fontId="129" fillId="0" borderId="0" xfId="16" applyNumberFormat="1" applyFont="1" applyAlignment="1"/>
    <xf numFmtId="169" fontId="129" fillId="4" borderId="0" xfId="16" applyNumberFormat="1" applyFont="1" applyFill="1" applyAlignment="1" applyProtection="1">
      <alignment horizontal="left" indent="1"/>
      <protection locked="0"/>
    </xf>
    <xf numFmtId="0" fontId="129" fillId="3" borderId="0" xfId="16" applyFont="1" applyFill="1" applyAlignment="1" applyProtection="1">
      <alignment horizontal="left" indent="1"/>
      <protection locked="0"/>
    </xf>
    <xf numFmtId="169" fontId="129" fillId="4" borderId="0" xfId="16" applyNumberFormat="1" applyFont="1" applyFill="1" applyAlignment="1" applyProtection="1">
      <protection locked="0"/>
    </xf>
    <xf numFmtId="169" fontId="129" fillId="3" borderId="0" xfId="16" applyNumberFormat="1" applyFont="1" applyFill="1" applyAlignment="1" applyProtection="1">
      <protection locked="0"/>
    </xf>
    <xf numFmtId="4" fontId="129" fillId="3" borderId="0" xfId="0" applyNumberFormat="1" applyFont="1" applyFill="1" applyBorder="1" applyAlignment="1">
      <alignment horizontal="right" vertical="top"/>
    </xf>
    <xf numFmtId="0" fontId="129" fillId="3" borderId="0" xfId="16" applyFont="1" applyFill="1" applyAlignment="1" applyProtection="1">
      <alignment horizontal="left" indent="2"/>
      <protection locked="0"/>
    </xf>
    <xf numFmtId="0" fontId="129" fillId="2" borderId="0" xfId="16" applyFont="1" applyFill="1" applyAlignment="1" applyProtection="1">
      <alignment horizontal="left" indent="1"/>
      <protection locked="0"/>
    </xf>
    <xf numFmtId="169" fontId="129" fillId="2" borderId="0" xfId="16" applyNumberFormat="1" applyFont="1" applyFill="1" applyAlignment="1"/>
    <xf numFmtId="0" fontId="131" fillId="16" borderId="6" xfId="0" applyFont="1" applyFill="1" applyBorder="1" applyAlignment="1">
      <alignment horizontal="left"/>
    </xf>
    <xf numFmtId="0" fontId="131" fillId="16" borderId="0" xfId="0" applyFont="1" applyFill="1" applyBorder="1" applyAlignment="1">
      <alignment horizontal="left"/>
    </xf>
    <xf numFmtId="165" fontId="129" fillId="3" borderId="0" xfId="9" applyFont="1" applyFill="1" applyBorder="1" applyAlignment="1">
      <alignment horizontal="left"/>
    </xf>
    <xf numFmtId="165" fontId="129" fillId="4" borderId="18" xfId="9" applyFont="1" applyFill="1" applyBorder="1" applyAlignment="1">
      <alignment horizontal="left"/>
    </xf>
    <xf numFmtId="165" fontId="129" fillId="4" borderId="9" xfId="9" applyFont="1" applyFill="1" applyBorder="1" applyAlignment="1">
      <alignment horizontal="left"/>
    </xf>
    <xf numFmtId="165" fontId="129" fillId="4" borderId="20" xfId="9" applyFont="1" applyFill="1" applyBorder="1" applyAlignment="1">
      <alignment horizontal="left"/>
    </xf>
    <xf numFmtId="165" fontId="129" fillId="4" borderId="34" xfId="9" applyFont="1" applyFill="1" applyBorder="1" applyAlignment="1">
      <alignment horizontal="left"/>
    </xf>
    <xf numFmtId="165" fontId="129" fillId="4" borderId="35" xfId="9" applyFont="1" applyFill="1" applyBorder="1" applyAlignment="1">
      <alignment horizontal="left"/>
    </xf>
    <xf numFmtId="165" fontId="129" fillId="15" borderId="0" xfId="9" applyFont="1" applyFill="1" applyBorder="1" applyAlignment="1">
      <alignment horizontal="left"/>
    </xf>
    <xf numFmtId="4" fontId="131" fillId="7" borderId="27" xfId="0" applyNumberFormat="1" applyFont="1" applyFill="1" applyBorder="1" applyAlignment="1">
      <alignment horizontal="left"/>
    </xf>
    <xf numFmtId="4" fontId="131" fillId="7" borderId="7" xfId="0" applyNumberFormat="1" applyFont="1" applyFill="1" applyBorder="1" applyAlignment="1">
      <alignment horizontal="left"/>
    </xf>
    <xf numFmtId="4" fontId="131" fillId="7" borderId="9" xfId="0" applyNumberFormat="1" applyFont="1" applyFill="1" applyBorder="1" applyAlignment="1">
      <alignment horizontal="left"/>
    </xf>
    <xf numFmtId="4" fontId="131" fillId="7" borderId="20" xfId="0" applyNumberFormat="1" applyFont="1" applyFill="1" applyBorder="1" applyAlignment="1">
      <alignment horizontal="left"/>
    </xf>
    <xf numFmtId="4" fontId="43" fillId="7" borderId="27" xfId="0" applyNumberFormat="1" applyFont="1" applyFill="1" applyBorder="1" applyAlignment="1">
      <alignment horizontal="left"/>
    </xf>
    <xf numFmtId="4" fontId="43" fillId="7" borderId="20" xfId="0" applyNumberFormat="1" applyFont="1" applyFill="1" applyBorder="1" applyAlignment="1">
      <alignment horizontal="left"/>
    </xf>
    <xf numFmtId="0" fontId="49" fillId="0" borderId="0" xfId="0" applyFont="1" applyAlignment="1">
      <alignment horizontal="center" vertical="center"/>
    </xf>
    <xf numFmtId="0" fontId="27" fillId="20" borderId="6" xfId="0" applyFont="1" applyFill="1" applyBorder="1" applyAlignment="1">
      <alignment horizontal="center" vertical="center"/>
    </xf>
    <xf numFmtId="0" fontId="48" fillId="7" borderId="22" xfId="0" applyFont="1" applyFill="1" applyBorder="1" applyAlignment="1">
      <alignment horizontal="center" wrapText="1"/>
    </xf>
    <xf numFmtId="0" fontId="14" fillId="7" borderId="0" xfId="0" applyFont="1" applyFill="1" applyBorder="1"/>
    <xf numFmtId="165" fontId="14" fillId="60" borderId="71" xfId="0" applyNumberFormat="1" applyFont="1" applyFill="1" applyBorder="1"/>
    <xf numFmtId="0" fontId="14" fillId="19" borderId="71" xfId="0" applyFont="1" applyFill="1" applyBorder="1"/>
    <xf numFmtId="0" fontId="14" fillId="0" borderId="0" xfId="0" applyFont="1" applyFill="1"/>
    <xf numFmtId="0" fontId="55" fillId="6" borderId="0" xfId="0" applyFont="1" applyFill="1" applyBorder="1" applyAlignment="1">
      <alignment horizontal="center" vertical="center"/>
    </xf>
    <xf numFmtId="0" fontId="48" fillId="7" borderId="18" xfId="0" applyFont="1" applyFill="1" applyBorder="1" applyAlignment="1">
      <alignment horizontal="center" wrapText="1"/>
    </xf>
    <xf numFmtId="0" fontId="102" fillId="20" borderId="6" xfId="0" applyFont="1" applyFill="1" applyBorder="1" applyAlignment="1">
      <alignment horizontal="center" vertical="center"/>
    </xf>
    <xf numFmtId="0" fontId="73" fillId="20" borderId="6" xfId="0" applyFont="1" applyFill="1" applyBorder="1" applyAlignment="1">
      <alignment horizontal="center" vertical="center"/>
    </xf>
    <xf numFmtId="0" fontId="103" fillId="17" borderId="22" xfId="0" applyFont="1" applyFill="1" applyBorder="1" applyAlignment="1">
      <alignment horizontal="center" vertical="center" wrapText="1"/>
    </xf>
    <xf numFmtId="0" fontId="67" fillId="17" borderId="3" xfId="0" applyFont="1" applyFill="1" applyBorder="1" applyAlignment="1">
      <alignment horizontal="center" vertical="center" wrapText="1"/>
    </xf>
    <xf numFmtId="0" fontId="67" fillId="17" borderId="0" xfId="0" applyFont="1" applyFill="1" applyBorder="1" applyAlignment="1">
      <alignment horizontal="center" vertical="center" wrapText="1"/>
    </xf>
    <xf numFmtId="0" fontId="82" fillId="17" borderId="20" xfId="0" applyFont="1" applyFill="1" applyBorder="1" applyAlignment="1">
      <alignment horizontal="center" vertical="center" wrapText="1"/>
    </xf>
    <xf numFmtId="0" fontId="82" fillId="17" borderId="23" xfId="0" applyFont="1" applyFill="1" applyBorder="1" applyAlignment="1">
      <alignment horizontal="center" vertical="center" wrapText="1"/>
    </xf>
    <xf numFmtId="0" fontId="82" fillId="17" borderId="9" xfId="0" applyFont="1" applyFill="1" applyBorder="1" applyAlignment="1">
      <alignment horizontal="center" vertical="center"/>
    </xf>
    <xf numFmtId="0" fontId="82" fillId="17" borderId="0" xfId="0" applyFont="1" applyFill="1" applyBorder="1" applyAlignment="1">
      <alignment horizontal="center" vertical="center"/>
    </xf>
    <xf numFmtId="170" fontId="27" fillId="20" borderId="51" xfId="8" applyNumberFormat="1" applyFont="1" applyFill="1" applyBorder="1" applyAlignment="1">
      <alignment horizontal="center" vertical="center"/>
    </xf>
    <xf numFmtId="14" fontId="27" fillId="20" borderId="10" xfId="7" applyNumberFormat="1" applyFont="1" applyFill="1" applyBorder="1" applyAlignment="1" applyProtection="1">
      <alignment horizontal="center" vertical="center" wrapText="1"/>
      <protection locked="0"/>
    </xf>
    <xf numFmtId="14" fontId="27" fillId="20" borderId="34" xfId="7" applyNumberFormat="1" applyFont="1" applyFill="1" applyBorder="1" applyAlignment="1" applyProtection="1">
      <alignment horizontal="center" vertical="center" wrapText="1"/>
      <protection locked="0"/>
    </xf>
    <xf numFmtId="14" fontId="27" fillId="20" borderId="6" xfId="7" applyNumberFormat="1" applyFont="1" applyFill="1" applyBorder="1" applyAlignment="1" applyProtection="1">
      <alignment horizontal="center" vertical="center" wrapText="1"/>
      <protection locked="0"/>
    </xf>
    <xf numFmtId="14" fontId="27" fillId="20" borderId="52" xfId="16" applyNumberFormat="1" applyFont="1" applyFill="1" applyBorder="1" applyAlignment="1" applyProtection="1">
      <alignment horizontal="center" vertical="center" wrapText="1"/>
      <protection locked="0"/>
    </xf>
    <xf numFmtId="0" fontId="67" fillId="17" borderId="19" xfId="0" applyFont="1" applyFill="1" applyBorder="1" applyAlignment="1">
      <alignment horizontal="center" vertical="center" wrapText="1"/>
    </xf>
    <xf numFmtId="0" fontId="67" fillId="17" borderId="20" xfId="0" applyFont="1" applyFill="1" applyBorder="1" applyAlignment="1">
      <alignment horizontal="center" vertical="center" wrapText="1"/>
    </xf>
    <xf numFmtId="0" fontId="39" fillId="17" borderId="0" xfId="0" applyFont="1" applyFill="1" applyAlignment="1">
      <alignment horizontal="center" vertical="center" wrapText="1"/>
    </xf>
    <xf numFmtId="0" fontId="49" fillId="0" borderId="0" xfId="0" applyFont="1" applyAlignment="1">
      <alignment horizontal="center" vertical="center"/>
    </xf>
    <xf numFmtId="0" fontId="43" fillId="17" borderId="0" xfId="0" applyFont="1" applyFill="1" applyBorder="1" applyAlignment="1">
      <alignment horizontal="center" vertical="center"/>
    </xf>
    <xf numFmtId="0" fontId="43" fillId="7" borderId="0" xfId="0" applyFont="1" applyFill="1" applyBorder="1" applyAlignment="1">
      <alignment horizontal="center" vertical="center"/>
    </xf>
    <xf numFmtId="165" fontId="129" fillId="4" borderId="39" xfId="9" applyFont="1" applyFill="1" applyBorder="1" applyAlignment="1">
      <alignment horizontal="left"/>
    </xf>
    <xf numFmtId="165" fontId="129" fillId="4" borderId="32" xfId="9" applyFont="1" applyFill="1" applyBorder="1" applyAlignment="1">
      <alignment horizontal="left"/>
    </xf>
    <xf numFmtId="4" fontId="43" fillId="15" borderId="25" xfId="0" applyNumberFormat="1" applyFont="1" applyFill="1" applyBorder="1" applyAlignment="1">
      <alignment horizontal="left"/>
    </xf>
    <xf numFmtId="4" fontId="43" fillId="15" borderId="20" xfId="0" applyNumberFormat="1" applyFont="1" applyFill="1" applyBorder="1" applyAlignment="1">
      <alignment horizontal="left"/>
    </xf>
    <xf numFmtId="0" fontId="72" fillId="7" borderId="16" xfId="0" applyFont="1" applyFill="1" applyBorder="1" applyAlignment="1">
      <alignment horizontal="center"/>
    </xf>
    <xf numFmtId="165" fontId="14" fillId="4" borderId="11" xfId="9" applyFont="1" applyFill="1" applyBorder="1"/>
    <xf numFmtId="0" fontId="72" fillId="7" borderId="16" xfId="0" applyFont="1" applyFill="1" applyBorder="1" applyAlignment="1">
      <alignment horizontal="center" wrapText="1"/>
    </xf>
    <xf numFmtId="0" fontId="72" fillId="7" borderId="17" xfId="0" applyFont="1" applyFill="1" applyBorder="1" applyAlignment="1">
      <alignment horizontal="center" wrapText="1"/>
    </xf>
    <xf numFmtId="165" fontId="14" fillId="4" borderId="20" xfId="9" applyFont="1" applyFill="1" applyBorder="1"/>
    <xf numFmtId="165" fontId="14" fillId="4" borderId="12" xfId="9" applyFont="1" applyFill="1" applyBorder="1"/>
    <xf numFmtId="165" fontId="14" fillId="3" borderId="19" xfId="9" applyFont="1" applyFill="1" applyBorder="1"/>
    <xf numFmtId="165" fontId="14" fillId="3" borderId="21" xfId="9" applyFont="1" applyFill="1" applyBorder="1"/>
    <xf numFmtId="0" fontId="43" fillId="0" borderId="34" xfId="0" applyFont="1" applyFill="1" applyBorder="1" applyAlignment="1">
      <alignment horizontal="left" wrapText="1"/>
    </xf>
    <xf numFmtId="0" fontId="39" fillId="0" borderId="17" xfId="0" applyFont="1" applyBorder="1" applyAlignment="1">
      <alignment horizontal="left"/>
    </xf>
    <xf numFmtId="0" fontId="1" fillId="4" borderId="8" xfId="0" applyFont="1" applyFill="1" applyBorder="1"/>
    <xf numFmtId="0" fontId="1" fillId="0" borderId="3" xfId="0" applyFont="1" applyBorder="1"/>
    <xf numFmtId="0" fontId="1" fillId="7" borderId="71" xfId="0" applyFont="1" applyFill="1" applyBorder="1"/>
    <xf numFmtId="0" fontId="1" fillId="0" borderId="14" xfId="0" applyFont="1" applyBorder="1"/>
    <xf numFmtId="0" fontId="1" fillId="7" borderId="72" xfId="0" applyFont="1" applyFill="1" applyBorder="1"/>
    <xf numFmtId="0" fontId="72" fillId="17" borderId="10" xfId="0" applyFont="1" applyFill="1" applyBorder="1" applyAlignment="1">
      <alignment horizontal="center"/>
    </xf>
    <xf numFmtId="0" fontId="72" fillId="17" borderId="34" xfId="0" applyFont="1" applyFill="1" applyBorder="1" applyAlignment="1">
      <alignment horizontal="center" wrapText="1"/>
    </xf>
    <xf numFmtId="0" fontId="48" fillId="17" borderId="34" xfId="0" applyFont="1" applyFill="1" applyBorder="1" applyAlignment="1">
      <alignment horizontal="center" wrapText="1"/>
    </xf>
    <xf numFmtId="0" fontId="48" fillId="17" borderId="35" xfId="0" applyFont="1" applyFill="1" applyBorder="1" applyAlignment="1">
      <alignment horizontal="center" wrapText="1"/>
    </xf>
    <xf numFmtId="0" fontId="14" fillId="19" borderId="72" xfId="0" applyFont="1" applyFill="1" applyBorder="1"/>
    <xf numFmtId="0" fontId="1" fillId="4" borderId="71" xfId="0" applyFont="1" applyFill="1" applyBorder="1"/>
    <xf numFmtId="0" fontId="89" fillId="6" borderId="90" xfId="0" applyFont="1" applyFill="1" applyBorder="1" applyAlignment="1">
      <alignment horizontal="center" vertical="center"/>
    </xf>
    <xf numFmtId="0" fontId="14" fillId="19" borderId="90" xfId="0" applyFont="1" applyFill="1" applyBorder="1"/>
    <xf numFmtId="0" fontId="132" fillId="20" borderId="1" xfId="0" applyFont="1" applyFill="1" applyBorder="1" applyAlignment="1">
      <alignment horizontal="center" vertical="center" wrapText="1"/>
    </xf>
    <xf numFmtId="0" fontId="132" fillId="20" borderId="74" xfId="0" applyFont="1" applyFill="1" applyBorder="1" applyAlignment="1">
      <alignment horizontal="center" vertical="center" wrapText="1"/>
    </xf>
    <xf numFmtId="0" fontId="89" fillId="20" borderId="113" xfId="0" applyFont="1" applyFill="1" applyBorder="1" applyAlignment="1">
      <alignment horizontal="center" vertical="center" wrapText="1"/>
    </xf>
    <xf numFmtId="0" fontId="89" fillId="20" borderId="117" xfId="0" applyFont="1" applyFill="1" applyBorder="1" applyAlignment="1">
      <alignment horizontal="center" vertical="center" wrapText="1"/>
    </xf>
    <xf numFmtId="0" fontId="132" fillId="20" borderId="113" xfId="0" applyFont="1" applyFill="1" applyBorder="1" applyAlignment="1">
      <alignment horizontal="center" vertical="center" wrapText="1"/>
    </xf>
    <xf numFmtId="0" fontId="89" fillId="20" borderId="2" xfId="0" applyFont="1" applyFill="1" applyBorder="1" applyAlignment="1">
      <alignment horizontal="center" vertical="center" wrapText="1"/>
    </xf>
    <xf numFmtId="0" fontId="14" fillId="4" borderId="5" xfId="0" applyFont="1" applyFill="1" applyBorder="1"/>
    <xf numFmtId="0" fontId="14" fillId="4" borderId="114" xfId="0" applyFont="1" applyFill="1" applyBorder="1"/>
    <xf numFmtId="0" fontId="14" fillId="4" borderId="115" xfId="0" applyFont="1" applyFill="1" applyBorder="1"/>
    <xf numFmtId="0" fontId="14" fillId="7" borderId="3" xfId="0" applyFont="1" applyFill="1" applyBorder="1"/>
    <xf numFmtId="0" fontId="14" fillId="7" borderId="78" xfId="0" applyFont="1" applyFill="1" applyBorder="1"/>
    <xf numFmtId="0" fontId="14" fillId="7" borderId="116" xfId="0" applyFont="1" applyFill="1" applyBorder="1"/>
    <xf numFmtId="0" fontId="14" fillId="7" borderId="9" xfId="0" applyFont="1" applyFill="1" applyBorder="1"/>
    <xf numFmtId="0" fontId="14" fillId="7" borderId="14" xfId="0" applyFont="1" applyFill="1" applyBorder="1"/>
    <xf numFmtId="0" fontId="14" fillId="7" borderId="15" xfId="0" applyFont="1" applyFill="1" applyBorder="1"/>
    <xf numFmtId="0" fontId="14" fillId="7" borderId="79" xfId="0" applyFont="1" applyFill="1" applyBorder="1"/>
    <xf numFmtId="0" fontId="14" fillId="7" borderId="118" xfId="0" applyFont="1" applyFill="1" applyBorder="1"/>
    <xf numFmtId="0" fontId="14" fillId="7" borderId="13" xfId="0" applyFont="1" applyFill="1" applyBorder="1"/>
    <xf numFmtId="0" fontId="132" fillId="6" borderId="1" xfId="0" applyFont="1" applyFill="1" applyBorder="1" applyAlignment="1">
      <alignment horizontal="center" vertical="center" wrapText="1"/>
    </xf>
    <xf numFmtId="0" fontId="132" fillId="6" borderId="74" xfId="0" applyFont="1" applyFill="1" applyBorder="1" applyAlignment="1">
      <alignment horizontal="center" vertical="center" wrapText="1"/>
    </xf>
    <xf numFmtId="0" fontId="89" fillId="6" borderId="113" xfId="0" applyFont="1" applyFill="1" applyBorder="1" applyAlignment="1">
      <alignment horizontal="center" vertical="center" wrapText="1"/>
    </xf>
    <xf numFmtId="0" fontId="89" fillId="6" borderId="117" xfId="0" applyFont="1" applyFill="1" applyBorder="1" applyAlignment="1">
      <alignment horizontal="center" vertical="center" wrapText="1"/>
    </xf>
    <xf numFmtId="0" fontId="132" fillId="6" borderId="113" xfId="0" applyFont="1" applyFill="1" applyBorder="1" applyAlignment="1">
      <alignment horizontal="center" vertical="center" wrapText="1"/>
    </xf>
    <xf numFmtId="0" fontId="89" fillId="6" borderId="2" xfId="0" applyFont="1" applyFill="1" applyBorder="1" applyAlignment="1">
      <alignment horizontal="center" vertical="center" wrapText="1"/>
    </xf>
    <xf numFmtId="9" fontId="14" fillId="4" borderId="5" xfId="0" applyNumberFormat="1" applyFont="1" applyFill="1" applyBorder="1"/>
    <xf numFmtId="9" fontId="14" fillId="4" borderId="6" xfId="0" applyNumberFormat="1" applyFont="1" applyFill="1" applyBorder="1"/>
    <xf numFmtId="9" fontId="14" fillId="4" borderId="114" xfId="0" applyNumberFormat="1" applyFont="1" applyFill="1" applyBorder="1"/>
    <xf numFmtId="9" fontId="14" fillId="4" borderId="115" xfId="0" applyNumberFormat="1" applyFont="1" applyFill="1" applyBorder="1"/>
    <xf numFmtId="9" fontId="14" fillId="4" borderId="7" xfId="0" applyNumberFormat="1" applyFont="1" applyFill="1" applyBorder="1"/>
    <xf numFmtId="0" fontId="72" fillId="7" borderId="10" xfId="0" applyFont="1" applyFill="1" applyBorder="1" applyAlignment="1">
      <alignment horizontal="center"/>
    </xf>
    <xf numFmtId="0" fontId="72" fillId="7" borderId="34" xfId="0" applyFont="1" applyFill="1" applyBorder="1" applyAlignment="1">
      <alignment horizontal="center" wrapText="1"/>
    </xf>
    <xf numFmtId="0" fontId="48" fillId="7" borderId="34" xfId="0" applyFont="1" applyFill="1" applyBorder="1" applyAlignment="1">
      <alignment horizontal="center" wrapText="1"/>
    </xf>
    <xf numFmtId="0" fontId="48" fillId="7" borderId="35" xfId="0" applyFont="1" applyFill="1" applyBorder="1" applyAlignment="1">
      <alignment horizontal="center" wrapText="1"/>
    </xf>
    <xf numFmtId="9" fontId="14" fillId="4" borderId="5" xfId="2" applyFont="1" applyFill="1" applyBorder="1"/>
    <xf numFmtId="9" fontId="14" fillId="4" borderId="6" xfId="2" applyFont="1" applyFill="1" applyBorder="1"/>
    <xf numFmtId="9" fontId="14" fillId="4" borderId="114" xfId="2" applyFont="1" applyFill="1" applyBorder="1"/>
    <xf numFmtId="9" fontId="14" fillId="4" borderId="115" xfId="2" applyFont="1" applyFill="1" applyBorder="1"/>
    <xf numFmtId="9" fontId="14" fillId="4" borderId="7" xfId="2" applyFont="1" applyFill="1" applyBorder="1"/>
    <xf numFmtId="9" fontId="14" fillId="7" borderId="3" xfId="2" applyFont="1" applyFill="1" applyBorder="1"/>
    <xf numFmtId="9" fontId="14" fillId="7" borderId="0" xfId="2" applyFont="1" applyFill="1" applyBorder="1"/>
    <xf numFmtId="9" fontId="14" fillId="7" borderId="78" xfId="2" applyFont="1" applyFill="1" applyBorder="1"/>
    <xf numFmtId="9" fontId="14" fillId="7" borderId="116" xfId="2" applyFont="1" applyFill="1" applyBorder="1"/>
    <xf numFmtId="9" fontId="14" fillId="7" borderId="9" xfId="2" applyFont="1" applyFill="1" applyBorder="1"/>
    <xf numFmtId="9" fontId="14" fillId="7" borderId="14" xfId="2" applyFont="1" applyFill="1" applyBorder="1"/>
    <xf numFmtId="9" fontId="14" fillId="7" borderId="15" xfId="2" applyFont="1" applyFill="1" applyBorder="1"/>
    <xf numFmtId="9" fontId="14" fillId="7" borderId="79" xfId="2" applyFont="1" applyFill="1" applyBorder="1"/>
    <xf numFmtId="9" fontId="14" fillId="7" borderId="118" xfId="2" applyFont="1" applyFill="1" applyBorder="1"/>
    <xf numFmtId="9" fontId="14" fillId="7" borderId="13" xfId="2" applyFont="1" applyFill="1" applyBorder="1"/>
    <xf numFmtId="0" fontId="72" fillId="7" borderId="10" xfId="0" applyFont="1" applyFill="1" applyBorder="1" applyAlignment="1">
      <alignment horizontal="center" wrapText="1"/>
    </xf>
    <xf numFmtId="0" fontId="27" fillId="20" borderId="5" xfId="0" applyFont="1" applyFill="1" applyBorder="1" applyAlignment="1">
      <alignment horizontal="center" vertical="center"/>
    </xf>
    <xf numFmtId="0" fontId="27" fillId="20" borderId="6" xfId="0" applyFont="1" applyFill="1" applyBorder="1" applyAlignment="1">
      <alignment horizontal="center" vertical="center"/>
    </xf>
    <xf numFmtId="0" fontId="27" fillId="20" borderId="7" xfId="0" applyFont="1" applyFill="1" applyBorder="1" applyAlignment="1">
      <alignment horizontal="center" vertical="center"/>
    </xf>
    <xf numFmtId="0" fontId="27" fillId="20" borderId="27" xfId="0" applyFont="1" applyFill="1" applyBorder="1" applyAlignment="1">
      <alignment horizontal="center" vertical="center"/>
    </xf>
    <xf numFmtId="165" fontId="12" fillId="3" borderId="7" xfId="9" applyFont="1" applyFill="1" applyBorder="1" applyAlignment="1">
      <alignment horizontal="left"/>
    </xf>
    <xf numFmtId="165" fontId="12" fillId="3" borderId="19" xfId="9" applyFont="1" applyFill="1" applyBorder="1" applyAlignment="1">
      <alignment horizontal="left"/>
    </xf>
    <xf numFmtId="165" fontId="12" fillId="3" borderId="9" xfId="9" applyFont="1" applyFill="1" applyBorder="1" applyAlignment="1">
      <alignment horizontal="left"/>
    </xf>
    <xf numFmtId="165" fontId="12" fillId="3" borderId="28" xfId="9" applyFont="1" applyFill="1" applyBorder="1" applyAlignment="1">
      <alignment horizontal="left"/>
    </xf>
    <xf numFmtId="165" fontId="12" fillId="3" borderId="13" xfId="9" applyFont="1" applyFill="1" applyBorder="1" applyAlignment="1">
      <alignment horizontal="left"/>
    </xf>
    <xf numFmtId="165" fontId="12" fillId="3" borderId="5" xfId="9" applyFont="1" applyFill="1" applyBorder="1" applyAlignment="1">
      <alignment horizontal="left"/>
    </xf>
    <xf numFmtId="165" fontId="12" fillId="3" borderId="6" xfId="9" applyFont="1" applyFill="1" applyBorder="1" applyAlignment="1">
      <alignment horizontal="left"/>
    </xf>
    <xf numFmtId="165" fontId="12" fillId="3" borderId="3" xfId="9" applyFont="1" applyFill="1" applyBorder="1" applyAlignment="1">
      <alignment horizontal="left"/>
    </xf>
    <xf numFmtId="165" fontId="12" fillId="3" borderId="3" xfId="9" applyFont="1" applyFill="1" applyBorder="1" applyAlignment="1">
      <alignment horizontal="center"/>
    </xf>
    <xf numFmtId="165" fontId="12" fillId="3" borderId="0" xfId="9" applyFont="1" applyFill="1" applyBorder="1" applyAlignment="1">
      <alignment horizontal="center"/>
    </xf>
    <xf numFmtId="165" fontId="12" fillId="3" borderId="14" xfId="9" applyFont="1" applyFill="1" applyBorder="1" applyAlignment="1">
      <alignment horizontal="center"/>
    </xf>
    <xf numFmtId="165" fontId="12" fillId="3" borderId="15" xfId="9" applyFont="1" applyFill="1" applyBorder="1" applyAlignment="1">
      <alignment horizontal="center"/>
    </xf>
    <xf numFmtId="165" fontId="22" fillId="3" borderId="19" xfId="9" applyFont="1" applyFill="1" applyBorder="1" applyAlignment="1">
      <alignment horizontal="left"/>
    </xf>
    <xf numFmtId="165" fontId="124" fillId="3" borderId="19" xfId="9" applyFont="1" applyFill="1" applyBorder="1" applyAlignment="1">
      <alignment horizontal="left"/>
    </xf>
    <xf numFmtId="0" fontId="43" fillId="17" borderId="5" xfId="0" applyFont="1" applyFill="1" applyBorder="1" applyAlignment="1">
      <alignment horizontal="left" vertical="center"/>
    </xf>
    <xf numFmtId="165" fontId="12" fillId="3" borderId="26" xfId="9" applyFont="1" applyFill="1" applyBorder="1" applyAlignment="1">
      <alignment horizontal="left"/>
    </xf>
    <xf numFmtId="0" fontId="67" fillId="17" borderId="3" xfId="0" applyFont="1" applyFill="1" applyBorder="1" applyAlignment="1">
      <alignment horizontal="left" vertical="center" wrapText="1"/>
    </xf>
    <xf numFmtId="0" fontId="67" fillId="17" borderId="14" xfId="0" applyFont="1" applyFill="1" applyBorder="1" applyAlignment="1">
      <alignment horizontal="left" vertical="center"/>
    </xf>
    <xf numFmtId="0" fontId="39" fillId="0" borderId="15" xfId="0" applyFont="1" applyFill="1" applyBorder="1" applyAlignment="1">
      <alignment horizontal="left"/>
    </xf>
    <xf numFmtId="0" fontId="43" fillId="17" borderId="1" xfId="0" applyFont="1" applyFill="1" applyBorder="1" applyAlignment="1">
      <alignment horizontal="left" vertical="center"/>
    </xf>
    <xf numFmtId="0" fontId="39" fillId="2" borderId="74" xfId="0" applyFont="1" applyFill="1" applyBorder="1" applyAlignment="1">
      <alignment horizontal="left"/>
    </xf>
    <xf numFmtId="165" fontId="12" fillId="3" borderId="82" xfId="9" applyFont="1" applyFill="1" applyBorder="1" applyAlignment="1">
      <alignment horizontal="left"/>
    </xf>
    <xf numFmtId="165" fontId="12" fillId="3" borderId="2" xfId="9" applyFont="1" applyFill="1" applyBorder="1" applyAlignment="1">
      <alignment horizontal="left"/>
    </xf>
    <xf numFmtId="165" fontId="39" fillId="4" borderId="90" xfId="9" applyFont="1" applyFill="1" applyBorder="1" applyAlignment="1">
      <alignment horizontal="left"/>
    </xf>
    <xf numFmtId="0" fontId="39" fillId="2" borderId="14" xfId="0" applyFont="1" applyFill="1" applyBorder="1" applyAlignment="1">
      <alignment horizontal="left"/>
    </xf>
    <xf numFmtId="165" fontId="39" fillId="4" borderId="0" xfId="0" applyNumberFormat="1" applyFont="1" applyFill="1" applyAlignment="1">
      <alignment horizontal="left"/>
    </xf>
    <xf numFmtId="0" fontId="39" fillId="0" borderId="13" xfId="0" applyFont="1" applyBorder="1" applyAlignment="1">
      <alignment horizontal="left"/>
    </xf>
    <xf numFmtId="165" fontId="129" fillId="4" borderId="0" xfId="9" applyFont="1" applyFill="1" applyBorder="1" applyAlignment="1">
      <alignment horizontal="left"/>
    </xf>
    <xf numFmtId="0" fontId="127" fillId="17" borderId="44" xfId="0" applyFont="1" applyFill="1" applyBorder="1"/>
    <xf numFmtId="0" fontId="39" fillId="0" borderId="44" xfId="0" applyFont="1" applyBorder="1" applyAlignment="1">
      <alignment horizontal="left"/>
    </xf>
    <xf numFmtId="165" fontId="14" fillId="3" borderId="50" xfId="9" applyFont="1" applyFill="1" applyBorder="1"/>
    <xf numFmtId="165" fontId="14" fillId="4" borderId="44" xfId="9" applyFont="1" applyFill="1" applyBorder="1"/>
    <xf numFmtId="165" fontId="14" fillId="4" borderId="104" xfId="9" applyFont="1" applyFill="1" applyBorder="1"/>
    <xf numFmtId="165" fontId="134" fillId="3" borderId="0" xfId="9" applyFont="1" applyFill="1" applyBorder="1" applyAlignment="1">
      <alignment horizontal="left"/>
    </xf>
    <xf numFmtId="165" fontId="39" fillId="0" borderId="0" xfId="0" applyNumberFormat="1" applyFont="1" applyBorder="1" applyAlignment="1">
      <alignment horizontal="left"/>
    </xf>
    <xf numFmtId="4" fontId="39" fillId="0" borderId="0" xfId="0" applyNumberFormat="1" applyFont="1" applyBorder="1" applyAlignment="1">
      <alignment horizontal="left"/>
    </xf>
    <xf numFmtId="0" fontId="49" fillId="2" borderId="0" xfId="0" applyFont="1" applyFill="1" applyBorder="1" applyAlignment="1">
      <alignment horizontal="center" vertical="center"/>
    </xf>
    <xf numFmtId="165" fontId="24" fillId="4" borderId="20" xfId="9" applyFont="1" applyFill="1" applyBorder="1" applyAlignment="1">
      <alignment horizontal="left"/>
    </xf>
    <xf numFmtId="165" fontId="24" fillId="3" borderId="0" xfId="9" applyFont="1" applyFill="1" applyBorder="1" applyAlignment="1">
      <alignment horizontal="left"/>
    </xf>
    <xf numFmtId="165" fontId="24" fillId="4" borderId="0" xfId="9" applyFont="1" applyFill="1" applyBorder="1" applyAlignment="1">
      <alignment horizontal="left"/>
    </xf>
    <xf numFmtId="165" fontId="24" fillId="4" borderId="9" xfId="9" applyFont="1" applyFill="1" applyBorder="1" applyAlignment="1">
      <alignment horizontal="left"/>
    </xf>
    <xf numFmtId="4" fontId="24" fillId="3" borderId="0" xfId="9" applyNumberFormat="1" applyFont="1" applyFill="1" applyBorder="1" applyAlignment="1">
      <alignment horizontal="right"/>
    </xf>
    <xf numFmtId="165" fontId="62" fillId="4" borderId="10" xfId="9" applyFont="1" applyFill="1" applyBorder="1" applyAlignment="1">
      <alignment horizontal="left"/>
    </xf>
    <xf numFmtId="165" fontId="62" fillId="4" borderId="34" xfId="9" applyFont="1" applyFill="1" applyBorder="1" applyAlignment="1">
      <alignment horizontal="left"/>
    </xf>
    <xf numFmtId="165" fontId="62" fillId="4" borderId="35" xfId="9" applyFont="1" applyFill="1" applyBorder="1" applyAlignment="1">
      <alignment horizontal="left"/>
    </xf>
    <xf numFmtId="165" fontId="24" fillId="4" borderId="34" xfId="9" applyFont="1" applyFill="1" applyBorder="1" applyAlignment="1">
      <alignment horizontal="left"/>
    </xf>
    <xf numFmtId="165" fontId="24" fillId="4" borderId="39" xfId="9" applyFont="1" applyFill="1" applyBorder="1" applyAlignment="1">
      <alignment horizontal="left"/>
    </xf>
    <xf numFmtId="165" fontId="62" fillId="4" borderId="83" xfId="9" applyFont="1" applyFill="1" applyBorder="1" applyAlignment="1">
      <alignment horizontal="left"/>
    </xf>
    <xf numFmtId="165" fontId="62" fillId="4" borderId="17" xfId="9" applyFont="1" applyFill="1" applyBorder="1" applyAlignment="1">
      <alignment horizontal="left"/>
    </xf>
    <xf numFmtId="165" fontId="62" fillId="4" borderId="54" xfId="9" applyFont="1" applyFill="1" applyBorder="1" applyAlignment="1">
      <alignment horizontal="left"/>
    </xf>
    <xf numFmtId="165" fontId="62" fillId="4" borderId="22" xfId="9" applyFont="1" applyFill="1" applyBorder="1" applyAlignment="1">
      <alignment horizontal="left"/>
    </xf>
    <xf numFmtId="165" fontId="62" fillId="4" borderId="18" xfId="9" applyFont="1" applyFill="1" applyBorder="1" applyAlignment="1">
      <alignment horizontal="left"/>
    </xf>
    <xf numFmtId="165" fontId="39" fillId="4" borderId="54" xfId="9" applyFont="1" applyFill="1" applyBorder="1" applyAlignment="1">
      <alignment horizontal="left"/>
    </xf>
    <xf numFmtId="165" fontId="129" fillId="4" borderId="17" xfId="9" applyFont="1" applyFill="1" applyBorder="1" applyAlignment="1">
      <alignment horizontal="left"/>
    </xf>
    <xf numFmtId="165" fontId="39" fillId="4" borderId="17" xfId="9" applyFont="1" applyFill="1" applyBorder="1" applyAlignment="1">
      <alignment horizontal="left"/>
    </xf>
    <xf numFmtId="165" fontId="24" fillId="4" borderId="17" xfId="9" applyFont="1" applyFill="1" applyBorder="1" applyAlignment="1">
      <alignment horizontal="left"/>
    </xf>
    <xf numFmtId="0" fontId="51" fillId="4" borderId="36" xfId="0" applyFont="1" applyFill="1" applyBorder="1" applyAlignment="1">
      <alignment horizontal="left"/>
    </xf>
    <xf numFmtId="0" fontId="43" fillId="4" borderId="7" xfId="0" applyFont="1" applyFill="1" applyBorder="1" applyAlignment="1">
      <alignment horizontal="left" wrapText="1"/>
    </xf>
    <xf numFmtId="2" fontId="50" fillId="0" borderId="77" xfId="0" applyNumberFormat="1" applyFont="1" applyBorder="1" applyAlignment="1">
      <alignment horizontal="left"/>
    </xf>
    <xf numFmtId="184" fontId="22" fillId="4" borderId="5" xfId="9" applyNumberFormat="1" applyFont="1" applyFill="1" applyBorder="1" applyAlignment="1">
      <alignment wrapText="1"/>
    </xf>
    <xf numFmtId="184" fontId="22" fillId="4" borderId="6" xfId="9" applyNumberFormat="1" applyFont="1" applyFill="1" applyBorder="1" applyAlignment="1">
      <alignment wrapText="1"/>
    </xf>
    <xf numFmtId="184" fontId="22" fillId="4" borderId="27" xfId="9" applyNumberFormat="1" applyFont="1" applyFill="1" applyBorder="1" applyAlignment="1">
      <alignment wrapText="1"/>
    </xf>
    <xf numFmtId="184" fontId="22" fillId="4" borderId="7" xfId="9" applyNumberFormat="1" applyFont="1" applyFill="1" applyBorder="1" applyAlignment="1">
      <alignment wrapText="1"/>
    </xf>
    <xf numFmtId="184" fontId="22" fillId="4" borderId="3" xfId="9" applyNumberFormat="1" applyFont="1" applyFill="1" applyBorder="1" applyAlignment="1">
      <alignment wrapText="1"/>
    </xf>
    <xf numFmtId="184" fontId="22" fillId="4" borderId="0" xfId="9" applyNumberFormat="1" applyFont="1" applyFill="1" applyBorder="1" applyAlignment="1">
      <alignment wrapText="1"/>
    </xf>
    <xf numFmtId="184" fontId="22" fillId="4" borderId="20" xfId="9" applyNumberFormat="1" applyFont="1" applyFill="1" applyBorder="1" applyAlignment="1">
      <alignment wrapText="1"/>
    </xf>
    <xf numFmtId="184" fontId="22" fillId="4" borderId="9" xfId="9" applyNumberFormat="1" applyFont="1" applyFill="1" applyBorder="1" applyAlignment="1">
      <alignment wrapText="1"/>
    </xf>
    <xf numFmtId="184" fontId="22" fillId="4" borderId="0" xfId="9" applyNumberFormat="1" applyFont="1" applyFill="1" applyBorder="1" applyAlignment="1"/>
    <xf numFmtId="184" fontId="22" fillId="4" borderId="20" xfId="9" applyNumberFormat="1" applyFont="1" applyFill="1" applyBorder="1" applyAlignment="1"/>
    <xf numFmtId="184" fontId="22" fillId="4" borderId="9" xfId="9" applyNumberFormat="1" applyFont="1" applyFill="1" applyBorder="1" applyAlignment="1"/>
    <xf numFmtId="184" fontId="22" fillId="4" borderId="14" xfId="9" applyNumberFormat="1" applyFont="1" applyFill="1" applyBorder="1" applyAlignment="1">
      <alignment wrapText="1"/>
    </xf>
    <xf numFmtId="184" fontId="22" fillId="4" borderId="15" xfId="9" applyNumberFormat="1" applyFont="1" applyFill="1" applyBorder="1" applyAlignment="1"/>
    <xf numFmtId="184" fontId="22" fillId="4" borderId="29" xfId="9" applyNumberFormat="1" applyFont="1" applyFill="1" applyBorder="1" applyAlignment="1"/>
    <xf numFmtId="184" fontId="22" fillId="4" borderId="13" xfId="9" applyNumberFormat="1" applyFont="1" applyFill="1" applyBorder="1" applyAlignment="1"/>
    <xf numFmtId="165" fontId="129" fillId="65" borderId="0" xfId="9" applyFont="1" applyFill="1" applyBorder="1" applyAlignment="1">
      <alignment horizontal="left"/>
    </xf>
    <xf numFmtId="0" fontId="43" fillId="2" borderId="0" xfId="0" applyFont="1" applyFill="1" applyAlignment="1">
      <alignment horizontal="left"/>
    </xf>
    <xf numFmtId="0" fontId="39" fillId="2" borderId="34" xfId="0" applyFont="1" applyFill="1" applyBorder="1" applyAlignment="1">
      <alignment horizontal="left"/>
    </xf>
    <xf numFmtId="1" fontId="39" fillId="2" borderId="34" xfId="0" applyNumberFormat="1" applyFont="1" applyFill="1" applyBorder="1" applyAlignment="1">
      <alignment horizontal="right"/>
    </xf>
    <xf numFmtId="165" fontId="39" fillId="2" borderId="34" xfId="9" applyFont="1" applyFill="1" applyBorder="1" applyAlignment="1">
      <alignment horizontal="right"/>
    </xf>
    <xf numFmtId="4" fontId="39" fillId="2" borderId="34" xfId="0" applyNumberFormat="1" applyFont="1" applyFill="1" applyBorder="1" applyAlignment="1">
      <alignment horizontal="right"/>
    </xf>
    <xf numFmtId="1" fontId="39" fillId="2" borderId="0" xfId="0" applyNumberFormat="1" applyFont="1" applyFill="1" applyAlignment="1">
      <alignment horizontal="right"/>
    </xf>
    <xf numFmtId="165" fontId="39" fillId="2" borderId="0" xfId="9" applyFont="1" applyFill="1" applyBorder="1" applyAlignment="1">
      <alignment horizontal="right"/>
    </xf>
    <xf numFmtId="4" fontId="39" fillId="2" borderId="0" xfId="0" applyNumberFormat="1" applyFont="1" applyFill="1" applyAlignment="1">
      <alignment horizontal="right"/>
    </xf>
    <xf numFmtId="2" fontId="27" fillId="14" borderId="6" xfId="0" applyNumberFormat="1" applyFont="1" applyFill="1" applyBorder="1" applyAlignment="1">
      <alignment horizontal="center" vertical="center"/>
    </xf>
    <xf numFmtId="2" fontId="27" fillId="14" borderId="0" xfId="0" applyNumberFormat="1" applyFont="1" applyFill="1" applyBorder="1" applyAlignment="1">
      <alignment horizontal="center" vertical="center"/>
    </xf>
    <xf numFmtId="2" fontId="43" fillId="0" borderId="6" xfId="0" applyNumberFormat="1" applyFont="1" applyBorder="1" applyAlignment="1">
      <alignment horizontal="left"/>
    </xf>
    <xf numFmtId="2" fontId="43" fillId="0" borderId="0" xfId="0" applyNumberFormat="1" applyFont="1" applyBorder="1" applyAlignment="1">
      <alignment horizontal="left"/>
    </xf>
    <xf numFmtId="2" fontId="50" fillId="0" borderId="3" xfId="0" applyNumberFormat="1" applyFont="1" applyBorder="1" applyAlignment="1">
      <alignment horizontal="left"/>
    </xf>
    <xf numFmtId="176" fontId="22" fillId="4" borderId="29" xfId="9" applyNumberFormat="1" applyFont="1" applyFill="1" applyBorder="1" applyAlignment="1"/>
    <xf numFmtId="176" fontId="22" fillId="4" borderId="13" xfId="9" applyNumberFormat="1" applyFont="1" applyFill="1" applyBorder="1" applyAlignment="1"/>
    <xf numFmtId="0" fontId="39" fillId="8" borderId="0" xfId="0" applyFont="1" applyFill="1" applyAlignment="1">
      <alignment horizontal="left"/>
    </xf>
    <xf numFmtId="0" fontId="39" fillId="8" borderId="78" xfId="0" applyFont="1" applyFill="1" applyBorder="1" applyAlignment="1">
      <alignment horizontal="left"/>
    </xf>
    <xf numFmtId="165" fontId="129" fillId="4" borderId="0" xfId="0" applyNumberFormat="1" applyFont="1" applyFill="1" applyAlignment="1">
      <alignment horizontal="left"/>
    </xf>
    <xf numFmtId="166" fontId="129" fillId="4" borderId="78" xfId="0" applyNumberFormat="1" applyFont="1" applyFill="1" applyBorder="1" applyAlignment="1">
      <alignment horizontal="left"/>
    </xf>
    <xf numFmtId="166" fontId="39" fillId="4" borderId="0" xfId="0" applyNumberFormat="1" applyFont="1" applyFill="1" applyAlignment="1">
      <alignment horizontal="left"/>
    </xf>
    <xf numFmtId="165" fontId="39" fillId="0" borderId="17" xfId="9" applyFont="1" applyBorder="1" applyAlignment="1">
      <alignment horizontal="left"/>
    </xf>
    <xf numFmtId="0" fontId="39" fillId="21" borderId="0" xfId="0" applyFont="1" applyFill="1" applyAlignment="1">
      <alignment horizontal="left"/>
    </xf>
    <xf numFmtId="2" fontId="43" fillId="0" borderId="5" xfId="0" applyNumberFormat="1" applyFont="1" applyBorder="1" applyAlignment="1">
      <alignment horizontal="left"/>
    </xf>
    <xf numFmtId="2" fontId="43" fillId="0" borderId="3" xfId="0" applyNumberFormat="1" applyFont="1" applyBorder="1" applyAlignment="1">
      <alignment horizontal="left"/>
    </xf>
    <xf numFmtId="2" fontId="43" fillId="0" borderId="119" xfId="0" applyNumberFormat="1" applyFont="1" applyBorder="1" applyAlignment="1">
      <alignment horizontal="left"/>
    </xf>
    <xf numFmtId="0" fontId="50" fillId="0" borderId="120" xfId="0" applyFont="1" applyBorder="1" applyAlignment="1">
      <alignment horizontal="left"/>
    </xf>
    <xf numFmtId="0" fontId="82" fillId="0" borderId="42" xfId="0" applyFont="1" applyBorder="1" applyAlignment="1">
      <alignment horizontal="left"/>
    </xf>
    <xf numFmtId="0" fontId="39" fillId="14" borderId="27" xfId="0" applyFont="1" applyFill="1" applyBorder="1" applyAlignment="1">
      <alignment horizontal="left" textRotation="90"/>
    </xf>
    <xf numFmtId="0" fontId="39" fillId="14" borderId="7" xfId="0" applyFont="1" applyFill="1" applyBorder="1" applyAlignment="1">
      <alignment horizontal="left"/>
    </xf>
    <xf numFmtId="0" fontId="39" fillId="14" borderId="20" xfId="0" applyFont="1" applyFill="1" applyBorder="1" applyAlignment="1">
      <alignment horizontal="left" textRotation="90"/>
    </xf>
    <xf numFmtId="0" fontId="39" fillId="14" borderId="9" xfId="0" applyFont="1" applyFill="1" applyBorder="1" applyAlignment="1">
      <alignment horizontal="left"/>
    </xf>
    <xf numFmtId="0" fontId="39" fillId="2" borderId="17" xfId="0" applyFont="1" applyFill="1" applyBorder="1" applyAlignment="1">
      <alignment horizontal="left"/>
    </xf>
    <xf numFmtId="1" fontId="39" fillId="2" borderId="17" xfId="0" applyNumberFormat="1" applyFont="1" applyFill="1" applyBorder="1" applyAlignment="1">
      <alignment horizontal="right"/>
    </xf>
    <xf numFmtId="0" fontId="1" fillId="0" borderId="34" xfId="0" applyFont="1" applyBorder="1"/>
    <xf numFmtId="14" fontId="27" fillId="20" borderId="27" xfId="16" applyNumberFormat="1" applyFont="1" applyFill="1" applyBorder="1" applyAlignment="1" applyProtection="1">
      <alignment horizontal="center" vertical="center" wrapText="1"/>
      <protection locked="0"/>
    </xf>
    <xf numFmtId="3" fontId="12" fillId="0" borderId="20" xfId="16" applyNumberFormat="1" applyBorder="1" applyProtection="1">
      <alignment vertical="top"/>
      <protection locked="0"/>
    </xf>
    <xf numFmtId="169" fontId="130" fillId="4" borderId="20" xfId="16" applyNumberFormat="1" applyFont="1" applyFill="1" applyBorder="1" applyAlignment="1" applyProtection="1">
      <protection locked="0"/>
    </xf>
    <xf numFmtId="169" fontId="129" fillId="3" borderId="20" xfId="16" applyNumberFormat="1" applyFont="1" applyFill="1" applyBorder="1" applyAlignment="1"/>
    <xf numFmtId="169" fontId="129" fillId="4" borderId="20" xfId="16" applyNumberFormat="1" applyFont="1" applyFill="1" applyBorder="1" applyAlignment="1"/>
    <xf numFmtId="169" fontId="128" fillId="3" borderId="20" xfId="16" applyNumberFormat="1" applyFont="1" applyFill="1" applyBorder="1" applyAlignment="1"/>
    <xf numFmtId="169" fontId="129" fillId="0" borderId="20" xfId="16" applyNumberFormat="1" applyFont="1" applyBorder="1" applyAlignment="1" applyProtection="1">
      <protection locked="0"/>
    </xf>
    <xf numFmtId="169" fontId="129" fillId="0" borderId="20" xfId="16" applyNumberFormat="1" applyFont="1" applyBorder="1" applyAlignment="1"/>
    <xf numFmtId="169" fontId="128" fillId="0" borderId="20" xfId="16" applyNumberFormat="1" applyFont="1" applyBorder="1" applyAlignment="1"/>
    <xf numFmtId="169" fontId="22" fillId="0" borderId="20" xfId="16" applyNumberFormat="1" applyFont="1" applyBorder="1" applyAlignment="1">
      <alignment vertical="center"/>
    </xf>
    <xf numFmtId="169" fontId="22" fillId="9" borderId="20" xfId="16" applyNumberFormat="1" applyFont="1" applyFill="1" applyBorder="1" applyAlignment="1" applyProtection="1">
      <alignment vertical="center"/>
      <protection locked="0"/>
    </xf>
    <xf numFmtId="0" fontId="12" fillId="0" borderId="20" xfId="16" applyBorder="1" applyProtection="1">
      <alignment vertical="top"/>
      <protection locked="0"/>
    </xf>
    <xf numFmtId="169" fontId="24" fillId="3" borderId="20" xfId="16" applyNumberFormat="1" applyFont="1" applyFill="1" applyBorder="1" applyAlignment="1"/>
    <xf numFmtId="0" fontId="12" fillId="7" borderId="20" xfId="16" applyFill="1" applyBorder="1" applyProtection="1">
      <alignment vertical="top"/>
      <protection locked="0"/>
    </xf>
    <xf numFmtId="169" fontId="24" fillId="0" borderId="29" xfId="16" applyNumberFormat="1" applyFont="1" applyBorder="1" applyAlignment="1"/>
    <xf numFmtId="169" fontId="129" fillId="4" borderId="20" xfId="16" applyNumberFormat="1" applyFont="1" applyFill="1" applyBorder="1" applyAlignment="1" applyProtection="1">
      <protection locked="0"/>
    </xf>
    <xf numFmtId="169" fontId="129" fillId="3" borderId="20" xfId="16" applyNumberFormat="1" applyFont="1" applyFill="1" applyBorder="1" applyAlignment="1" applyProtection="1">
      <protection locked="0"/>
    </xf>
    <xf numFmtId="169" fontId="12" fillId="3" borderId="20" xfId="16" applyNumberFormat="1" applyFill="1" applyBorder="1" applyAlignment="1"/>
    <xf numFmtId="0" fontId="12" fillId="0" borderId="20" xfId="16" applyBorder="1" applyAlignment="1" applyProtection="1">
      <alignment vertical="center"/>
      <protection locked="0"/>
    </xf>
    <xf numFmtId="169" fontId="24" fillId="0" borderId="20" xfId="16" applyNumberFormat="1" applyFont="1" applyBorder="1" applyAlignment="1"/>
    <xf numFmtId="169" fontId="22" fillId="0" borderId="20" xfId="16" applyNumberFormat="1" applyFont="1" applyBorder="1" applyAlignment="1" applyProtection="1">
      <alignment horizontal="center" vertical="center"/>
      <protection locked="0"/>
    </xf>
    <xf numFmtId="4" fontId="92" fillId="7" borderId="20" xfId="16" applyNumberFormat="1" applyFont="1" applyFill="1" applyBorder="1" applyProtection="1">
      <alignment vertical="top"/>
      <protection locked="0"/>
    </xf>
    <xf numFmtId="0" fontId="42" fillId="0" borderId="20" xfId="16" applyFont="1" applyBorder="1" applyAlignment="1" applyProtection="1">
      <alignment vertical="center"/>
      <protection locked="0"/>
    </xf>
    <xf numFmtId="169" fontId="12" fillId="0" borderId="20" xfId="16" applyNumberFormat="1" applyBorder="1" applyProtection="1">
      <alignment vertical="top"/>
      <protection locked="0"/>
    </xf>
    <xf numFmtId="169" fontId="12" fillId="0" borderId="29" xfId="16" applyNumberFormat="1" applyBorder="1" applyProtection="1">
      <alignment vertical="top"/>
      <protection locked="0"/>
    </xf>
    <xf numFmtId="165" fontId="135" fillId="4" borderId="0" xfId="9" applyFont="1" applyFill="1" applyBorder="1"/>
    <xf numFmtId="165" fontId="135" fillId="3" borderId="0" xfId="9" applyFont="1" applyFill="1" applyBorder="1"/>
    <xf numFmtId="165" fontId="135" fillId="3" borderId="11" xfId="9" applyFont="1" applyFill="1" applyBorder="1"/>
    <xf numFmtId="165" fontId="135" fillId="4" borderId="34" xfId="9" applyFont="1" applyFill="1" applyBorder="1"/>
    <xf numFmtId="165" fontId="135" fillId="3" borderId="34" xfId="9" applyFont="1" applyFill="1" applyBorder="1"/>
    <xf numFmtId="165" fontId="135" fillId="4" borderId="41" xfId="9" applyFont="1" applyFill="1" applyBorder="1"/>
    <xf numFmtId="165" fontId="135" fillId="4" borderId="20" xfId="9" applyFont="1" applyFill="1" applyBorder="1"/>
    <xf numFmtId="165" fontId="135" fillId="3" borderId="20" xfId="9" applyFont="1" applyFill="1" applyBorder="1"/>
    <xf numFmtId="165" fontId="135" fillId="3" borderId="12" xfId="9" applyFont="1" applyFill="1" applyBorder="1"/>
    <xf numFmtId="165" fontId="135" fillId="4" borderId="35" xfId="9" applyFont="1" applyFill="1" applyBorder="1"/>
    <xf numFmtId="165" fontId="135" fillId="3" borderId="35" xfId="9" applyFont="1" applyFill="1" applyBorder="1"/>
    <xf numFmtId="165" fontId="135" fillId="4" borderId="120" xfId="9" applyFont="1" applyFill="1" applyBorder="1"/>
    <xf numFmtId="165" fontId="12" fillId="4" borderId="0" xfId="9" applyFont="1" applyFill="1" applyBorder="1"/>
    <xf numFmtId="165" fontId="12" fillId="3" borderId="0" xfId="9" applyFont="1" applyFill="1" applyBorder="1"/>
    <xf numFmtId="165" fontId="12" fillId="3" borderId="11" xfId="9" applyFont="1" applyFill="1" applyBorder="1"/>
    <xf numFmtId="165" fontId="12" fillId="4" borderId="34" xfId="9" applyFont="1" applyFill="1" applyBorder="1"/>
    <xf numFmtId="165" fontId="12" fillId="3" borderId="34" xfId="9" applyFont="1" applyFill="1" applyBorder="1"/>
    <xf numFmtId="0" fontId="39" fillId="66" borderId="30" xfId="0" applyFont="1" applyFill="1" applyBorder="1" applyAlignment="1">
      <alignment horizontal="left"/>
    </xf>
    <xf numFmtId="0" fontId="12" fillId="66" borderId="23" xfId="0" applyFont="1" applyFill="1" applyBorder="1" applyAlignment="1">
      <alignment horizontal="left" vertical="top" indent="1"/>
    </xf>
    <xf numFmtId="165" fontId="0" fillId="3" borderId="0" xfId="0" applyNumberFormat="1" applyFill="1" applyBorder="1" applyAlignment="1">
      <alignment horizontal="center" vertical="center" wrapText="1"/>
    </xf>
    <xf numFmtId="4" fontId="0" fillId="4" borderId="3" xfId="0" applyNumberFormat="1" applyFill="1" applyBorder="1" applyAlignment="1">
      <alignment horizontal="center" vertical="center" wrapText="1"/>
    </xf>
    <xf numFmtId="4" fontId="0" fillId="4" borderId="20" xfId="0" applyNumberFormat="1" applyFill="1" applyBorder="1" applyAlignment="1">
      <alignment horizontal="center" vertical="center" wrapText="1"/>
    </xf>
    <xf numFmtId="4" fontId="0" fillId="3" borderId="44" xfId="0" applyNumberFormat="1" applyFill="1" applyBorder="1" applyAlignment="1">
      <alignment horizontal="center" vertical="center" wrapText="1"/>
    </xf>
    <xf numFmtId="165" fontId="0" fillId="3" borderId="103" xfId="0" applyNumberFormat="1" applyFill="1" applyBorder="1" applyAlignment="1">
      <alignment horizontal="center" vertical="center" wrapText="1"/>
    </xf>
    <xf numFmtId="165" fontId="0" fillId="3" borderId="44" xfId="0" applyNumberFormat="1" applyFill="1" applyBorder="1" applyAlignment="1">
      <alignment horizontal="center" vertical="center" wrapText="1"/>
    </xf>
    <xf numFmtId="165" fontId="0" fillId="3" borderId="3" xfId="0" applyNumberFormat="1" applyFill="1" applyBorder="1" applyAlignment="1">
      <alignment horizontal="center" vertical="center" wrapText="1"/>
    </xf>
    <xf numFmtId="0" fontId="0" fillId="2" borderId="23"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81" xfId="0" applyFill="1" applyBorder="1" applyAlignment="1">
      <alignment horizontal="center" vertical="center" wrapText="1"/>
    </xf>
    <xf numFmtId="165" fontId="13" fillId="2" borderId="23" xfId="9" applyFont="1" applyFill="1" applyBorder="1" applyAlignment="1">
      <alignment horizontal="center" vertical="center" wrapText="1"/>
    </xf>
    <xf numFmtId="165" fontId="20" fillId="2" borderId="3" xfId="9" applyFont="1" applyFill="1" applyBorder="1" applyAlignment="1">
      <alignment horizontal="left" vertical="center" indent="1"/>
    </xf>
    <xf numFmtId="165" fontId="0" fillId="2" borderId="19" xfId="9" applyFont="1" applyFill="1" applyBorder="1" applyAlignment="1">
      <alignment horizontal="center" vertical="center" wrapText="1"/>
    </xf>
    <xf numFmtId="165" fontId="20" fillId="2" borderId="19" xfId="9" applyFont="1" applyFill="1" applyBorder="1" applyAlignment="1">
      <alignment horizontal="left" vertical="center" indent="1"/>
    </xf>
    <xf numFmtId="165" fontId="20" fillId="2" borderId="0" xfId="9" applyFont="1" applyFill="1" applyBorder="1" applyAlignment="1">
      <alignment horizontal="center" vertical="center" wrapText="1"/>
    </xf>
    <xf numFmtId="165" fontId="0" fillId="2" borderId="20" xfId="9" applyFont="1" applyFill="1" applyBorder="1" applyAlignment="1">
      <alignment horizontal="center" vertical="center" wrapText="1"/>
    </xf>
    <xf numFmtId="165" fontId="20" fillId="2" borderId="3" xfId="0" applyNumberFormat="1" applyFont="1" applyFill="1" applyBorder="1" applyAlignment="1">
      <alignment horizontal="left" vertical="center" indent="1"/>
    </xf>
    <xf numFmtId="165" fontId="0" fillId="2" borderId="20" xfId="0" applyNumberFormat="1" applyFill="1" applyBorder="1" applyAlignment="1">
      <alignment horizontal="center" vertical="center" wrapText="1"/>
    </xf>
    <xf numFmtId="0" fontId="0" fillId="2" borderId="20" xfId="0" applyFill="1" applyBorder="1" applyAlignment="1">
      <alignment horizontal="center" vertical="center" wrapText="1"/>
    </xf>
    <xf numFmtId="165" fontId="104" fillId="2" borderId="0" xfId="9" applyFont="1" applyFill="1" applyBorder="1" applyAlignment="1">
      <alignment horizontal="center" vertical="center" wrapText="1"/>
    </xf>
    <xf numFmtId="0" fontId="0" fillId="2" borderId="3" xfId="0" applyFill="1" applyBorder="1"/>
    <xf numFmtId="0" fontId="13" fillId="2" borderId="23" xfId="0" applyFont="1" applyFill="1" applyBorder="1" applyAlignment="1">
      <alignment horizontal="center" vertical="center" wrapText="1"/>
    </xf>
    <xf numFmtId="165" fontId="31" fillId="2" borderId="15" xfId="9" applyFont="1" applyFill="1" applyBorder="1" applyAlignment="1">
      <alignment horizontal="left" vertical="center" indent="1"/>
    </xf>
    <xf numFmtId="165" fontId="20" fillId="2" borderId="14" xfId="9" applyFont="1" applyFill="1" applyBorder="1" applyAlignment="1">
      <alignment horizontal="left" vertical="center" indent="1"/>
    </xf>
    <xf numFmtId="165" fontId="20" fillId="2" borderId="15" xfId="9" applyFont="1" applyFill="1" applyBorder="1" applyAlignment="1">
      <alignment horizontal="left" vertical="center" indent="1"/>
    </xf>
    <xf numFmtId="176" fontId="0" fillId="2" borderId="29" xfId="0" applyNumberFormat="1" applyFill="1" applyBorder="1" applyAlignment="1">
      <alignment horizontal="center" vertical="center" wrapText="1"/>
    </xf>
    <xf numFmtId="165" fontId="0" fillId="2" borderId="81" xfId="9" applyFont="1" applyFill="1" applyBorder="1" applyAlignment="1">
      <alignment horizontal="center" vertical="center" wrapText="1"/>
    </xf>
    <xf numFmtId="165" fontId="20" fillId="2" borderId="28" xfId="9" applyFont="1" applyFill="1" applyBorder="1" applyAlignment="1">
      <alignment horizontal="left" vertical="center" indent="1"/>
    </xf>
    <xf numFmtId="165" fontId="0" fillId="2" borderId="29" xfId="0" applyNumberFormat="1" applyFill="1" applyBorder="1" applyAlignment="1">
      <alignment horizontal="center" vertical="center" wrapText="1"/>
    </xf>
    <xf numFmtId="166" fontId="0" fillId="2" borderId="15" xfId="0" applyNumberFormat="1" applyFill="1" applyBorder="1" applyAlignment="1">
      <alignment horizontal="center" vertical="center" wrapText="1"/>
    </xf>
    <xf numFmtId="0" fontId="0" fillId="2" borderId="14" xfId="0" applyFill="1" applyBorder="1"/>
    <xf numFmtId="0" fontId="136" fillId="0" borderId="0" xfId="0" applyFont="1" applyAlignment="1">
      <alignment horizontal="center" vertical="center" wrapText="1"/>
    </xf>
    <xf numFmtId="165" fontId="11" fillId="3" borderId="20" xfId="0" applyNumberFormat="1" applyFont="1" applyFill="1" applyBorder="1" applyAlignment="1">
      <alignment horizontal="center" vertical="center" wrapText="1"/>
    </xf>
    <xf numFmtId="4" fontId="0" fillId="4" borderId="104" xfId="0" applyNumberFormat="1" applyFill="1" applyBorder="1" applyAlignment="1">
      <alignment horizontal="center" vertical="center" wrapText="1"/>
    </xf>
    <xf numFmtId="165" fontId="0" fillId="4" borderId="104" xfId="0" applyNumberFormat="1" applyFill="1" applyBorder="1" applyAlignment="1">
      <alignment horizontal="center" vertical="center" wrapText="1"/>
    </xf>
    <xf numFmtId="4" fontId="11" fillId="3" borderId="104" xfId="0" applyNumberFormat="1" applyFont="1" applyFill="1" applyBorder="1" applyAlignment="1">
      <alignment horizontal="center" vertical="center" wrapText="1"/>
    </xf>
    <xf numFmtId="165" fontId="0" fillId="3" borderId="104" xfId="0" applyNumberFormat="1" applyFill="1" applyBorder="1" applyAlignment="1">
      <alignment horizontal="center" vertical="center" wrapText="1"/>
    </xf>
    <xf numFmtId="0" fontId="31" fillId="2" borderId="104" xfId="0" applyFont="1" applyFill="1" applyBorder="1" applyAlignment="1">
      <alignment horizontal="left" vertical="center" wrapText="1" indent="4"/>
    </xf>
    <xf numFmtId="0" fontId="13" fillId="2" borderId="0" xfId="0" applyFont="1" applyFill="1" applyBorder="1"/>
    <xf numFmtId="10" fontId="0" fillId="4" borderId="9" xfId="2" applyNumberFormat="1" applyFont="1" applyFill="1" applyBorder="1"/>
    <xf numFmtId="0" fontId="45" fillId="0" borderId="68" xfId="0" applyFont="1" applyBorder="1"/>
    <xf numFmtId="0" fontId="0" fillId="0" borderId="68" xfId="0" applyBorder="1"/>
    <xf numFmtId="10" fontId="0" fillId="0" borderId="68" xfId="2" applyNumberFormat="1" applyFont="1" applyBorder="1"/>
    <xf numFmtId="170" fontId="27" fillId="20" borderId="121" xfId="8" applyNumberFormat="1" applyFont="1" applyFill="1" applyBorder="1" applyAlignment="1">
      <alignment horizontal="center" vertical="center"/>
    </xf>
    <xf numFmtId="170" fontId="27" fillId="20" borderId="53" xfId="8" applyNumberFormat="1" applyFont="1" applyFill="1" applyBorder="1" applyAlignment="1">
      <alignment horizontal="center" vertical="center"/>
    </xf>
    <xf numFmtId="0" fontId="0" fillId="60" borderId="54" xfId="0" applyFill="1" applyBorder="1"/>
    <xf numFmtId="2" fontId="0" fillId="60" borderId="32" xfId="0" applyNumberFormat="1" applyFill="1" applyBorder="1"/>
    <xf numFmtId="2" fontId="0" fillId="60" borderId="9" xfId="0" applyNumberFormat="1" applyFill="1" applyBorder="1"/>
    <xf numFmtId="0" fontId="0" fillId="60" borderId="9" xfId="0" applyFill="1" applyBorder="1"/>
    <xf numFmtId="165" fontId="0" fillId="60" borderId="3" xfId="9" applyFont="1" applyFill="1" applyBorder="1"/>
    <xf numFmtId="9" fontId="0" fillId="60" borderId="3" xfId="2" applyFont="1" applyFill="1" applyBorder="1"/>
    <xf numFmtId="0" fontId="11" fillId="60" borderId="14" xfId="0" applyFont="1" applyFill="1" applyBorder="1"/>
    <xf numFmtId="0" fontId="11" fillId="60" borderId="13" xfId="0" applyFont="1" applyFill="1" applyBorder="1"/>
    <xf numFmtId="170" fontId="27" fillId="20" borderId="91" xfId="8" applyNumberFormat="1" applyFont="1" applyFill="1" applyBorder="1" applyAlignment="1">
      <alignment horizontal="center" vertical="center"/>
    </xf>
    <xf numFmtId="4" fontId="137" fillId="15" borderId="77" xfId="0" applyNumberFormat="1" applyFont="1" applyFill="1" applyBorder="1"/>
    <xf numFmtId="4" fontId="137" fillId="15" borderId="71" xfId="0" applyNumberFormat="1" applyFont="1" applyFill="1" applyBorder="1"/>
    <xf numFmtId="4" fontId="137" fillId="4" borderId="71" xfId="0" applyNumberFormat="1" applyFont="1" applyFill="1" applyBorder="1"/>
    <xf numFmtId="0" fontId="137" fillId="0" borderId="71" xfId="0" applyFont="1" applyBorder="1"/>
    <xf numFmtId="165" fontId="137" fillId="15" borderId="71" xfId="9" applyFont="1" applyFill="1" applyBorder="1"/>
    <xf numFmtId="10" fontId="137" fillId="4" borderId="71" xfId="2" applyNumberFormat="1" applyFont="1" applyFill="1" applyBorder="1"/>
    <xf numFmtId="4" fontId="138" fillId="4" borderId="72" xfId="0" applyNumberFormat="1" applyFont="1" applyFill="1" applyBorder="1"/>
    <xf numFmtId="9" fontId="108" fillId="21" borderId="0" xfId="2" applyFont="1" applyFill="1" applyBorder="1"/>
    <xf numFmtId="4" fontId="12" fillId="15" borderId="44" xfId="12" applyNumberFormat="1" applyFill="1" applyBorder="1" applyAlignment="1">
      <alignment horizontal="right"/>
    </xf>
    <xf numFmtId="169" fontId="12" fillId="3" borderId="45" xfId="12" applyNumberFormat="1" applyFill="1" applyBorder="1" applyAlignment="1">
      <alignment horizontal="right"/>
    </xf>
    <xf numFmtId="169" fontId="12" fillId="17" borderId="44" xfId="12" applyNumberFormat="1" applyFill="1" applyBorder="1" applyAlignment="1">
      <alignment horizontal="right"/>
    </xf>
    <xf numFmtId="169" fontId="35" fillId="15" borderId="44" xfId="12" applyNumberFormat="1" applyFont="1" applyFill="1" applyBorder="1" applyAlignment="1">
      <alignment horizontal="right"/>
    </xf>
    <xf numFmtId="169" fontId="12" fillId="17" borderId="47" xfId="12" applyNumberFormat="1" applyFill="1" applyBorder="1" applyAlignment="1">
      <alignment horizontal="right"/>
    </xf>
    <xf numFmtId="169" fontId="35" fillId="15" borderId="47" xfId="12" applyNumberFormat="1" applyFont="1" applyFill="1" applyBorder="1" applyAlignment="1">
      <alignment horizontal="right"/>
    </xf>
    <xf numFmtId="169" fontId="12" fillId="2" borderId="48" xfId="12" applyNumberFormat="1" applyFill="1" applyBorder="1" applyAlignment="1">
      <alignment horizontal="right"/>
    </xf>
    <xf numFmtId="4" fontId="12" fillId="15" borderId="47" xfId="12" applyNumberFormat="1" applyFill="1" applyBorder="1" applyAlignment="1">
      <alignment horizontal="right"/>
    </xf>
    <xf numFmtId="169" fontId="12" fillId="3" borderId="49" xfId="12" applyNumberFormat="1" applyFill="1" applyBorder="1" applyAlignment="1">
      <alignment horizontal="right"/>
    </xf>
    <xf numFmtId="0" fontId="33" fillId="2" borderId="54" xfId="12" applyFont="1" applyFill="1" applyBorder="1" applyAlignment="1">
      <alignment horizontal="center" vertical="center"/>
    </xf>
    <xf numFmtId="169" fontId="37" fillId="13" borderId="3" xfId="12" applyNumberFormat="1" applyFont="1" applyFill="1" applyBorder="1" applyAlignment="1" applyProtection="1">
      <alignment horizontal="center" vertical="center"/>
      <protection locked="0"/>
    </xf>
    <xf numFmtId="168" fontId="38" fillId="13" borderId="14" xfId="12" applyNumberFormat="1" applyFont="1" applyFill="1" applyBorder="1" applyAlignment="1" applyProtection="1">
      <alignment horizontal="center" vertical="center"/>
      <protection locked="0"/>
    </xf>
    <xf numFmtId="0" fontId="25" fillId="0" borderId="8" xfId="13" applyFont="1" applyBorder="1" applyAlignment="1">
      <alignment horizontal="right"/>
    </xf>
    <xf numFmtId="49" fontId="23" fillId="0" borderId="71" xfId="12" applyNumberFormat="1" applyFont="1" applyBorder="1" applyAlignment="1"/>
    <xf numFmtId="0" fontId="12" fillId="0" borderId="122" xfId="12" applyBorder="1" applyAlignment="1">
      <alignment horizontal="left"/>
    </xf>
    <xf numFmtId="0" fontId="90" fillId="0" borderId="122" xfId="12" applyFont="1" applyBorder="1" applyAlignment="1">
      <alignment horizontal="left" indent="1"/>
    </xf>
    <xf numFmtId="0" fontId="12" fillId="0" borderId="122" xfId="12" applyBorder="1" applyAlignment="1">
      <alignment horizontal="left" indent="1"/>
    </xf>
    <xf numFmtId="0" fontId="12" fillId="0" borderId="123" xfId="12" applyBorder="1" applyAlignment="1">
      <alignment horizontal="left" indent="1"/>
    </xf>
    <xf numFmtId="0" fontId="36" fillId="0" borderId="71" xfId="12" applyFont="1" applyBorder="1" applyAlignment="1"/>
    <xf numFmtId="0" fontId="12" fillId="0" borderId="123" xfId="12" quotePrefix="1" applyBorder="1" applyAlignment="1">
      <alignment horizontal="left" indent="1"/>
    </xf>
    <xf numFmtId="49" fontId="12" fillId="0" borderId="71" xfId="12" applyNumberFormat="1" applyBorder="1" applyAlignment="1"/>
    <xf numFmtId="0" fontId="22" fillId="0" borderId="71" xfId="12" applyFont="1" applyBorder="1" applyAlignment="1">
      <alignment horizontal="right"/>
    </xf>
    <xf numFmtId="0" fontId="12" fillId="0" borderId="122" xfId="12" applyBorder="1" applyAlignment="1"/>
    <xf numFmtId="0" fontId="124" fillId="21" borderId="123" xfId="12" applyFont="1" applyFill="1" applyBorder="1" applyAlignment="1">
      <alignment horizontal="left"/>
    </xf>
    <xf numFmtId="0" fontId="12" fillId="0" borderId="123" xfId="12" applyBorder="1" applyAlignment="1">
      <alignment horizontal="left"/>
    </xf>
    <xf numFmtId="0" fontId="12" fillId="0" borderId="123" xfId="12" applyBorder="1" applyAlignment="1"/>
    <xf numFmtId="49" fontId="22" fillId="0" borderId="71" xfId="12" applyNumberFormat="1" applyFont="1" applyBorder="1" applyAlignment="1">
      <alignment horizontal="right"/>
    </xf>
    <xf numFmtId="0" fontId="22" fillId="12" borderId="71" xfId="12" applyFont="1" applyFill="1" applyBorder="1" applyAlignment="1">
      <alignment horizontal="right"/>
    </xf>
    <xf numFmtId="0" fontId="33" fillId="0" borderId="71" xfId="12" applyFont="1" applyBorder="1" applyAlignment="1">
      <alignment horizontal="right"/>
    </xf>
    <xf numFmtId="169" fontId="37" fillId="13" borderId="71" xfId="12" applyNumberFormat="1" applyFont="1" applyFill="1" applyBorder="1" applyAlignment="1" applyProtection="1">
      <alignment horizontal="right" vertical="center" indent="1"/>
      <protection locked="0"/>
    </xf>
    <xf numFmtId="169" fontId="37" fillId="13" borderId="72" xfId="12" applyNumberFormat="1" applyFont="1" applyFill="1" applyBorder="1" applyAlignment="1" applyProtection="1">
      <alignment horizontal="right" vertical="center" indent="1"/>
      <protection locked="0"/>
    </xf>
    <xf numFmtId="169" fontId="129" fillId="15" borderId="103" xfId="12" applyNumberFormat="1" applyFont="1" applyFill="1" applyBorder="1" applyAlignment="1">
      <alignment horizontal="right"/>
    </xf>
    <xf numFmtId="169" fontId="129" fillId="15" borderId="44" xfId="12" applyNumberFormat="1" applyFont="1" applyFill="1" applyBorder="1" applyAlignment="1">
      <alignment horizontal="right"/>
    </xf>
    <xf numFmtId="169" fontId="129" fillId="15" borderId="47" xfId="12" applyNumberFormat="1" applyFont="1" applyFill="1" applyBorder="1" applyAlignment="1">
      <alignment horizontal="right"/>
    </xf>
    <xf numFmtId="169" fontId="129" fillId="17" borderId="103" xfId="12" applyNumberFormat="1" applyFont="1" applyFill="1" applyBorder="1" applyAlignment="1">
      <alignment horizontal="right"/>
    </xf>
    <xf numFmtId="169" fontId="129" fillId="17" borderId="44" xfId="12" applyNumberFormat="1" applyFont="1" applyFill="1" applyBorder="1" applyAlignment="1">
      <alignment horizontal="right"/>
    </xf>
    <xf numFmtId="169" fontId="129" fillId="17" borderId="47" xfId="12" applyNumberFormat="1" applyFont="1" applyFill="1" applyBorder="1" applyAlignment="1">
      <alignment horizontal="right"/>
    </xf>
    <xf numFmtId="169" fontId="129" fillId="4" borderId="103" xfId="12" applyNumberFormat="1" applyFont="1" applyFill="1" applyBorder="1" applyAlignment="1">
      <alignment horizontal="right"/>
    </xf>
    <xf numFmtId="169" fontId="129" fillId="4" borderId="44" xfId="12" applyNumberFormat="1" applyFont="1" applyFill="1" applyBorder="1" applyAlignment="1">
      <alignment horizontal="right"/>
    </xf>
    <xf numFmtId="169" fontId="129" fillId="4" borderId="47" xfId="12" applyNumberFormat="1" applyFont="1" applyFill="1" applyBorder="1" applyAlignment="1">
      <alignment horizontal="right"/>
    </xf>
    <xf numFmtId="169" fontId="129" fillId="3" borderId="103" xfId="12" applyNumberFormat="1" applyFont="1" applyFill="1" applyBorder="1" applyAlignment="1">
      <alignment horizontal="right"/>
    </xf>
    <xf numFmtId="169" fontId="129" fillId="3" borderId="44" xfId="12" applyNumberFormat="1" applyFont="1" applyFill="1" applyBorder="1" applyAlignment="1">
      <alignment horizontal="right"/>
    </xf>
    <xf numFmtId="169" fontId="129" fillId="3" borderId="47" xfId="12" applyNumberFormat="1" applyFont="1" applyFill="1" applyBorder="1" applyAlignment="1">
      <alignment horizontal="right"/>
    </xf>
    <xf numFmtId="169" fontId="129" fillId="2" borderId="105" xfId="12" applyNumberFormat="1" applyFont="1" applyFill="1" applyBorder="1" applyAlignment="1">
      <alignment horizontal="right"/>
    </xf>
    <xf numFmtId="169" fontId="129" fillId="2" borderId="46" xfId="12" applyNumberFormat="1" applyFont="1" applyFill="1" applyBorder="1" applyAlignment="1">
      <alignment horizontal="right"/>
    </xf>
    <xf numFmtId="169" fontId="129" fillId="2" borderId="48" xfId="12" applyNumberFormat="1" applyFont="1" applyFill="1" applyBorder="1" applyAlignment="1">
      <alignment horizontal="right"/>
    </xf>
    <xf numFmtId="4" fontId="129" fillId="15" borderId="103" xfId="12" applyNumberFormat="1" applyFont="1" applyFill="1" applyBorder="1" applyAlignment="1">
      <alignment horizontal="right"/>
    </xf>
    <xf numFmtId="4" fontId="129" fillId="15" borderId="44" xfId="12" applyNumberFormat="1" applyFont="1" applyFill="1" applyBorder="1" applyAlignment="1">
      <alignment horizontal="right"/>
    </xf>
    <xf numFmtId="4" fontId="129" fillId="15" borderId="47" xfId="12" applyNumberFormat="1" applyFont="1" applyFill="1" applyBorder="1" applyAlignment="1">
      <alignment horizontal="right"/>
    </xf>
    <xf numFmtId="169" fontId="129" fillId="15" borderId="108" xfId="12" applyNumberFormat="1" applyFont="1" applyFill="1" applyBorder="1" applyAlignment="1">
      <alignment horizontal="right"/>
    </xf>
    <xf numFmtId="169" fontId="129" fillId="15" borderId="45" xfId="12" applyNumberFormat="1" applyFont="1" applyFill="1" applyBorder="1" applyAlignment="1">
      <alignment horizontal="right"/>
    </xf>
    <xf numFmtId="169" fontId="129" fillId="15" borderId="49" xfId="12" applyNumberFormat="1" applyFont="1" applyFill="1" applyBorder="1" applyAlignment="1">
      <alignment horizontal="right"/>
    </xf>
    <xf numFmtId="169" fontId="129" fillId="0" borderId="3" xfId="12" applyNumberFormat="1" applyFont="1" applyBorder="1" applyAlignment="1">
      <alignment horizontal="right"/>
    </xf>
    <xf numFmtId="169" fontId="129" fillId="0" borderId="0" xfId="12" applyNumberFormat="1" applyFont="1" applyBorder="1" applyAlignment="1">
      <alignment horizontal="right"/>
    </xf>
    <xf numFmtId="169" fontId="129" fillId="0" borderId="9" xfId="12" applyNumberFormat="1" applyFont="1" applyBorder="1" applyAlignment="1">
      <alignment horizontal="right"/>
    </xf>
    <xf numFmtId="169" fontId="139" fillId="4" borderId="54" xfId="12" applyNumberFormat="1" applyFont="1" applyFill="1" applyBorder="1" applyAlignment="1"/>
    <xf numFmtId="169" fontId="139" fillId="4" borderId="17" xfId="12" applyNumberFormat="1" applyFont="1" applyFill="1" applyBorder="1" applyAlignment="1"/>
    <xf numFmtId="169" fontId="139" fillId="4" borderId="32" xfId="12" applyNumberFormat="1" applyFont="1" applyFill="1" applyBorder="1" applyAlignment="1"/>
    <xf numFmtId="0" fontId="139" fillId="0" borderId="3" xfId="12" applyFont="1" applyBorder="1" applyAlignment="1">
      <alignment horizontal="center" vertical="center"/>
    </xf>
    <xf numFmtId="0" fontId="139" fillId="0" borderId="0" xfId="12" applyFont="1" applyBorder="1" applyAlignment="1">
      <alignment horizontal="center" vertical="center"/>
    </xf>
    <xf numFmtId="0" fontId="139" fillId="0" borderId="9" xfId="12" applyFont="1" applyBorder="1" applyAlignment="1">
      <alignment horizontal="center" vertical="center"/>
    </xf>
    <xf numFmtId="169" fontId="129" fillId="3" borderId="108" xfId="12" applyNumberFormat="1" applyFont="1" applyFill="1" applyBorder="1" applyAlignment="1">
      <alignment horizontal="right"/>
    </xf>
    <xf numFmtId="169" fontId="129" fillId="3" borderId="45" xfId="12" applyNumberFormat="1" applyFont="1" applyFill="1" applyBorder="1" applyAlignment="1">
      <alignment horizontal="right"/>
    </xf>
    <xf numFmtId="169" fontId="129" fillId="3" borderId="49" xfId="12" applyNumberFormat="1" applyFont="1" applyFill="1" applyBorder="1" applyAlignment="1">
      <alignment horizontal="right"/>
    </xf>
    <xf numFmtId="169" fontId="131" fillId="0" borderId="3" xfId="12" applyNumberFormat="1" applyFont="1" applyBorder="1" applyAlignment="1">
      <alignment horizontal="right"/>
    </xf>
    <xf numFmtId="169" fontId="131" fillId="0" borderId="0" xfId="12" applyNumberFormat="1" applyFont="1" applyBorder="1" applyAlignment="1">
      <alignment horizontal="right"/>
    </xf>
    <xf numFmtId="169" fontId="131" fillId="0" borderId="9" xfId="12" applyNumberFormat="1" applyFont="1" applyBorder="1" applyAlignment="1">
      <alignment horizontal="right"/>
    </xf>
    <xf numFmtId="169" fontId="129" fillId="0" borderId="3" xfId="12" applyNumberFormat="1" applyFont="1" applyBorder="1" applyAlignment="1"/>
    <xf numFmtId="169" fontId="129" fillId="0" borderId="0" xfId="12" applyNumberFormat="1" applyFont="1" applyBorder="1" applyAlignment="1"/>
    <xf numFmtId="169" fontId="129" fillId="0" borderId="9" xfId="12" applyNumberFormat="1" applyFont="1" applyBorder="1" applyAlignment="1"/>
    <xf numFmtId="0" fontId="22" fillId="0" borderId="0" xfId="12" applyFont="1" applyAlignment="1"/>
    <xf numFmtId="0" fontId="12" fillId="0" borderId="17" xfId="12" applyBorder="1" applyAlignment="1"/>
    <xf numFmtId="0" fontId="12" fillId="4" borderId="17" xfId="12" applyFill="1" applyBorder="1" applyAlignment="1"/>
    <xf numFmtId="0" fontId="12" fillId="0" borderId="0" xfId="12" applyAlignment="1">
      <alignment horizontal="right"/>
    </xf>
    <xf numFmtId="0" fontId="12" fillId="0" borderId="11" xfId="12" applyBorder="1" applyAlignment="1"/>
    <xf numFmtId="9" fontId="12" fillId="17" borderId="11" xfId="12" applyNumberFormat="1" applyFill="1" applyBorder="1" applyAlignment="1"/>
    <xf numFmtId="0" fontId="12" fillId="4" borderId="0" xfId="12" applyFill="1" applyAlignment="1"/>
    <xf numFmtId="0" fontId="12" fillId="4" borderId="11" xfId="12" applyFill="1" applyBorder="1" applyAlignment="1"/>
    <xf numFmtId="0" fontId="12" fillId="0" borderId="1" xfId="12" applyBorder="1" applyAlignment="1"/>
    <xf numFmtId="0" fontId="22" fillId="0" borderId="74" xfId="12" applyFont="1" applyBorder="1" applyAlignment="1"/>
    <xf numFmtId="0" fontId="12" fillId="0" borderId="74" xfId="12" applyBorder="1" applyAlignment="1"/>
    <xf numFmtId="4" fontId="12" fillId="17" borderId="74" xfId="12" applyNumberFormat="1" applyFill="1" applyBorder="1" applyAlignment="1"/>
    <xf numFmtId="4" fontId="12" fillId="17" borderId="2" xfId="12" applyNumberFormat="1" applyFill="1" applyBorder="1" applyAlignment="1"/>
    <xf numFmtId="0" fontId="22" fillId="0" borderId="0" xfId="12" applyFont="1" applyBorder="1" applyAlignment="1"/>
    <xf numFmtId="4" fontId="12" fillId="17" borderId="0" xfId="12" applyNumberFormat="1" applyFill="1" applyBorder="1" applyAlignment="1"/>
    <xf numFmtId="169" fontId="12" fillId="4" borderId="44" xfId="12" applyNumberFormat="1" applyFont="1" applyFill="1" applyBorder="1" applyAlignment="1">
      <alignment horizontal="right"/>
    </xf>
    <xf numFmtId="169" fontId="12" fillId="4" borderId="47" xfId="12" applyNumberFormat="1" applyFont="1" applyFill="1" applyBorder="1" applyAlignment="1">
      <alignment horizontal="right"/>
    </xf>
    <xf numFmtId="0" fontId="14" fillId="14" borderId="124" xfId="0" applyFont="1" applyFill="1" applyBorder="1" applyAlignment="1" applyProtection="1">
      <alignment wrapText="1"/>
    </xf>
    <xf numFmtId="0" fontId="14" fillId="7" borderId="125" xfId="10" applyFont="1" applyFill="1" applyBorder="1" applyAlignment="1" applyProtection="1">
      <alignment horizontal="center" vertical="center" wrapText="1"/>
    </xf>
    <xf numFmtId="0" fontId="39" fillId="7" borderId="70" xfId="10" applyFont="1" applyFill="1" applyBorder="1" applyAlignment="1" applyProtection="1">
      <alignment horizontal="center" vertical="center" wrapText="1"/>
    </xf>
    <xf numFmtId="165" fontId="100" fillId="3" borderId="3" xfId="9" applyFont="1" applyFill="1" applyBorder="1" applyAlignment="1">
      <alignment vertical="center"/>
    </xf>
    <xf numFmtId="165" fontId="100" fillId="3" borderId="0" xfId="9" applyFont="1" applyFill="1" applyBorder="1" applyAlignment="1">
      <alignment vertical="center"/>
    </xf>
    <xf numFmtId="165" fontId="100" fillId="4" borderId="0" xfId="9" applyFont="1" applyFill="1" applyBorder="1" applyAlignment="1">
      <alignment vertical="center"/>
    </xf>
    <xf numFmtId="165" fontId="100" fillId="3" borderId="3" xfId="9" applyFont="1" applyFill="1" applyBorder="1"/>
    <xf numFmtId="165" fontId="100" fillId="3" borderId="0" xfId="9" applyFont="1" applyFill="1" applyBorder="1"/>
    <xf numFmtId="165" fontId="14" fillId="3" borderId="14" xfId="9" applyFont="1" applyFill="1" applyBorder="1"/>
    <xf numFmtId="0" fontId="39" fillId="17" borderId="0" xfId="10" applyFont="1" applyFill="1" applyBorder="1" applyAlignment="1" applyProtection="1">
      <alignment horizontal="center" vertical="center" wrapText="1"/>
    </xf>
    <xf numFmtId="0" fontId="39" fillId="17" borderId="3" xfId="10" applyFont="1" applyFill="1" applyBorder="1" applyAlignment="1" applyProtection="1">
      <alignment horizontal="center" vertical="center" wrapText="1"/>
    </xf>
    <xf numFmtId="14" fontId="23" fillId="0" borderId="3" xfId="12" applyNumberFormat="1" applyFont="1" applyBorder="1" applyAlignment="1">
      <alignment horizontal="center" vertical="center" wrapText="1"/>
    </xf>
    <xf numFmtId="14" fontId="23" fillId="0" borderId="0" xfId="12" applyNumberFormat="1" applyFont="1" applyBorder="1" applyAlignment="1">
      <alignment horizontal="center" vertical="center" wrapText="1"/>
    </xf>
    <xf numFmtId="14" fontId="27" fillId="67" borderId="0" xfId="12" applyNumberFormat="1" applyFont="1" applyFill="1" applyBorder="1" applyAlignment="1">
      <alignment horizontal="center" vertical="center" wrapText="1"/>
    </xf>
    <xf numFmtId="168" fontId="27" fillId="20" borderId="5" xfId="12" applyNumberFormat="1" applyFont="1" applyFill="1" applyBorder="1" applyAlignment="1">
      <alignment horizontal="center" vertical="top"/>
    </xf>
    <xf numFmtId="0" fontId="27" fillId="20" borderId="6" xfId="12" applyFont="1" applyFill="1" applyBorder="1" applyAlignment="1">
      <alignment horizontal="center" vertical="top"/>
    </xf>
    <xf numFmtId="0" fontId="27" fillId="20" borderId="7" xfId="12" applyFont="1" applyFill="1" applyBorder="1" applyAlignment="1">
      <alignment horizontal="center" vertical="top"/>
    </xf>
    <xf numFmtId="0" fontId="67" fillId="67" borderId="3" xfId="0" applyFont="1" applyFill="1" applyBorder="1" applyAlignment="1">
      <alignment horizontal="center" vertical="center" wrapText="1"/>
    </xf>
    <xf numFmtId="14" fontId="27" fillId="67" borderId="9" xfId="12" applyNumberFormat="1" applyFont="1" applyFill="1" applyBorder="1" applyAlignment="1">
      <alignment horizontal="center" vertical="center" wrapText="1"/>
    </xf>
    <xf numFmtId="14" fontId="23" fillId="0" borderId="9" xfId="12" applyNumberFormat="1" applyFont="1" applyBorder="1" applyAlignment="1">
      <alignment horizontal="center" vertical="center" wrapText="1"/>
    </xf>
    <xf numFmtId="169" fontId="39" fillId="2" borderId="0" xfId="12" applyNumberFormat="1" applyFont="1" applyFill="1" applyBorder="1" applyAlignment="1"/>
    <xf numFmtId="169" fontId="39" fillId="2" borderId="9" xfId="12" applyNumberFormat="1" applyFont="1" applyFill="1" applyBorder="1" applyAlignment="1"/>
    <xf numFmtId="0" fontId="67" fillId="2" borderId="3" xfId="12" applyNumberFormat="1" applyFont="1" applyFill="1" applyBorder="1" applyAlignment="1">
      <alignment horizontal="left" indent="2"/>
    </xf>
    <xf numFmtId="0" fontId="67" fillId="2" borderId="0" xfId="12" applyNumberFormat="1" applyFont="1" applyFill="1" applyBorder="1" applyAlignment="1">
      <alignment horizontal="left" indent="1"/>
    </xf>
    <xf numFmtId="0" fontId="82" fillId="2" borderId="3" xfId="12" applyNumberFormat="1" applyFont="1" applyFill="1" applyBorder="1" applyAlignment="1">
      <alignment horizontal="left" indent="2"/>
    </xf>
    <xf numFmtId="0" fontId="43" fillId="2" borderId="3" xfId="12" applyNumberFormat="1" applyFont="1" applyFill="1" applyBorder="1" applyAlignment="1">
      <alignment horizontal="left" vertical="center" indent="2"/>
    </xf>
    <xf numFmtId="0" fontId="43" fillId="2" borderId="0" xfId="12" applyNumberFormat="1" applyFont="1" applyFill="1" applyBorder="1" applyAlignment="1">
      <alignment horizontal="left" vertical="center" indent="1"/>
    </xf>
    <xf numFmtId="0" fontId="39" fillId="2" borderId="3" xfId="12" applyNumberFormat="1" applyFont="1" applyFill="1" applyBorder="1" applyAlignment="1">
      <alignment horizontal="left" indent="3"/>
    </xf>
    <xf numFmtId="0" fontId="39" fillId="2" borderId="0" xfId="12" applyNumberFormat="1" applyFont="1" applyFill="1" applyBorder="1" applyAlignment="1">
      <alignment horizontal="left" indent="1"/>
    </xf>
    <xf numFmtId="0" fontId="140" fillId="2" borderId="3" xfId="12" applyNumberFormat="1" applyFont="1" applyFill="1" applyBorder="1" applyAlignment="1">
      <alignment horizontal="left" indent="3"/>
    </xf>
    <xf numFmtId="0" fontId="141" fillId="2" borderId="0" xfId="12" applyNumberFormat="1" applyFont="1" applyFill="1" applyBorder="1" applyAlignment="1">
      <alignment horizontal="left"/>
    </xf>
    <xf numFmtId="0" fontId="67" fillId="2" borderId="3" xfId="12" applyNumberFormat="1" applyFont="1" applyFill="1" applyBorder="1" applyAlignment="1">
      <alignment horizontal="left" indent="5"/>
    </xf>
    <xf numFmtId="0" fontId="141" fillId="2" borderId="5" xfId="12" applyNumberFormat="1" applyFont="1" applyFill="1" applyBorder="1" applyAlignment="1">
      <alignment horizontal="left" indent="1"/>
    </xf>
    <xf numFmtId="0" fontId="141" fillId="2" borderId="6" xfId="12" applyNumberFormat="1" applyFont="1" applyFill="1" applyBorder="1" applyAlignment="1">
      <alignment horizontal="left"/>
    </xf>
    <xf numFmtId="0" fontId="43" fillId="2" borderId="3" xfId="12" applyNumberFormat="1" applyFont="1" applyFill="1" applyBorder="1" applyAlignment="1">
      <alignment horizontal="left" vertical="center" indent="1"/>
    </xf>
    <xf numFmtId="0" fontId="43" fillId="2" borderId="3" xfId="12" applyNumberFormat="1" applyFont="1" applyFill="1" applyBorder="1" applyAlignment="1">
      <alignment horizontal="left" vertical="center"/>
    </xf>
    <xf numFmtId="0" fontId="39" fillId="2" borderId="0" xfId="12" applyNumberFormat="1" applyFont="1" applyFill="1" applyBorder="1" applyAlignment="1">
      <alignment horizontal="center"/>
    </xf>
    <xf numFmtId="0" fontId="142" fillId="2" borderId="3" xfId="12" applyNumberFormat="1" applyFont="1" applyFill="1" applyBorder="1" applyAlignment="1">
      <alignment horizontal="left"/>
    </xf>
    <xf numFmtId="0" fontId="43" fillId="2" borderId="0" xfId="12" applyNumberFormat="1" applyFont="1" applyFill="1" applyBorder="1" applyAlignment="1">
      <alignment horizontal="left"/>
    </xf>
    <xf numFmtId="0" fontId="43" fillId="2" borderId="3" xfId="12" applyNumberFormat="1" applyFont="1" applyFill="1" applyBorder="1" applyAlignment="1">
      <alignment horizontal="left" indent="1"/>
    </xf>
    <xf numFmtId="0" fontId="82" fillId="2" borderId="0" xfId="12" applyFont="1" applyFill="1" applyBorder="1">
      <alignment vertical="top"/>
    </xf>
    <xf numFmtId="0" fontId="39" fillId="2" borderId="3" xfId="12" applyNumberFormat="1" applyFont="1" applyFill="1" applyBorder="1" applyAlignment="1">
      <alignment horizontal="right" indent="1"/>
    </xf>
    <xf numFmtId="0" fontId="43" fillId="2" borderId="0" xfId="12" applyNumberFormat="1" applyFont="1" applyFill="1" applyBorder="1" applyAlignment="1">
      <alignment horizontal="left" vertical="center"/>
    </xf>
    <xf numFmtId="0" fontId="39" fillId="2" borderId="0" xfId="12" applyNumberFormat="1" applyFont="1" applyFill="1" applyBorder="1" applyAlignment="1">
      <alignment horizontal="left" vertical="center"/>
    </xf>
    <xf numFmtId="0" fontId="43" fillId="2" borderId="14" xfId="12" applyNumberFormat="1" applyFont="1" applyFill="1" applyBorder="1" applyAlignment="1">
      <alignment horizontal="left" vertical="center"/>
    </xf>
    <xf numFmtId="0" fontId="43" fillId="2" borderId="15" xfId="12" applyNumberFormat="1" applyFont="1" applyFill="1" applyBorder="1" applyAlignment="1">
      <alignment horizontal="left" vertical="center"/>
    </xf>
    <xf numFmtId="4" fontId="11" fillId="4" borderId="41" xfId="0" applyNumberFormat="1" applyFont="1" applyFill="1" applyBorder="1"/>
    <xf numFmtId="0" fontId="39" fillId="0" borderId="54" xfId="0" applyFont="1" applyBorder="1"/>
    <xf numFmtId="14" fontId="27" fillId="20" borderId="121" xfId="16" applyNumberFormat="1" applyFont="1" applyFill="1" applyBorder="1" applyAlignment="1" applyProtection="1">
      <alignment horizontal="center" vertical="center" wrapText="1"/>
      <protection locked="0"/>
    </xf>
    <xf numFmtId="14" fontId="27" fillId="20" borderId="53" xfId="16" applyNumberFormat="1" applyFont="1" applyFill="1" applyBorder="1" applyAlignment="1" applyProtection="1">
      <alignment horizontal="center" vertical="center" wrapText="1"/>
      <protection locked="0"/>
    </xf>
    <xf numFmtId="3" fontId="43" fillId="15" borderId="3" xfId="0" applyNumberFormat="1" applyFont="1" applyFill="1" applyBorder="1"/>
    <xf numFmtId="10" fontId="39" fillId="15" borderId="3" xfId="2" applyNumberFormat="1" applyFont="1" applyFill="1" applyBorder="1"/>
    <xf numFmtId="4" fontId="39" fillId="4" borderId="54" xfId="0" applyNumberFormat="1" applyFont="1" applyFill="1" applyBorder="1"/>
    <xf numFmtId="4" fontId="39" fillId="4" borderId="3" xfId="0" applyNumberFormat="1" applyFont="1" applyFill="1" applyBorder="1"/>
    <xf numFmtId="175" fontId="39" fillId="3" borderId="54" xfId="0" applyNumberFormat="1" applyFont="1" applyFill="1" applyBorder="1"/>
    <xf numFmtId="4" fontId="39" fillId="4" borderId="14" xfId="0" applyNumberFormat="1" applyFont="1" applyFill="1" applyBorder="1"/>
    <xf numFmtId="165" fontId="39" fillId="3" borderId="11" xfId="9" applyFont="1" applyFill="1" applyBorder="1" applyAlignment="1">
      <alignment horizontal="left"/>
    </xf>
    <xf numFmtId="165" fontId="39" fillId="3" borderId="31" xfId="9" applyFont="1" applyFill="1" applyBorder="1" applyAlignment="1">
      <alignment horizontal="left"/>
    </xf>
    <xf numFmtId="0" fontId="14" fillId="3" borderId="6" xfId="0" applyFont="1" applyFill="1" applyBorder="1"/>
    <xf numFmtId="0" fontId="14" fillId="3" borderId="0" xfId="0" applyFont="1" applyFill="1" applyBorder="1"/>
    <xf numFmtId="0" fontId="14" fillId="3" borderId="15" xfId="0" applyFont="1" applyFill="1" applyBorder="1"/>
    <xf numFmtId="0" fontId="14" fillId="3" borderId="7" xfId="0" applyFont="1" applyFill="1" applyBorder="1"/>
    <xf numFmtId="0" fontId="14" fillId="3" borderId="9" xfId="0" applyFont="1" applyFill="1" applyBorder="1"/>
    <xf numFmtId="0" fontId="14" fillId="3" borderId="13" xfId="0" applyFont="1" applyFill="1" applyBorder="1"/>
    <xf numFmtId="165" fontId="39" fillId="17" borderId="0" xfId="9" applyFont="1" applyFill="1" applyBorder="1" applyAlignment="1">
      <alignment horizontal="left"/>
    </xf>
    <xf numFmtId="165" fontId="39" fillId="17" borderId="9" xfId="9" applyFont="1" applyFill="1" applyBorder="1" applyAlignment="1">
      <alignment horizontal="left"/>
    </xf>
    <xf numFmtId="0" fontId="67" fillId="17" borderId="14" xfId="0" applyFont="1" applyFill="1" applyBorder="1" applyAlignment="1">
      <alignment horizontal="center" vertical="center"/>
    </xf>
    <xf numFmtId="0" fontId="67" fillId="17" borderId="15" xfId="0" applyFont="1" applyFill="1" applyBorder="1" applyAlignment="1">
      <alignment horizontal="center" vertical="center"/>
    </xf>
    <xf numFmtId="0" fontId="67" fillId="17" borderId="13" xfId="0" applyFont="1" applyFill="1" applyBorder="1" applyAlignment="1">
      <alignment horizontal="center" vertical="center"/>
    </xf>
    <xf numFmtId="4" fontId="39" fillId="17" borderId="3" xfId="0" applyNumberFormat="1" applyFont="1" applyFill="1" applyBorder="1" applyAlignment="1">
      <alignment horizontal="right"/>
    </xf>
    <xf numFmtId="0" fontId="39" fillId="17" borderId="14" xfId="0" applyFont="1" applyFill="1" applyBorder="1"/>
    <xf numFmtId="0" fontId="39" fillId="0" borderId="75" xfId="0" applyFont="1" applyBorder="1"/>
    <xf numFmtId="0" fontId="39" fillId="8" borderId="3" xfId="0" applyFont="1" applyFill="1" applyBorder="1"/>
    <xf numFmtId="0" fontId="39" fillId="4" borderId="3" xfId="0" applyFont="1" applyFill="1" applyBorder="1"/>
    <xf numFmtId="0" fontId="43" fillId="4" borderId="54" xfId="0" applyFont="1" applyFill="1" applyBorder="1"/>
    <xf numFmtId="0" fontId="39" fillId="3" borderId="75" xfId="0" applyFont="1" applyFill="1" applyBorder="1"/>
    <xf numFmtId="0" fontId="39" fillId="2" borderId="3" xfId="0" applyFont="1" applyFill="1" applyBorder="1"/>
    <xf numFmtId="180" fontId="39" fillId="2" borderId="0" xfId="9" applyNumberFormat="1" applyFont="1" applyFill="1" applyBorder="1"/>
    <xf numFmtId="180" fontId="39" fillId="2" borderId="9" xfId="9" applyNumberFormat="1" applyFont="1" applyFill="1" applyBorder="1"/>
    <xf numFmtId="180" fontId="39" fillId="17" borderId="20" xfId="9" applyNumberFormat="1" applyFont="1" applyFill="1" applyBorder="1"/>
    <xf numFmtId="180" fontId="39" fillId="4" borderId="127" xfId="9" applyNumberFormat="1" applyFont="1" applyFill="1" applyBorder="1"/>
    <xf numFmtId="180" fontId="39" fillId="4" borderId="20" xfId="9" applyNumberFormat="1" applyFont="1" applyFill="1" applyBorder="1"/>
    <xf numFmtId="180" fontId="39" fillId="3" borderId="20" xfId="9" applyNumberFormat="1" applyFont="1" applyFill="1" applyBorder="1"/>
    <xf numFmtId="180" fontId="39" fillId="2" borderId="20" xfId="9" applyNumberFormat="1" applyFont="1" applyFill="1" applyBorder="1"/>
    <xf numFmtId="0" fontId="39" fillId="0" borderId="20" xfId="0" applyFont="1" applyBorder="1"/>
    <xf numFmtId="10" fontId="39" fillId="3" borderId="20" xfId="2" applyNumberFormat="1" applyFont="1" applyFill="1" applyBorder="1"/>
    <xf numFmtId="0" fontId="39" fillId="17" borderId="29" xfId="0" applyFont="1" applyFill="1" applyBorder="1"/>
    <xf numFmtId="171" fontId="81" fillId="2" borderId="3" xfId="0" applyNumberFormat="1" applyFont="1" applyFill="1" applyBorder="1"/>
    <xf numFmtId="3" fontId="43" fillId="4" borderId="3" xfId="0" applyNumberFormat="1" applyFont="1" applyFill="1" applyBorder="1"/>
    <xf numFmtId="3" fontId="39" fillId="17" borderId="3" xfId="0" applyNumberFormat="1" applyFont="1" applyFill="1" applyBorder="1"/>
    <xf numFmtId="3" fontId="39" fillId="4" borderId="3" xfId="0" applyNumberFormat="1" applyFont="1" applyFill="1" applyBorder="1"/>
    <xf numFmtId="3" fontId="39" fillId="2" borderId="3" xfId="0" applyNumberFormat="1" applyFont="1" applyFill="1" applyBorder="1"/>
    <xf numFmtId="3" fontId="39" fillId="17" borderId="14" xfId="0" applyNumberFormat="1" applyFont="1" applyFill="1" applyBorder="1"/>
    <xf numFmtId="0" fontId="55" fillId="2" borderId="0" xfId="0" applyFont="1" applyFill="1" applyAlignment="1">
      <alignment horizontal="center" vertical="center"/>
    </xf>
    <xf numFmtId="0" fontId="55" fillId="2" borderId="0" xfId="0" applyFont="1" applyFill="1" applyAlignment="1">
      <alignment vertical="center"/>
    </xf>
    <xf numFmtId="0" fontId="56" fillId="2" borderId="0" xfId="0" applyFont="1" applyFill="1" applyAlignment="1">
      <alignment horizontal="left"/>
    </xf>
    <xf numFmtId="0" fontId="43" fillId="2" borderId="0" xfId="0" applyFont="1" applyFill="1"/>
    <xf numFmtId="4" fontId="140" fillId="4" borderId="0" xfId="0" applyNumberFormat="1" applyFont="1" applyFill="1" applyAlignment="1">
      <alignment horizontal="center" vertical="center"/>
    </xf>
    <xf numFmtId="0" fontId="67" fillId="17" borderId="15" xfId="0" applyFont="1" applyFill="1" applyBorder="1" applyAlignment="1">
      <alignment horizontal="center" vertical="center" wrapText="1"/>
    </xf>
    <xf numFmtId="0" fontId="43" fillId="17" borderId="15" xfId="0" applyFont="1" applyFill="1" applyBorder="1" applyAlignment="1">
      <alignment horizontal="center" vertical="center"/>
    </xf>
    <xf numFmtId="0" fontId="67" fillId="7" borderId="15" xfId="0" applyFont="1" applyFill="1" applyBorder="1" applyAlignment="1">
      <alignment horizontal="center" vertical="center"/>
    </xf>
    <xf numFmtId="0" fontId="67" fillId="7" borderId="15" xfId="0" applyFont="1" applyFill="1" applyBorder="1" applyAlignment="1">
      <alignment horizontal="center" vertical="center" wrapText="1"/>
    </xf>
    <xf numFmtId="0" fontId="43" fillId="7" borderId="15" xfId="0" applyFont="1" applyFill="1" applyBorder="1" applyAlignment="1">
      <alignment horizontal="center" vertical="center"/>
    </xf>
    <xf numFmtId="0" fontId="39" fillId="2" borderId="11" xfId="0" applyFont="1" applyFill="1" applyBorder="1"/>
    <xf numFmtId="0" fontId="39" fillId="2" borderId="17" xfId="0" applyFont="1" applyFill="1" applyBorder="1"/>
    <xf numFmtId="0" fontId="39" fillId="3" borderId="17" xfId="0" applyFont="1" applyFill="1" applyBorder="1" applyAlignment="1">
      <alignment horizontal="left"/>
    </xf>
    <xf numFmtId="0" fontId="39" fillId="4" borderId="17" xfId="0" applyFont="1" applyFill="1" applyBorder="1" applyAlignment="1">
      <alignment horizontal="right"/>
    </xf>
    <xf numFmtId="0" fontId="39" fillId="3" borderId="11" xfId="0" applyFont="1" applyFill="1" applyBorder="1" applyAlignment="1">
      <alignment horizontal="left"/>
    </xf>
    <xf numFmtId="0" fontId="39" fillId="4" borderId="11" xfId="0" applyFont="1" applyFill="1" applyBorder="1" applyAlignment="1">
      <alignment horizontal="right"/>
    </xf>
    <xf numFmtId="0" fontId="39" fillId="2" borderId="68" xfId="0" applyFont="1" applyFill="1" applyBorder="1"/>
    <xf numFmtId="4" fontId="43" fillId="4" borderId="68" xfId="0" applyNumberFormat="1" applyFont="1" applyFill="1" applyBorder="1" applyAlignment="1">
      <alignment horizontal="left"/>
    </xf>
    <xf numFmtId="0" fontId="67" fillId="7" borderId="14" xfId="0" applyFont="1" applyFill="1" applyBorder="1" applyAlignment="1">
      <alignment horizontal="center" vertical="center"/>
    </xf>
    <xf numFmtId="0" fontId="67" fillId="7" borderId="13" xfId="0" applyFont="1" applyFill="1" applyBorder="1" applyAlignment="1">
      <alignment horizontal="center" vertical="center"/>
    </xf>
    <xf numFmtId="165" fontId="14" fillId="61" borderId="19" xfId="9" applyFont="1" applyFill="1" applyBorder="1"/>
    <xf numFmtId="165" fontId="14" fillId="64" borderId="0" xfId="9" applyFont="1" applyFill="1" applyBorder="1"/>
    <xf numFmtId="165" fontId="14" fillId="64" borderId="20" xfId="9" applyFont="1" applyFill="1" applyBorder="1"/>
    <xf numFmtId="0" fontId="143" fillId="17" borderId="0" xfId="0" applyFont="1" applyFill="1"/>
    <xf numFmtId="0" fontId="144" fillId="0" borderId="0" xfId="0" applyFont="1" applyBorder="1" applyAlignment="1">
      <alignment horizontal="left"/>
    </xf>
    <xf numFmtId="0" fontId="143" fillId="0" borderId="0" xfId="0" applyFont="1" applyBorder="1" applyAlignment="1">
      <alignment horizontal="left"/>
    </xf>
    <xf numFmtId="4" fontId="0" fillId="0" borderId="0" xfId="0" applyNumberFormat="1"/>
    <xf numFmtId="0" fontId="0" fillId="19" borderId="0" xfId="0" applyFill="1"/>
    <xf numFmtId="0" fontId="133" fillId="23" borderId="0" xfId="6" applyFont="1" applyFill="1" applyAlignment="1">
      <alignment horizontal="center" vertical="center"/>
    </xf>
    <xf numFmtId="0" fontId="145" fillId="23" borderId="0" xfId="6" applyFont="1" applyFill="1" applyAlignment="1">
      <alignment vertical="center"/>
    </xf>
    <xf numFmtId="0" fontId="29" fillId="2" borderId="6" xfId="0" applyFont="1" applyFill="1" applyBorder="1"/>
    <xf numFmtId="0" fontId="29" fillId="2" borderId="0" xfId="0" applyFont="1" applyFill="1" applyBorder="1"/>
    <xf numFmtId="0" fontId="105" fillId="2" borderId="0" xfId="0" applyFont="1" applyFill="1" applyBorder="1" applyAlignment="1">
      <alignment horizontal="left" vertical="center" wrapText="1"/>
    </xf>
    <xf numFmtId="0" fontId="18" fillId="14" borderId="22" xfId="0" applyFont="1" applyFill="1" applyBorder="1" applyAlignment="1">
      <alignment horizontal="left"/>
    </xf>
    <xf numFmtId="0" fontId="18" fillId="14" borderId="22" xfId="0" applyFont="1" applyFill="1" applyBorder="1"/>
    <xf numFmtId="0" fontId="0" fillId="0" borderId="128" xfId="0" applyBorder="1" applyAlignment="1">
      <alignment horizontal="left"/>
    </xf>
    <xf numFmtId="0" fontId="17" fillId="0" borderId="130" xfId="6" quotePrefix="1" applyBorder="1"/>
    <xf numFmtId="0" fontId="0" fillId="0" borderId="38" xfId="0" applyBorder="1" applyAlignment="1">
      <alignment horizontal="left"/>
    </xf>
    <xf numFmtId="0" fontId="17" fillId="0" borderId="107" xfId="6" quotePrefix="1" applyBorder="1"/>
    <xf numFmtId="0" fontId="0" fillId="0" borderId="40" xfId="0" applyBorder="1" applyAlignment="1">
      <alignment horizontal="left"/>
    </xf>
    <xf numFmtId="0" fontId="17" fillId="0" borderId="131" xfId="6" quotePrefix="1" applyBorder="1"/>
    <xf numFmtId="0" fontId="27" fillId="20" borderId="6" xfId="0" applyFont="1" applyFill="1" applyBorder="1" applyAlignment="1">
      <alignment horizontal="center" vertical="center"/>
    </xf>
    <xf numFmtId="0" fontId="27" fillId="20" borderId="7" xfId="0" applyFont="1" applyFill="1" applyBorder="1" applyAlignment="1">
      <alignment horizontal="center" vertical="center"/>
    </xf>
    <xf numFmtId="0" fontId="27" fillId="14" borderId="6" xfId="0" applyFont="1" applyFill="1" applyBorder="1" applyAlignment="1">
      <alignment horizontal="center" vertical="center"/>
    </xf>
    <xf numFmtId="0" fontId="27" fillId="14" borderId="7" xfId="0" applyFont="1" applyFill="1" applyBorder="1" applyAlignment="1">
      <alignment horizontal="center" vertical="center"/>
    </xf>
    <xf numFmtId="0" fontId="55" fillId="6" borderId="0" xfId="0" applyFont="1" applyFill="1" applyAlignment="1">
      <alignment horizontal="center" vertical="center"/>
    </xf>
    <xf numFmtId="0" fontId="49" fillId="0" borderId="0" xfId="0" applyFont="1" applyAlignment="1">
      <alignment horizontal="center" vertical="center"/>
    </xf>
    <xf numFmtId="4" fontId="39" fillId="4" borderId="17" xfId="0" applyNumberFormat="1" applyFont="1" applyFill="1" applyBorder="1" applyAlignment="1">
      <alignment horizontal="right"/>
    </xf>
    <xf numFmtId="0" fontId="67" fillId="17" borderId="5" xfId="0" applyFont="1" applyFill="1" applyBorder="1" applyAlignment="1">
      <alignment horizontal="center" vertical="center"/>
    </xf>
    <xf numFmtId="0" fontId="67" fillId="17" borderId="6" xfId="0" applyFont="1" applyFill="1" applyBorder="1" applyAlignment="1">
      <alignment horizontal="center" vertical="center"/>
    </xf>
    <xf numFmtId="0" fontId="67" fillId="17" borderId="7" xfId="0" applyFont="1" applyFill="1" applyBorder="1" applyAlignment="1">
      <alignment horizontal="center" vertical="center"/>
    </xf>
    <xf numFmtId="4" fontId="140" fillId="61" borderId="26" xfId="0" applyNumberFormat="1" applyFont="1" applyFill="1" applyBorder="1" applyAlignment="1">
      <alignment horizontal="center" vertical="center"/>
    </xf>
    <xf numFmtId="4" fontId="140" fillId="61" borderId="6" xfId="0" applyNumberFormat="1" applyFont="1" applyFill="1" applyBorder="1" applyAlignment="1">
      <alignment horizontal="center" vertical="center"/>
    </xf>
    <xf numFmtId="4" fontId="140" fillId="4" borderId="6" xfId="0" applyNumberFormat="1" applyFont="1" applyFill="1" applyBorder="1" applyAlignment="1">
      <alignment horizontal="center" vertical="center"/>
    </xf>
    <xf numFmtId="4" fontId="140" fillId="3" borderId="6" xfId="0" applyNumberFormat="1" applyFont="1" applyFill="1" applyBorder="1" applyAlignment="1">
      <alignment horizontal="center" vertical="center"/>
    </xf>
    <xf numFmtId="4" fontId="140" fillId="4" borderId="27" xfId="0" applyNumberFormat="1" applyFont="1" applyFill="1" applyBorder="1" applyAlignment="1">
      <alignment horizontal="center" vertical="center"/>
    </xf>
    <xf numFmtId="4" fontId="140" fillId="61" borderId="0" xfId="0" applyNumberFormat="1" applyFont="1" applyFill="1" applyAlignment="1">
      <alignment horizontal="center" vertical="center"/>
    </xf>
    <xf numFmtId="4" fontId="140" fillId="3" borderId="0" xfId="0" applyNumberFormat="1" applyFont="1" applyFill="1" applyAlignment="1">
      <alignment horizontal="center" vertical="center"/>
    </xf>
    <xf numFmtId="0" fontId="39" fillId="61" borderId="16" xfId="0" applyFont="1" applyFill="1" applyBorder="1" applyAlignment="1">
      <alignment horizontal="left"/>
    </xf>
    <xf numFmtId="0" fontId="39" fillId="61" borderId="17" xfId="0" applyFont="1" applyFill="1" applyBorder="1" applyAlignment="1">
      <alignment horizontal="left"/>
    </xf>
    <xf numFmtId="0" fontId="39" fillId="3" borderId="17" xfId="0" applyFont="1" applyFill="1" applyBorder="1" applyAlignment="1">
      <alignment horizontal="right"/>
    </xf>
    <xf numFmtId="0" fontId="39" fillId="4" borderId="18" xfId="0" applyFont="1" applyFill="1" applyBorder="1" applyAlignment="1">
      <alignment horizontal="right"/>
    </xf>
    <xf numFmtId="0" fontId="39" fillId="61" borderId="19" xfId="0" applyFont="1" applyFill="1" applyBorder="1" applyAlignment="1">
      <alignment horizontal="left"/>
    </xf>
    <xf numFmtId="0" fontId="39" fillId="61" borderId="0" xfId="0" applyFont="1" applyFill="1" applyAlignment="1">
      <alignment horizontal="left"/>
    </xf>
    <xf numFmtId="0" fontId="39" fillId="4" borderId="0" xfId="0" applyFont="1" applyFill="1" applyAlignment="1">
      <alignment horizontal="right"/>
    </xf>
    <xf numFmtId="0" fontId="39" fillId="3" borderId="0" xfId="0" applyFont="1" applyFill="1" applyAlignment="1">
      <alignment horizontal="right"/>
    </xf>
    <xf numFmtId="0" fontId="39" fillId="4" borderId="20" xfId="0" applyFont="1" applyFill="1" applyBorder="1" applyAlignment="1">
      <alignment horizontal="right"/>
    </xf>
    <xf numFmtId="0" fontId="39" fillId="3" borderId="0" xfId="0" applyFont="1" applyFill="1" applyAlignment="1">
      <alignment horizontal="left"/>
    </xf>
    <xf numFmtId="0" fontId="39" fillId="61" borderId="21" xfId="0" applyFont="1" applyFill="1" applyBorder="1" applyAlignment="1">
      <alignment horizontal="left"/>
    </xf>
    <xf numFmtId="0" fontId="39" fillId="61" borderId="11" xfId="0" applyFont="1" applyFill="1" applyBorder="1" applyAlignment="1">
      <alignment horizontal="left"/>
    </xf>
    <xf numFmtId="0" fontId="39" fillId="3" borderId="11" xfId="0" applyFont="1" applyFill="1" applyBorder="1" applyAlignment="1">
      <alignment horizontal="right"/>
    </xf>
    <xf numFmtId="0" fontId="39" fillId="4" borderId="12" xfId="0" applyFont="1" applyFill="1" applyBorder="1" applyAlignment="1">
      <alignment horizontal="right"/>
    </xf>
    <xf numFmtId="4" fontId="43" fillId="64" borderId="132" xfId="0" applyNumberFormat="1" applyFont="1" applyFill="1" applyBorder="1" applyAlignment="1">
      <alignment horizontal="left"/>
    </xf>
    <xf numFmtId="4" fontId="43" fillId="64" borderId="68" xfId="0" applyNumberFormat="1" applyFont="1" applyFill="1" applyBorder="1" applyAlignment="1">
      <alignment horizontal="left"/>
    </xf>
    <xf numFmtId="4" fontId="43" fillId="4" borderId="133" xfId="0" applyNumberFormat="1" applyFont="1" applyFill="1" applyBorder="1" applyAlignment="1">
      <alignment horizontal="left"/>
    </xf>
    <xf numFmtId="0" fontId="39" fillId="19" borderId="19" xfId="0" applyFont="1" applyFill="1" applyBorder="1" applyAlignment="1">
      <alignment horizontal="left"/>
    </xf>
    <xf numFmtId="0" fontId="39" fillId="19" borderId="0" xfId="0" applyFont="1" applyFill="1" applyAlignment="1">
      <alignment horizontal="left"/>
    </xf>
    <xf numFmtId="0" fontId="39" fillId="4" borderId="0" xfId="0" applyFont="1" applyFill="1" applyAlignment="1">
      <alignment horizontal="left"/>
    </xf>
    <xf numFmtId="0" fontId="67" fillId="17" borderId="27" xfId="0" applyFont="1" applyFill="1" applyBorder="1" applyAlignment="1">
      <alignment horizontal="center" vertical="center"/>
    </xf>
    <xf numFmtId="0" fontId="67" fillId="17" borderId="26" xfId="0" applyFont="1" applyFill="1" applyBorder="1" applyAlignment="1">
      <alignment horizontal="center" vertical="center"/>
    </xf>
    <xf numFmtId="0" fontId="67" fillId="7" borderId="6" xfId="0" applyFont="1" applyFill="1" applyBorder="1" applyAlignment="1">
      <alignment horizontal="center" vertical="center"/>
    </xf>
    <xf numFmtId="0" fontId="67" fillId="7" borderId="27" xfId="0" applyFont="1" applyFill="1" applyBorder="1" applyAlignment="1">
      <alignment horizontal="center" vertical="center"/>
    </xf>
    <xf numFmtId="0" fontId="67" fillId="7" borderId="7" xfId="0" applyFont="1" applyFill="1" applyBorder="1" applyAlignment="1">
      <alignment horizontal="center" vertical="center"/>
    </xf>
    <xf numFmtId="4" fontId="39" fillId="4" borderId="121" xfId="0" applyNumberFormat="1" applyFont="1" applyFill="1" applyBorder="1" applyAlignment="1">
      <alignment horizontal="right"/>
    </xf>
    <xf numFmtId="4" fontId="39" fillId="4" borderId="52" xfId="0" applyNumberFormat="1" applyFont="1" applyFill="1" applyBorder="1" applyAlignment="1">
      <alignment horizontal="right"/>
    </xf>
    <xf numFmtId="4" fontId="39" fillId="4" borderId="135" xfId="0" applyNumberFormat="1" applyFont="1" applyFill="1" applyBorder="1" applyAlignment="1">
      <alignment horizontal="right"/>
    </xf>
    <xf numFmtId="4" fontId="39" fillId="17" borderId="54" xfId="0" applyNumberFormat="1" applyFont="1" applyFill="1" applyBorder="1" applyAlignment="1">
      <alignment horizontal="right"/>
    </xf>
    <xf numFmtId="4" fontId="39" fillId="17" borderId="17" xfId="0" applyNumberFormat="1" applyFont="1" applyFill="1" applyBorder="1" applyAlignment="1">
      <alignment horizontal="right"/>
    </xf>
    <xf numFmtId="4" fontId="39" fillId="4" borderId="18" xfId="0" applyNumberFormat="1" applyFont="1" applyFill="1" applyBorder="1" applyAlignment="1">
      <alignment horizontal="right"/>
    </xf>
    <xf numFmtId="4" fontId="39" fillId="17" borderId="18" xfId="0" applyNumberFormat="1" applyFont="1" applyFill="1" applyBorder="1" applyAlignment="1">
      <alignment horizontal="right"/>
    </xf>
    <xf numFmtId="4" fontId="39" fillId="17" borderId="0" xfId="0" applyNumberFormat="1" applyFont="1" applyFill="1" applyAlignment="1">
      <alignment horizontal="right"/>
    </xf>
    <xf numFmtId="4" fontId="39" fillId="4" borderId="20" xfId="0" applyNumberFormat="1" applyFont="1" applyFill="1" applyBorder="1" applyAlignment="1">
      <alignment horizontal="right"/>
    </xf>
    <xf numFmtId="4" fontId="39" fillId="17" borderId="20" xfId="0" applyNumberFormat="1" applyFont="1" applyFill="1" applyBorder="1" applyAlignment="1">
      <alignment horizontal="right"/>
    </xf>
    <xf numFmtId="0" fontId="43" fillId="0" borderId="136" xfId="0" applyFont="1" applyBorder="1" applyAlignment="1">
      <alignment horizontal="left"/>
    </xf>
    <xf numFmtId="4" fontId="39" fillId="4" borderId="137" xfId="0" applyNumberFormat="1" applyFont="1" applyFill="1" applyBorder="1" applyAlignment="1">
      <alignment horizontal="right"/>
    </xf>
    <xf numFmtId="4" fontId="39" fillId="4" borderId="138" xfId="0" applyNumberFormat="1" applyFont="1" applyFill="1" applyBorder="1" applyAlignment="1">
      <alignment horizontal="right"/>
    </xf>
    <xf numFmtId="4" fontId="39" fillId="4" borderId="139" xfId="0" applyNumberFormat="1" applyFont="1" applyFill="1" applyBorder="1" applyAlignment="1">
      <alignment horizontal="right"/>
    </xf>
    <xf numFmtId="171" fontId="79" fillId="2" borderId="140" xfId="0" applyNumberFormat="1" applyFont="1" applyFill="1" applyBorder="1"/>
    <xf numFmtId="171" fontId="78" fillId="2" borderId="136" xfId="0" applyNumberFormat="1" applyFont="1" applyFill="1" applyBorder="1"/>
    <xf numFmtId="171" fontId="147" fillId="2" borderId="3" xfId="0" applyNumberFormat="1" applyFont="1" applyFill="1" applyBorder="1"/>
    <xf numFmtId="171" fontId="147" fillId="2" borderId="72" xfId="0" applyNumberFormat="1" applyFont="1" applyFill="1" applyBorder="1"/>
    <xf numFmtId="4" fontId="39" fillId="4" borderId="121" xfId="9" applyNumberFormat="1" applyFont="1" applyFill="1" applyBorder="1" applyAlignment="1">
      <alignment horizontal="right"/>
    </xf>
    <xf numFmtId="4" fontId="39" fillId="4" borderId="52" xfId="9" applyNumberFormat="1" applyFont="1" applyFill="1" applyBorder="1" applyAlignment="1">
      <alignment horizontal="right"/>
    </xf>
    <xf numFmtId="4" fontId="39" fillId="4" borderId="135" xfId="9" applyNumberFormat="1" applyFont="1" applyFill="1" applyBorder="1" applyAlignment="1">
      <alignment horizontal="right"/>
    </xf>
    <xf numFmtId="4" fontId="39" fillId="4" borderId="29" xfId="0" applyNumberFormat="1" applyFont="1" applyFill="1" applyBorder="1" applyAlignment="1">
      <alignment horizontal="right"/>
    </xf>
    <xf numFmtId="4" fontId="39" fillId="17" borderId="29" xfId="0" applyNumberFormat="1" applyFont="1" applyFill="1" applyBorder="1" applyAlignment="1">
      <alignment horizontal="right"/>
    </xf>
    <xf numFmtId="171" fontId="147" fillId="2" borderId="8" xfId="0" applyNumberFormat="1" applyFont="1" applyFill="1" applyBorder="1"/>
    <xf numFmtId="4" fontId="39" fillId="4" borderId="20" xfId="9" applyNumberFormat="1" applyFont="1" applyFill="1" applyBorder="1" applyAlignment="1">
      <alignment horizontal="right"/>
    </xf>
    <xf numFmtId="4" fontId="39" fillId="17" borderId="20" xfId="9" applyNumberFormat="1" applyFont="1" applyFill="1" applyBorder="1" applyAlignment="1">
      <alignment horizontal="right"/>
    </xf>
    <xf numFmtId="0" fontId="67" fillId="2" borderId="14" xfId="0" applyFont="1" applyFill="1" applyBorder="1"/>
    <xf numFmtId="0" fontId="39" fillId="0" borderId="20" xfId="0" applyFont="1" applyBorder="1" applyAlignment="1">
      <alignment horizontal="center"/>
    </xf>
    <xf numFmtId="0" fontId="43" fillId="4" borderId="41" xfId="0" applyFont="1" applyFill="1" applyBorder="1"/>
    <xf numFmtId="4" fontId="43" fillId="4" borderId="120" xfId="0" applyNumberFormat="1" applyFont="1" applyFill="1" applyBorder="1"/>
    <xf numFmtId="0" fontId="88" fillId="6" borderId="128" xfId="0" applyFont="1" applyFill="1" applyBorder="1" applyAlignment="1">
      <alignment horizontal="left" vertical="center"/>
    </xf>
    <xf numFmtId="0" fontId="88" fillId="6" borderId="135" xfId="0" applyFont="1" applyFill="1" applyBorder="1" applyAlignment="1">
      <alignment horizontal="left" vertical="center" wrapText="1"/>
    </xf>
    <xf numFmtId="0" fontId="88" fillId="6" borderId="129" xfId="0" applyFont="1" applyFill="1" applyBorder="1" applyAlignment="1">
      <alignment horizontal="left" vertical="center" wrapText="1"/>
    </xf>
    <xf numFmtId="0" fontId="88" fillId="6" borderId="129" xfId="0" applyFont="1" applyFill="1" applyBorder="1" applyAlignment="1">
      <alignment horizontal="left" vertical="center"/>
    </xf>
    <xf numFmtId="0" fontId="88" fillId="6" borderId="53" xfId="0" applyFont="1" applyFill="1" applyBorder="1" applyAlignment="1">
      <alignment horizontal="left" vertical="center"/>
    </xf>
    <xf numFmtId="0" fontId="146" fillId="0" borderId="30" xfId="0" applyFont="1" applyBorder="1" applyAlignment="1">
      <alignment horizontal="right" vertical="center"/>
    </xf>
    <xf numFmtId="0" fontId="146" fillId="17" borderId="20" xfId="0" applyFont="1" applyFill="1" applyBorder="1" applyAlignment="1">
      <alignment horizontal="right" vertical="center"/>
    </xf>
    <xf numFmtId="0" fontId="146" fillId="17" borderId="23" xfId="0" applyFont="1" applyFill="1" applyBorder="1" applyAlignment="1">
      <alignment horizontal="right" vertical="center"/>
    </xf>
    <xf numFmtId="0" fontId="146" fillId="64" borderId="23" xfId="0" applyFont="1" applyFill="1" applyBorder="1" applyAlignment="1">
      <alignment horizontal="right" vertical="center"/>
    </xf>
    <xf numFmtId="2" fontId="146" fillId="4" borderId="23" xfId="0" applyNumberFormat="1" applyFont="1" applyFill="1" applyBorder="1" applyAlignment="1">
      <alignment horizontal="right" vertical="center"/>
    </xf>
    <xf numFmtId="0" fontId="146" fillId="17" borderId="9" xfId="0" applyFont="1" applyFill="1" applyBorder="1" applyAlignment="1">
      <alignment horizontal="right" vertical="center"/>
    </xf>
    <xf numFmtId="10" fontId="146" fillId="4" borderId="23" xfId="2" applyNumberFormat="1" applyFont="1" applyFill="1" applyBorder="1" applyAlignment="1">
      <alignment horizontal="right" vertical="center"/>
    </xf>
    <xf numFmtId="0" fontId="146" fillId="0" borderId="33" xfId="0" applyFont="1" applyBorder="1" applyAlignment="1">
      <alignment horizontal="right" vertical="center"/>
    </xf>
    <xf numFmtId="0" fontId="146" fillId="17" borderId="29" xfId="0" applyFont="1" applyFill="1" applyBorder="1" applyAlignment="1">
      <alignment horizontal="right" vertical="center"/>
    </xf>
    <xf numFmtId="0" fontId="146" fillId="17" borderId="81" xfId="0" applyFont="1" applyFill="1" applyBorder="1" applyAlignment="1">
      <alignment horizontal="right" vertical="center"/>
    </xf>
    <xf numFmtId="10" fontId="146" fillId="4" borderId="81" xfId="2" applyNumberFormat="1" applyFont="1" applyFill="1" applyBorder="1" applyAlignment="1">
      <alignment horizontal="right" vertical="center"/>
    </xf>
    <xf numFmtId="2" fontId="146" fillId="4" borderId="81" xfId="0" applyNumberFormat="1" applyFont="1" applyFill="1" applyBorder="1" applyAlignment="1">
      <alignment horizontal="right" vertical="center"/>
    </xf>
    <xf numFmtId="0" fontId="146" fillId="17" borderId="13" xfId="0" applyFont="1" applyFill="1" applyBorder="1" applyAlignment="1">
      <alignment horizontal="right" vertical="center"/>
    </xf>
    <xf numFmtId="2" fontId="146" fillId="4" borderId="0" xfId="0" applyNumberFormat="1" applyFont="1" applyFill="1" applyAlignment="1">
      <alignment horizontal="right" vertical="center"/>
    </xf>
    <xf numFmtId="10" fontId="146" fillId="0" borderId="0" xfId="2" applyNumberFormat="1" applyFont="1" applyBorder="1" applyAlignment="1">
      <alignment horizontal="right" vertical="center"/>
    </xf>
    <xf numFmtId="0" fontId="39" fillId="0" borderId="37" xfId="0" applyFont="1" applyBorder="1" applyAlignment="1">
      <alignment horizontal="center"/>
    </xf>
    <xf numFmtId="10" fontId="146" fillId="4" borderId="142" xfId="2" applyNumberFormat="1" applyFont="1" applyFill="1" applyBorder="1" applyAlignment="1">
      <alignment horizontal="right" vertical="center"/>
    </xf>
    <xf numFmtId="0" fontId="39" fillId="0" borderId="38" xfId="0" applyFont="1" applyBorder="1" applyAlignment="1">
      <alignment horizontal="center"/>
    </xf>
    <xf numFmtId="10" fontId="146" fillId="4" borderId="107" xfId="2" applyNumberFormat="1" applyFont="1" applyFill="1" applyBorder="1" applyAlignment="1">
      <alignment horizontal="right" vertical="center"/>
    </xf>
    <xf numFmtId="0" fontId="39" fillId="0" borderId="141" xfId="0" applyFont="1" applyBorder="1" applyAlignment="1">
      <alignment horizontal="center"/>
    </xf>
    <xf numFmtId="10" fontId="146" fillId="17" borderId="143" xfId="2" applyNumberFormat="1" applyFont="1" applyFill="1" applyBorder="1" applyAlignment="1">
      <alignment horizontal="right" vertical="center"/>
    </xf>
    <xf numFmtId="0" fontId="105" fillId="2" borderId="73" xfId="0" applyFont="1" applyFill="1" applyBorder="1" applyAlignment="1">
      <alignment horizontal="left" vertical="center"/>
    </xf>
    <xf numFmtId="10" fontId="146" fillId="17" borderId="144" xfId="2" applyNumberFormat="1" applyFont="1" applyFill="1" applyBorder="1" applyAlignment="1">
      <alignment horizontal="right" vertical="center"/>
    </xf>
    <xf numFmtId="0" fontId="27" fillId="20" borderId="3" xfId="0" applyFont="1" applyFill="1" applyBorder="1" applyAlignment="1">
      <alignment horizontal="center" vertical="center"/>
    </xf>
    <xf numFmtId="0" fontId="27" fillId="20" borderId="9" xfId="0" applyFont="1" applyFill="1" applyBorder="1" applyAlignment="1">
      <alignment horizontal="center" vertical="center"/>
    </xf>
    <xf numFmtId="0" fontId="27" fillId="14" borderId="3" xfId="0" applyFont="1" applyFill="1" applyBorder="1" applyAlignment="1">
      <alignment horizontal="center" vertical="center"/>
    </xf>
    <xf numFmtId="0" fontId="27" fillId="14" borderId="9" xfId="0" applyFont="1" applyFill="1" applyBorder="1" applyAlignment="1">
      <alignment horizontal="center" vertical="center"/>
    </xf>
    <xf numFmtId="0" fontId="27" fillId="14" borderId="0" xfId="0" applyFont="1" applyFill="1" applyAlignment="1">
      <alignment horizontal="center" vertical="center"/>
    </xf>
    <xf numFmtId="3" fontId="43" fillId="4" borderId="9" xfId="0" applyNumberFormat="1" applyFont="1" applyFill="1" applyBorder="1"/>
    <xf numFmtId="0" fontId="39" fillId="4" borderId="0" xfId="0" applyFont="1" applyFill="1"/>
    <xf numFmtId="3" fontId="39" fillId="17" borderId="9" xfId="0" applyNumberFormat="1" applyFont="1" applyFill="1" applyBorder="1"/>
    <xf numFmtId="0" fontId="39" fillId="63" borderId="3" xfId="0" applyFont="1" applyFill="1" applyBorder="1"/>
    <xf numFmtId="0" fontId="39" fillId="63" borderId="0" xfId="0" applyFont="1" applyFill="1"/>
    <xf numFmtId="3" fontId="39" fillId="15" borderId="3" xfId="0" applyNumberFormat="1" applyFont="1" applyFill="1" applyBorder="1"/>
    <xf numFmtId="3" fontId="39" fillId="15" borderId="9" xfId="0" applyNumberFormat="1" applyFont="1" applyFill="1" applyBorder="1"/>
    <xf numFmtId="0" fontId="39" fillId="15" borderId="3" xfId="0" applyFont="1" applyFill="1" applyBorder="1"/>
    <xf numFmtId="0" fontId="39" fillId="15" borderId="9" xfId="0" applyFont="1" applyFill="1" applyBorder="1"/>
    <xf numFmtId="0" fontId="39" fillId="15" borderId="0" xfId="0" applyFont="1" applyFill="1"/>
    <xf numFmtId="0" fontId="39" fillId="17" borderId="3" xfId="0" applyFont="1" applyFill="1" applyBorder="1"/>
    <xf numFmtId="0" fontId="39" fillId="17" borderId="0" xfId="0" applyFont="1" applyFill="1"/>
    <xf numFmtId="3" fontId="39" fillId="4" borderId="9" xfId="0" applyNumberFormat="1" applyFont="1" applyFill="1" applyBorder="1"/>
    <xf numFmtId="3" fontId="39" fillId="2" borderId="9" xfId="0" applyNumberFormat="1" applyFont="1" applyFill="1" applyBorder="1"/>
    <xf numFmtId="0" fontId="43" fillId="4" borderId="3" xfId="0" applyFont="1" applyFill="1" applyBorder="1"/>
    <xf numFmtId="0" fontId="43" fillId="4" borderId="0" xfId="0" applyFont="1" applyFill="1"/>
    <xf numFmtId="3" fontId="39" fillId="17" borderId="13" xfId="0" applyNumberFormat="1" applyFont="1" applyFill="1" applyBorder="1"/>
    <xf numFmtId="180" fontId="39" fillId="17" borderId="1" xfId="9" applyNumberFormat="1" applyFont="1" applyFill="1" applyBorder="1"/>
    <xf numFmtId="180" fontId="39" fillId="17" borderId="2" xfId="9" applyNumberFormat="1" applyFont="1" applyFill="1" applyBorder="1"/>
    <xf numFmtId="0" fontId="39" fillId="17" borderId="1" xfId="0" applyFont="1" applyFill="1" applyBorder="1"/>
    <xf numFmtId="180" fontId="39" fillId="17" borderId="3" xfId="9" applyNumberFormat="1" applyFont="1" applyFill="1" applyBorder="1"/>
    <xf numFmtId="180" fontId="39" fillId="17" borderId="14" xfId="9" applyNumberFormat="1" applyFont="1" applyFill="1" applyBorder="1"/>
    <xf numFmtId="180" fontId="39" fillId="17" borderId="13" xfId="9" applyNumberFormat="1" applyFont="1" applyFill="1" applyBorder="1"/>
    <xf numFmtId="10" fontId="39" fillId="17" borderId="3" xfId="2" applyNumberFormat="1" applyFont="1" applyFill="1" applyBorder="1"/>
    <xf numFmtId="10" fontId="39" fillId="17" borderId="9" xfId="2" applyNumberFormat="1" applyFont="1" applyFill="1" applyBorder="1"/>
    <xf numFmtId="10" fontId="39" fillId="17" borderId="0" xfId="2" applyNumberFormat="1" applyFont="1" applyFill="1" applyBorder="1"/>
    <xf numFmtId="10" fontId="39" fillId="17" borderId="14" xfId="2" applyNumberFormat="1" applyFont="1" applyFill="1" applyBorder="1"/>
    <xf numFmtId="10" fontId="39" fillId="17" borderId="13" xfId="2" applyNumberFormat="1" applyFont="1" applyFill="1" applyBorder="1"/>
    <xf numFmtId="10" fontId="39" fillId="17" borderId="15" xfId="2" applyNumberFormat="1" applyFont="1" applyFill="1" applyBorder="1"/>
    <xf numFmtId="185" fontId="39" fillId="0" borderId="0" xfId="0" applyNumberFormat="1" applyFont="1"/>
    <xf numFmtId="167" fontId="39" fillId="0" borderId="0" xfId="1" applyNumberFormat="1" applyFont="1" applyBorder="1"/>
    <xf numFmtId="164" fontId="39" fillId="0" borderId="0" xfId="0" applyNumberFormat="1" applyFont="1"/>
    <xf numFmtId="0" fontId="67" fillId="17" borderId="0" xfId="0" applyFont="1" applyFill="1" applyAlignment="1">
      <alignment horizontal="center" vertical="center" wrapText="1"/>
    </xf>
    <xf numFmtId="0" fontId="67" fillId="17" borderId="0" xfId="0" applyFont="1" applyFill="1" applyAlignment="1">
      <alignment horizontal="center" vertical="center"/>
    </xf>
    <xf numFmtId="0" fontId="43" fillId="17" borderId="0" xfId="0" applyFont="1" applyFill="1" applyAlignment="1">
      <alignment horizontal="center" vertical="center"/>
    </xf>
    <xf numFmtId="0" fontId="67" fillId="7" borderId="0" xfId="0" applyFont="1" applyFill="1" applyAlignment="1">
      <alignment horizontal="center" vertical="center" wrapText="1"/>
    </xf>
    <xf numFmtId="0" fontId="67" fillId="7" borderId="0" xfId="0" applyFont="1" applyFill="1" applyAlignment="1">
      <alignment horizontal="center" vertical="center"/>
    </xf>
    <xf numFmtId="0" fontId="43" fillId="7" borderId="0" xfId="0" applyFont="1" applyFill="1" applyAlignment="1">
      <alignment horizontal="center" vertical="center"/>
    </xf>
    <xf numFmtId="0" fontId="43" fillId="2" borderId="90" xfId="0" applyFont="1" applyFill="1" applyBorder="1" applyAlignment="1">
      <alignment horizontal="left" vertical="center"/>
    </xf>
    <xf numFmtId="0" fontId="39" fillId="2" borderId="90" xfId="0" applyFont="1" applyFill="1" applyBorder="1" applyAlignment="1">
      <alignment horizontal="left"/>
    </xf>
    <xf numFmtId="0" fontId="43" fillId="62" borderId="8" xfId="0" applyFont="1" applyFill="1" applyBorder="1" applyAlignment="1">
      <alignment horizontal="left" vertical="center"/>
    </xf>
    <xf numFmtId="0" fontId="43" fillId="62" borderId="5" xfId="0" applyFont="1" applyFill="1" applyBorder="1" applyAlignment="1">
      <alignment horizontal="left" vertical="center"/>
    </xf>
    <xf numFmtId="0" fontId="39" fillId="62" borderId="5" xfId="0" applyFont="1" applyFill="1" applyBorder="1" applyAlignment="1">
      <alignment horizontal="left"/>
    </xf>
    <xf numFmtId="0" fontId="39" fillId="62" borderId="6" xfId="0" applyFont="1" applyFill="1" applyBorder="1" applyAlignment="1">
      <alignment horizontal="left"/>
    </xf>
    <xf numFmtId="0" fontId="39" fillId="62" borderId="7" xfId="0" applyFont="1" applyFill="1" applyBorder="1" applyAlignment="1">
      <alignment horizontal="left"/>
    </xf>
    <xf numFmtId="0" fontId="43" fillId="0" borderId="71" xfId="0" applyFont="1" applyBorder="1" applyAlignment="1">
      <alignment horizontal="left"/>
    </xf>
    <xf numFmtId="10" fontId="39" fillId="68" borderId="3" xfId="2" applyNumberFormat="1" applyFont="1" applyFill="1" applyBorder="1" applyAlignment="1">
      <alignment horizontal="right"/>
    </xf>
    <xf numFmtId="10" fontId="39" fillId="68" borderId="0" xfId="2" applyNumberFormat="1" applyFont="1" applyFill="1" applyBorder="1" applyAlignment="1">
      <alignment horizontal="right"/>
    </xf>
    <xf numFmtId="10" fontId="39" fillId="17" borderId="0" xfId="2" applyNumberFormat="1" applyFont="1" applyFill="1" applyBorder="1" applyAlignment="1">
      <alignment horizontal="right"/>
    </xf>
    <xf numFmtId="10" fontId="43" fillId="4" borderId="9" xfId="2" applyNumberFormat="1" applyFont="1" applyFill="1" applyBorder="1" applyAlignment="1">
      <alignment horizontal="right"/>
    </xf>
    <xf numFmtId="0" fontId="39" fillId="0" borderId="140" xfId="0" applyFont="1" applyBorder="1" applyAlignment="1">
      <alignment horizontal="left"/>
    </xf>
    <xf numFmtId="0" fontId="39" fillId="0" borderId="112" xfId="0" applyFont="1" applyBorder="1" applyAlignment="1">
      <alignment horizontal="left"/>
    </xf>
    <xf numFmtId="10" fontId="39" fillId="64" borderId="112" xfId="2" applyNumberFormat="1" applyFont="1" applyFill="1" applyBorder="1" applyAlignment="1">
      <alignment horizontal="right"/>
    </xf>
    <xf numFmtId="10" fontId="39" fillId="64" borderId="101" xfId="2" applyNumberFormat="1" applyFont="1" applyFill="1" applyBorder="1" applyAlignment="1">
      <alignment horizontal="right"/>
    </xf>
    <xf numFmtId="10" fontId="39" fillId="4" borderId="101" xfId="2" applyNumberFormat="1" applyFont="1" applyFill="1" applyBorder="1" applyAlignment="1">
      <alignment horizontal="right"/>
    </xf>
    <xf numFmtId="10" fontId="43" fillId="4" borderId="126" xfId="2" applyNumberFormat="1" applyFont="1" applyFill="1" applyBorder="1" applyAlignment="1">
      <alignment horizontal="right"/>
    </xf>
    <xf numFmtId="172" fontId="39" fillId="69" borderId="3" xfId="1" applyNumberFormat="1" applyFont="1" applyFill="1" applyBorder="1" applyAlignment="1">
      <alignment horizontal="left"/>
    </xf>
    <xf numFmtId="172" fontId="39" fillId="69" borderId="0" xfId="1" applyNumberFormat="1" applyFont="1" applyFill="1" applyBorder="1" applyAlignment="1">
      <alignment horizontal="left"/>
    </xf>
    <xf numFmtId="164" fontId="39" fillId="15" borderId="0" xfId="9" applyNumberFormat="1" applyFont="1" applyFill="1" applyBorder="1" applyAlignment="1">
      <alignment horizontal="left"/>
    </xf>
    <xf numFmtId="164" fontId="39" fillId="15" borderId="0" xfId="1" applyFont="1" applyFill="1" applyBorder="1" applyAlignment="1">
      <alignment horizontal="left"/>
    </xf>
    <xf numFmtId="164" fontId="43" fillId="4" borderId="145" xfId="1" applyFont="1" applyFill="1" applyBorder="1" applyAlignment="1">
      <alignment horizontal="left"/>
    </xf>
    <xf numFmtId="172" fontId="39" fillId="15" borderId="0" xfId="1" applyNumberFormat="1" applyFont="1" applyFill="1" applyBorder="1" applyAlignment="1">
      <alignment horizontal="left"/>
    </xf>
    <xf numFmtId="172" fontId="43" fillId="4" borderId="9" xfId="1" applyNumberFormat="1" applyFont="1" applyFill="1" applyBorder="1" applyAlignment="1">
      <alignment horizontal="left"/>
    </xf>
    <xf numFmtId="0" fontId="39" fillId="0" borderId="76" xfId="0" applyFont="1" applyBorder="1" applyAlignment="1">
      <alignment horizontal="left"/>
    </xf>
    <xf numFmtId="0" fontId="39" fillId="0" borderId="75" xfId="0" applyFont="1" applyBorder="1" applyAlignment="1">
      <alignment horizontal="left"/>
    </xf>
    <xf numFmtId="172" fontId="39" fillId="69" borderId="75" xfId="1" applyNumberFormat="1" applyFont="1" applyFill="1" applyBorder="1" applyAlignment="1">
      <alignment horizontal="left"/>
    </xf>
    <xf numFmtId="172" fontId="39" fillId="69" borderId="11" xfId="1" applyNumberFormat="1" applyFont="1" applyFill="1" applyBorder="1" applyAlignment="1">
      <alignment horizontal="left"/>
    </xf>
    <xf numFmtId="164" fontId="39" fillId="15" borderId="11" xfId="9" applyNumberFormat="1" applyFont="1" applyFill="1" applyBorder="1" applyAlignment="1">
      <alignment horizontal="left"/>
    </xf>
    <xf numFmtId="164" fontId="39" fillId="15" borderId="11" xfId="1" applyFont="1" applyFill="1" applyBorder="1" applyAlignment="1">
      <alignment horizontal="left"/>
    </xf>
    <xf numFmtId="164" fontId="43" fillId="4" borderId="31" xfId="1" applyFont="1" applyFill="1" applyBorder="1" applyAlignment="1">
      <alignment horizontal="left"/>
    </xf>
    <xf numFmtId="172" fontId="39" fillId="15" borderId="11" xfId="1" applyNumberFormat="1" applyFont="1" applyFill="1" applyBorder="1" applyAlignment="1">
      <alignment horizontal="left"/>
    </xf>
    <xf numFmtId="0" fontId="39" fillId="19" borderId="3" xfId="0" applyFont="1" applyFill="1" applyBorder="1" applyAlignment="1">
      <alignment horizontal="left"/>
    </xf>
    <xf numFmtId="0" fontId="67" fillId="0" borderId="71" xfId="0" applyFont="1" applyBorder="1" applyAlignment="1">
      <alignment horizontal="left" indent="1"/>
    </xf>
    <xf numFmtId="0" fontId="39" fillId="69" borderId="3" xfId="0" applyFont="1" applyFill="1" applyBorder="1" applyAlignment="1">
      <alignment horizontal="left"/>
    </xf>
    <xf numFmtId="0" fontId="39" fillId="69" borderId="0" xfId="0" applyFont="1" applyFill="1" applyAlignment="1">
      <alignment horizontal="left"/>
    </xf>
    <xf numFmtId="164" fontId="39" fillId="15" borderId="0" xfId="0" applyNumberFormat="1" applyFont="1" applyFill="1" applyAlignment="1">
      <alignment horizontal="left"/>
    </xf>
    <xf numFmtId="164" fontId="43" fillId="4" borderId="9" xfId="0" applyNumberFormat="1" applyFont="1" applyFill="1" applyBorder="1" applyAlignment="1">
      <alignment horizontal="left"/>
    </xf>
    <xf numFmtId="0" fontId="82" fillId="0" borderId="140" xfId="0" applyFont="1" applyBorder="1" applyAlignment="1">
      <alignment horizontal="left" indent="1"/>
    </xf>
    <xf numFmtId="0" fontId="82" fillId="64" borderId="112" xfId="0" applyFont="1" applyFill="1" applyBorder="1" applyAlignment="1">
      <alignment horizontal="left"/>
    </xf>
    <xf numFmtId="0" fontId="82" fillId="64" borderId="101" xfId="0" applyFont="1" applyFill="1" applyBorder="1" applyAlignment="1">
      <alignment horizontal="left"/>
    </xf>
    <xf numFmtId="164" fontId="82" fillId="4" borderId="101" xfId="0" applyNumberFormat="1" applyFont="1" applyFill="1" applyBorder="1" applyAlignment="1">
      <alignment horizontal="left"/>
    </xf>
    <xf numFmtId="164" fontId="82" fillId="4" borderId="126" xfId="0" applyNumberFormat="1" applyFont="1" applyFill="1" applyBorder="1" applyAlignment="1">
      <alignment horizontal="left"/>
    </xf>
    <xf numFmtId="0" fontId="82" fillId="0" borderId="0" xfId="0" applyFont="1" applyAlignment="1">
      <alignment horizontal="left"/>
    </xf>
    <xf numFmtId="0" fontId="82" fillId="0" borderId="72" xfId="0" applyFont="1" applyBorder="1" applyAlignment="1">
      <alignment horizontal="left" indent="1"/>
    </xf>
    <xf numFmtId="0" fontId="82" fillId="64" borderId="14" xfId="0" applyFont="1" applyFill="1" applyBorder="1" applyAlignment="1">
      <alignment horizontal="left"/>
    </xf>
    <xf numFmtId="0" fontId="82" fillId="64" borderId="15" xfId="0" applyFont="1" applyFill="1" applyBorder="1" applyAlignment="1">
      <alignment horizontal="left"/>
    </xf>
    <xf numFmtId="164" fontId="82" fillId="4" borderId="15" xfId="0" applyNumberFormat="1" applyFont="1" applyFill="1" applyBorder="1" applyAlignment="1">
      <alignment horizontal="left"/>
    </xf>
    <xf numFmtId="164" fontId="82" fillId="4" borderId="13" xfId="0" applyNumberFormat="1" applyFont="1" applyFill="1" applyBorder="1" applyAlignment="1">
      <alignment horizontal="left"/>
    </xf>
    <xf numFmtId="0" fontId="39" fillId="62" borderId="5" xfId="0" applyFont="1" applyFill="1" applyBorder="1" applyAlignment="1">
      <alignment horizontal="left" vertical="center"/>
    </xf>
    <xf numFmtId="0" fontId="67" fillId="0" borderId="3" xfId="0" applyFont="1" applyBorder="1" applyAlignment="1">
      <alignment horizontal="left" indent="1"/>
    </xf>
    <xf numFmtId="0" fontId="39" fillId="64" borderId="3" xfId="0" applyFont="1" applyFill="1" applyBorder="1" applyAlignment="1">
      <alignment horizontal="left"/>
    </xf>
    <xf numFmtId="0" fontId="39" fillId="64" borderId="0" xfId="0" applyFont="1" applyFill="1" applyAlignment="1">
      <alignment horizontal="left"/>
    </xf>
    <xf numFmtId="164" fontId="39" fillId="4" borderId="0" xfId="0" applyNumberFormat="1" applyFont="1" applyFill="1" applyAlignment="1">
      <alignment horizontal="left"/>
    </xf>
    <xf numFmtId="0" fontId="82" fillId="0" borderId="112" xfId="0" applyFont="1" applyBorder="1" applyAlignment="1">
      <alignment horizontal="left" indent="1"/>
    </xf>
    <xf numFmtId="0" fontId="43" fillId="0" borderId="146" xfId="0" applyFont="1" applyBorder="1" applyAlignment="1">
      <alignment horizontal="left"/>
    </xf>
    <xf numFmtId="0" fontId="39" fillId="0" borderId="146" xfId="0" applyFont="1" applyBorder="1" applyAlignment="1">
      <alignment horizontal="left"/>
    </xf>
    <xf numFmtId="0" fontId="39" fillId="19" borderId="146" xfId="0" applyFont="1" applyFill="1" applyBorder="1" applyAlignment="1">
      <alignment horizontal="left"/>
    </xf>
    <xf numFmtId="0" fontId="39" fillId="19" borderId="147" xfId="0" applyFont="1" applyFill="1" applyBorder="1" applyAlignment="1">
      <alignment horizontal="left"/>
    </xf>
    <xf numFmtId="0" fontId="39" fillId="0" borderId="147" xfId="0" applyFont="1" applyBorder="1" applyAlignment="1">
      <alignment horizontal="left"/>
    </xf>
    <xf numFmtId="0" fontId="43" fillId="4" borderId="145" xfId="0" applyFont="1" applyFill="1" applyBorder="1" applyAlignment="1">
      <alignment horizontal="left"/>
    </xf>
    <xf numFmtId="0" fontId="82" fillId="0" borderId="75" xfId="0" applyFont="1" applyBorder="1" applyAlignment="1">
      <alignment horizontal="left" indent="1"/>
    </xf>
    <xf numFmtId="0" fontId="82" fillId="64" borderId="75" xfId="0" applyFont="1" applyFill="1" applyBorder="1" applyAlignment="1">
      <alignment horizontal="left"/>
    </xf>
    <xf numFmtId="0" fontId="82" fillId="64" borderId="11" xfId="0" applyFont="1" applyFill="1" applyBorder="1" applyAlignment="1">
      <alignment horizontal="left"/>
    </xf>
    <xf numFmtId="164" fontId="82" fillId="4" borderId="11" xfId="0" applyNumberFormat="1" applyFont="1" applyFill="1" applyBorder="1" applyAlignment="1">
      <alignment horizontal="left"/>
    </xf>
    <xf numFmtId="164" fontId="82" fillId="4" borderId="31" xfId="0" applyNumberFormat="1" applyFont="1" applyFill="1" applyBorder="1" applyAlignment="1">
      <alignment horizontal="left"/>
    </xf>
    <xf numFmtId="0" fontId="43" fillId="0" borderId="146" xfId="0" applyFont="1" applyBorder="1" applyAlignment="1">
      <alignment horizontal="left" wrapText="1"/>
    </xf>
    <xf numFmtId="0" fontId="82" fillId="19" borderId="54" xfId="0" applyFont="1" applyFill="1" applyBorder="1" applyAlignment="1">
      <alignment horizontal="left"/>
    </xf>
    <xf numFmtId="0" fontId="82" fillId="19" borderId="17" xfId="0" applyFont="1" applyFill="1" applyBorder="1" applyAlignment="1">
      <alignment horizontal="left"/>
    </xf>
    <xf numFmtId="164" fontId="82" fillId="0" borderId="17" xfId="0" applyNumberFormat="1" applyFont="1" applyBorder="1" applyAlignment="1">
      <alignment horizontal="left"/>
    </xf>
    <xf numFmtId="164" fontId="82" fillId="4" borderId="32" xfId="0" applyNumberFormat="1" applyFont="1" applyFill="1" applyBorder="1" applyAlignment="1">
      <alignment horizontal="left"/>
    </xf>
    <xf numFmtId="0" fontId="82" fillId="64" borderId="3" xfId="0" applyFont="1" applyFill="1" applyBorder="1" applyAlignment="1">
      <alignment horizontal="left"/>
    </xf>
    <xf numFmtId="0" fontId="82" fillId="64" borderId="0" xfId="0" applyFont="1" applyFill="1" applyAlignment="1">
      <alignment horizontal="left"/>
    </xf>
    <xf numFmtId="10" fontId="39" fillId="4" borderId="0" xfId="2" applyNumberFormat="1" applyFont="1" applyFill="1" applyBorder="1" applyAlignment="1">
      <alignment horizontal="right"/>
    </xf>
    <xf numFmtId="10" fontId="39" fillId="4" borderId="9" xfId="2" applyNumberFormat="1" applyFont="1" applyFill="1" applyBorder="1" applyAlignment="1">
      <alignment horizontal="right"/>
    </xf>
    <xf numFmtId="0" fontId="67" fillId="0" borderId="112" xfId="0" applyFont="1" applyBorder="1" applyAlignment="1">
      <alignment horizontal="left" indent="1"/>
    </xf>
    <xf numFmtId="10" fontId="39" fillId="4" borderId="126" xfId="2" applyNumberFormat="1" applyFont="1" applyFill="1" applyBorder="1" applyAlignment="1">
      <alignment horizontal="right"/>
    </xf>
    <xf numFmtId="0" fontId="82" fillId="19" borderId="146" xfId="0" applyFont="1" applyFill="1" applyBorder="1" applyAlignment="1">
      <alignment horizontal="left"/>
    </xf>
    <xf numFmtId="0" fontId="82" fillId="19" borderId="147" xfId="0" applyFont="1" applyFill="1" applyBorder="1" applyAlignment="1">
      <alignment horizontal="left"/>
    </xf>
    <xf numFmtId="164" fontId="82" fillId="0" borderId="147" xfId="0" applyNumberFormat="1" applyFont="1" applyBorder="1" applyAlignment="1">
      <alignment horizontal="left"/>
    </xf>
    <xf numFmtId="10" fontId="82" fillId="4" borderId="145" xfId="2" applyNumberFormat="1" applyFont="1" applyFill="1" applyBorder="1" applyAlignment="1">
      <alignment horizontal="right"/>
    </xf>
    <xf numFmtId="10" fontId="39" fillId="4" borderId="11" xfId="2" applyNumberFormat="1" applyFont="1" applyFill="1" applyBorder="1" applyAlignment="1">
      <alignment horizontal="right"/>
    </xf>
    <xf numFmtId="10" fontId="39" fillId="4" borderId="31" xfId="2" applyNumberFormat="1" applyFont="1" applyFill="1" applyBorder="1" applyAlignment="1">
      <alignment horizontal="right"/>
    </xf>
    <xf numFmtId="0" fontId="43" fillId="0" borderId="77" xfId="0" applyFont="1" applyBorder="1" applyAlignment="1">
      <alignment horizontal="left"/>
    </xf>
    <xf numFmtId="0" fontId="39" fillId="0" borderId="54" xfId="0" applyFont="1" applyBorder="1" applyAlignment="1">
      <alignment horizontal="left"/>
    </xf>
    <xf numFmtId="0" fontId="39" fillId="19" borderId="54" xfId="0" applyFont="1" applyFill="1" applyBorder="1" applyAlignment="1">
      <alignment horizontal="left"/>
    </xf>
    <xf numFmtId="0" fontId="39" fillId="19" borderId="17" xfId="0" applyFont="1" applyFill="1" applyBorder="1" applyAlignment="1">
      <alignment horizontal="left"/>
    </xf>
    <xf numFmtId="0" fontId="43" fillId="4" borderId="32" xfId="0" applyFont="1" applyFill="1" applyBorder="1" applyAlignment="1">
      <alignment horizontal="left"/>
    </xf>
    <xf numFmtId="164" fontId="39" fillId="4" borderId="9" xfId="0" applyNumberFormat="1" applyFont="1" applyFill="1" applyBorder="1" applyAlignment="1">
      <alignment horizontal="left"/>
    </xf>
    <xf numFmtId="0" fontId="82" fillId="0" borderId="76" xfId="0" applyFont="1" applyBorder="1" applyAlignment="1">
      <alignment horizontal="left" indent="1"/>
    </xf>
    <xf numFmtId="164" fontId="39" fillId="0" borderId="0" xfId="0" applyNumberFormat="1" applyFont="1" applyAlignment="1">
      <alignment horizontal="left"/>
    </xf>
    <xf numFmtId="164" fontId="39" fillId="0" borderId="9" xfId="0" applyNumberFormat="1" applyFont="1" applyBorder="1" applyAlignment="1">
      <alignment horizontal="left"/>
    </xf>
    <xf numFmtId="0" fontId="39" fillId="0" borderId="145" xfId="0" applyFont="1" applyBorder="1" applyAlignment="1">
      <alignment horizontal="left"/>
    </xf>
    <xf numFmtId="0" fontId="67" fillId="0" borderId="14" xfId="0" applyFont="1" applyBorder="1" applyAlignment="1">
      <alignment horizontal="left" indent="1"/>
    </xf>
    <xf numFmtId="0" fontId="39" fillId="64" borderId="14" xfId="0" applyFont="1" applyFill="1" applyBorder="1" applyAlignment="1">
      <alignment horizontal="left"/>
    </xf>
    <xf numFmtId="0" fontId="39" fillId="64" borderId="15" xfId="0" applyFont="1" applyFill="1" applyBorder="1" applyAlignment="1">
      <alignment horizontal="left"/>
    </xf>
    <xf numFmtId="164" fontId="39" fillId="4" borderId="15" xfId="0" applyNumberFormat="1" applyFont="1" applyFill="1" applyBorder="1" applyAlignment="1">
      <alignment horizontal="left"/>
    </xf>
    <xf numFmtId="164" fontId="39" fillId="4" borderId="13" xfId="0" applyNumberFormat="1" applyFont="1" applyFill="1" applyBorder="1" applyAlignment="1">
      <alignment horizontal="left"/>
    </xf>
    <xf numFmtId="0" fontId="39" fillId="0" borderId="0" xfId="0" applyFont="1" applyAlignment="1">
      <alignment horizontal="right"/>
    </xf>
    <xf numFmtId="10" fontId="39" fillId="0" borderId="0" xfId="2" applyNumberFormat="1" applyFont="1" applyFill="1" applyBorder="1" applyAlignment="1">
      <alignment horizontal="right"/>
    </xf>
    <xf numFmtId="0" fontId="43" fillId="0" borderId="32" xfId="0" applyFont="1" applyBorder="1" applyAlignment="1">
      <alignment horizontal="left"/>
    </xf>
    <xf numFmtId="0" fontId="39" fillId="0" borderId="32" xfId="0" applyFont="1" applyBorder="1" applyAlignment="1">
      <alignment horizontal="left"/>
    </xf>
    <xf numFmtId="0" fontId="67" fillId="0" borderId="9" xfId="0" applyFont="1" applyBorder="1" applyAlignment="1">
      <alignment horizontal="left" indent="1"/>
    </xf>
    <xf numFmtId="164" fontId="39" fillId="4" borderId="9" xfId="9" applyNumberFormat="1" applyFont="1" applyFill="1" applyBorder="1" applyAlignment="1">
      <alignment horizontal="left"/>
    </xf>
    <xf numFmtId="0" fontId="67" fillId="0" borderId="64" xfId="0" applyFont="1" applyBorder="1" applyAlignment="1">
      <alignment horizontal="left" indent="1"/>
    </xf>
    <xf numFmtId="0" fontId="39" fillId="0" borderId="62" xfId="0" applyFont="1" applyBorder="1" applyAlignment="1">
      <alignment horizontal="left"/>
    </xf>
    <xf numFmtId="0" fontId="39" fillId="64" borderId="62" xfId="0" applyFont="1" applyFill="1" applyBorder="1" applyAlignment="1">
      <alignment horizontal="left"/>
    </xf>
    <xf numFmtId="164" fontId="39" fillId="4" borderId="62" xfId="0" applyNumberFormat="1" applyFont="1" applyFill="1" applyBorder="1" applyAlignment="1">
      <alignment horizontal="left"/>
    </xf>
    <xf numFmtId="164" fontId="39" fillId="64" borderId="62" xfId="0" applyNumberFormat="1" applyFont="1" applyFill="1" applyBorder="1" applyAlignment="1">
      <alignment horizontal="left"/>
    </xf>
    <xf numFmtId="164" fontId="39" fillId="4" borderId="64" xfId="9" applyNumberFormat="1" applyFont="1" applyFill="1" applyBorder="1" applyAlignment="1">
      <alignment horizontal="left"/>
    </xf>
    <xf numFmtId="0" fontId="39" fillId="0" borderId="66" xfId="0" applyFont="1" applyBorder="1" applyAlignment="1">
      <alignment horizontal="left"/>
    </xf>
    <xf numFmtId="164" fontId="39" fillId="0" borderId="66" xfId="0" applyNumberFormat="1" applyFont="1" applyBorder="1" applyAlignment="1">
      <alignment horizontal="left"/>
    </xf>
    <xf numFmtId="164" fontId="39" fillId="4" borderId="66" xfId="0" applyNumberFormat="1" applyFont="1" applyFill="1" applyBorder="1" applyAlignment="1">
      <alignment horizontal="left"/>
    </xf>
    <xf numFmtId="164" fontId="39" fillId="19" borderId="0" xfId="0" applyNumberFormat="1" applyFont="1" applyFill="1" applyAlignment="1">
      <alignment horizontal="left"/>
    </xf>
    <xf numFmtId="164" fontId="39" fillId="4" borderId="64" xfId="0" applyNumberFormat="1" applyFont="1" applyFill="1" applyBorder="1" applyAlignment="1">
      <alignment horizontal="left"/>
    </xf>
    <xf numFmtId="0" fontId="39" fillId="0" borderId="0" xfId="0" applyFont="1" applyAlignment="1">
      <alignment horizontal="left" indent="1"/>
    </xf>
    <xf numFmtId="0" fontId="39" fillId="64" borderId="17" xfId="0" applyFont="1" applyFill="1" applyBorder="1" applyAlignment="1">
      <alignment horizontal="left"/>
    </xf>
    <xf numFmtId="164" fontId="43" fillId="4" borderId="17" xfId="0" applyNumberFormat="1" applyFont="1" applyFill="1" applyBorder="1" applyAlignment="1">
      <alignment horizontal="left"/>
    </xf>
    <xf numFmtId="164" fontId="39" fillId="64" borderId="17" xfId="0" applyNumberFormat="1" applyFont="1" applyFill="1" applyBorder="1" applyAlignment="1">
      <alignment horizontal="left"/>
    </xf>
    <xf numFmtId="164" fontId="43" fillId="4" borderId="32" xfId="0" applyNumberFormat="1" applyFont="1" applyFill="1" applyBorder="1" applyAlignment="1">
      <alignment horizontal="left"/>
    </xf>
    <xf numFmtId="164" fontId="43" fillId="4" borderId="0" xfId="0" applyNumberFormat="1" applyFont="1" applyFill="1" applyAlignment="1">
      <alignment horizontal="left"/>
    </xf>
    <xf numFmtId="0" fontId="43" fillId="0" borderId="13" xfId="0" applyFont="1" applyBorder="1" applyAlignment="1">
      <alignment horizontal="left"/>
    </xf>
    <xf numFmtId="0" fontId="39" fillId="0" borderId="15" xfId="0" applyFont="1" applyBorder="1" applyAlignment="1">
      <alignment horizontal="left"/>
    </xf>
    <xf numFmtId="0" fontId="43" fillId="64" borderId="15" xfId="0" applyFont="1" applyFill="1" applyBorder="1" applyAlignment="1">
      <alignment horizontal="left"/>
    </xf>
    <xf numFmtId="164" fontId="43" fillId="4" borderId="15" xfId="0" applyNumberFormat="1" applyFont="1" applyFill="1" applyBorder="1" applyAlignment="1">
      <alignment horizontal="left"/>
    </xf>
    <xf numFmtId="164" fontId="43" fillId="64" borderId="15" xfId="0" applyNumberFormat="1" applyFont="1" applyFill="1" applyBorder="1" applyAlignment="1">
      <alignment horizontal="left"/>
    </xf>
    <xf numFmtId="164" fontId="43" fillId="4" borderId="13" xfId="0" applyNumberFormat="1" applyFont="1" applyFill="1" applyBorder="1" applyAlignment="1">
      <alignment horizontal="left"/>
    </xf>
    <xf numFmtId="0" fontId="39" fillId="69" borderId="17" xfId="0" applyFont="1" applyFill="1" applyBorder="1" applyAlignment="1">
      <alignment horizontal="left"/>
    </xf>
    <xf numFmtId="164" fontId="39" fillId="69" borderId="17" xfId="0" applyNumberFormat="1" applyFont="1" applyFill="1" applyBorder="1" applyAlignment="1">
      <alignment horizontal="left"/>
    </xf>
    <xf numFmtId="164" fontId="39" fillId="64" borderId="32" xfId="0" applyNumberFormat="1" applyFont="1" applyFill="1" applyBorder="1" applyAlignment="1">
      <alignment horizontal="left"/>
    </xf>
    <xf numFmtId="0" fontId="39" fillId="69" borderId="32" xfId="0" applyFont="1" applyFill="1" applyBorder="1" applyAlignment="1">
      <alignment horizontal="left"/>
    </xf>
    <xf numFmtId="164" fontId="39" fillId="15" borderId="17" xfId="0" applyNumberFormat="1" applyFont="1" applyFill="1" applyBorder="1" applyAlignment="1">
      <alignment horizontal="left"/>
    </xf>
    <xf numFmtId="164" fontId="39" fillId="15" borderId="32" xfId="0" applyNumberFormat="1" applyFont="1" applyFill="1" applyBorder="1" applyAlignment="1">
      <alignment horizontal="left"/>
    </xf>
    <xf numFmtId="0" fontId="39" fillId="15" borderId="17" xfId="0" applyFont="1" applyFill="1" applyBorder="1" applyAlignment="1">
      <alignment horizontal="left"/>
    </xf>
    <xf numFmtId="0" fontId="39" fillId="15" borderId="32" xfId="0" applyFont="1" applyFill="1" applyBorder="1" applyAlignment="1">
      <alignment horizontal="left"/>
    </xf>
    <xf numFmtId="164" fontId="39" fillId="69" borderId="0" xfId="0" applyNumberFormat="1" applyFont="1" applyFill="1" applyAlignment="1">
      <alignment horizontal="left"/>
    </xf>
    <xf numFmtId="164" fontId="39" fillId="64" borderId="9" xfId="9" applyNumberFormat="1" applyFont="1" applyFill="1" applyBorder="1" applyAlignment="1">
      <alignment horizontal="left"/>
    </xf>
    <xf numFmtId="164" fontId="39" fillId="69" borderId="9" xfId="9" applyNumberFormat="1" applyFont="1" applyFill="1" applyBorder="1" applyAlignment="1">
      <alignment horizontal="left"/>
    </xf>
    <xf numFmtId="164" fontId="39" fillId="15" borderId="9" xfId="9" applyNumberFormat="1" applyFont="1" applyFill="1" applyBorder="1" applyAlignment="1">
      <alignment horizontal="left"/>
    </xf>
    <xf numFmtId="0" fontId="39" fillId="69" borderId="62" xfId="0" applyFont="1" applyFill="1" applyBorder="1" applyAlignment="1">
      <alignment horizontal="left"/>
    </xf>
    <xf numFmtId="164" fontId="39" fillId="69" borderId="62" xfId="0" applyNumberFormat="1" applyFont="1" applyFill="1" applyBorder="1" applyAlignment="1">
      <alignment horizontal="left"/>
    </xf>
    <xf numFmtId="164" fontId="39" fillId="64" borderId="64" xfId="9" applyNumberFormat="1" applyFont="1" applyFill="1" applyBorder="1" applyAlignment="1">
      <alignment horizontal="left"/>
    </xf>
    <xf numFmtId="164" fontId="39" fillId="69" borderId="64" xfId="9" applyNumberFormat="1" applyFont="1" applyFill="1" applyBorder="1" applyAlignment="1">
      <alignment horizontal="left"/>
    </xf>
    <xf numFmtId="164" fontId="39" fillId="15" borderId="62" xfId="0" applyNumberFormat="1" applyFont="1" applyFill="1" applyBorder="1" applyAlignment="1">
      <alignment horizontal="left"/>
    </xf>
    <xf numFmtId="164" fontId="39" fillId="15" borderId="64" xfId="9" applyNumberFormat="1" applyFont="1" applyFill="1" applyBorder="1" applyAlignment="1">
      <alignment horizontal="left"/>
    </xf>
    <xf numFmtId="0" fontId="39" fillId="64" borderId="32" xfId="0" applyFont="1" applyFill="1" applyBorder="1" applyAlignment="1">
      <alignment horizontal="left"/>
    </xf>
    <xf numFmtId="164" fontId="39" fillId="4" borderId="17" xfId="0" applyNumberFormat="1" applyFont="1" applyFill="1" applyBorder="1" applyAlignment="1">
      <alignment horizontal="left"/>
    </xf>
    <xf numFmtId="164" fontId="39" fillId="4" borderId="32" xfId="0" applyNumberFormat="1" applyFont="1" applyFill="1" applyBorder="1" applyAlignment="1">
      <alignment horizontal="left"/>
    </xf>
    <xf numFmtId="0" fontId="39" fillId="4" borderId="17" xfId="0" applyFont="1" applyFill="1" applyBorder="1" applyAlignment="1">
      <alignment horizontal="left"/>
    </xf>
    <xf numFmtId="0" fontId="39" fillId="4" borderId="32" xfId="0" applyFont="1" applyFill="1" applyBorder="1" applyAlignment="1">
      <alignment horizontal="left"/>
    </xf>
    <xf numFmtId="164" fontId="39" fillId="64" borderId="0" xfId="0" applyNumberFormat="1" applyFont="1" applyFill="1" applyAlignment="1">
      <alignment horizontal="left"/>
    </xf>
    <xf numFmtId="0" fontId="43" fillId="0" borderId="64" xfId="0" applyFont="1" applyBorder="1" applyAlignment="1">
      <alignment horizontal="left"/>
    </xf>
    <xf numFmtId="0" fontId="27" fillId="0" borderId="0" xfId="0" applyFont="1" applyAlignment="1">
      <alignment vertical="center"/>
    </xf>
    <xf numFmtId="0" fontId="23" fillId="17" borderId="22" xfId="0" applyFont="1" applyFill="1" applyBorder="1" applyAlignment="1">
      <alignment horizontal="center" vertical="center"/>
    </xf>
    <xf numFmtId="0" fontId="23" fillId="15" borderId="22" xfId="0" applyFont="1" applyFill="1" applyBorder="1" applyAlignment="1">
      <alignment horizontal="center" vertical="center"/>
    </xf>
    <xf numFmtId="0" fontId="39" fillId="17" borderId="20" xfId="0" applyFont="1" applyFill="1" applyBorder="1" applyAlignment="1">
      <alignment horizontal="center" vertical="center" wrapText="1"/>
    </xf>
    <xf numFmtId="0" fontId="39" fillId="17" borderId="23" xfId="0" applyFont="1" applyFill="1" applyBorder="1" applyAlignment="1">
      <alignment horizontal="center" vertical="center" wrapText="1"/>
    </xf>
    <xf numFmtId="0" fontId="39" fillId="17" borderId="9" xfId="0" applyFont="1" applyFill="1" applyBorder="1" applyAlignment="1">
      <alignment horizontal="center" vertical="center" wrapText="1"/>
    </xf>
    <xf numFmtId="0" fontId="39" fillId="15" borderId="3" xfId="0" applyFont="1" applyFill="1" applyBorder="1" applyAlignment="1">
      <alignment horizontal="center" vertical="center" wrapText="1"/>
    </xf>
    <xf numFmtId="0" fontId="39" fillId="15" borderId="0" xfId="0" applyFont="1" applyFill="1" applyAlignment="1">
      <alignment horizontal="center" vertical="center" wrapText="1"/>
    </xf>
    <xf numFmtId="0" fontId="39" fillId="15" borderId="20" xfId="0" applyFont="1" applyFill="1" applyBorder="1" applyAlignment="1">
      <alignment horizontal="center" vertical="center" wrapText="1"/>
    </xf>
    <xf numFmtId="0" fontId="39" fillId="15" borderId="23" xfId="0" applyFont="1" applyFill="1" applyBorder="1" applyAlignment="1">
      <alignment horizontal="center" vertical="center" wrapText="1"/>
    </xf>
    <xf numFmtId="0" fontId="39" fillId="15" borderId="9" xfId="0" applyFont="1" applyFill="1" applyBorder="1" applyAlignment="1">
      <alignment horizontal="center" vertical="center" wrapText="1"/>
    </xf>
    <xf numFmtId="0" fontId="33" fillId="62" borderId="3" xfId="0" applyFont="1" applyFill="1" applyBorder="1" applyAlignment="1">
      <alignment horizontal="center" vertical="center"/>
    </xf>
    <xf numFmtId="4" fontId="48" fillId="62" borderId="20" xfId="0" applyNumberFormat="1" applyFont="1" applyFill="1" applyBorder="1" applyAlignment="1">
      <alignment horizontal="right"/>
    </xf>
    <xf numFmtId="4" fontId="48" fillId="70" borderId="23" xfId="0" applyNumberFormat="1" applyFont="1" applyFill="1" applyBorder="1" applyAlignment="1">
      <alignment horizontal="center" vertical="center"/>
    </xf>
    <xf numFmtId="4" fontId="48" fillId="62" borderId="9" xfId="0" applyNumberFormat="1" applyFont="1" applyFill="1" applyBorder="1" applyAlignment="1">
      <alignment horizontal="right"/>
    </xf>
    <xf numFmtId="4" fontId="48" fillId="62" borderId="23" xfId="0" applyNumberFormat="1" applyFont="1" applyFill="1" applyBorder="1" applyAlignment="1">
      <alignment horizontal="center" vertical="center"/>
    </xf>
    <xf numFmtId="0" fontId="22" fillId="0" borderId="3" xfId="0" applyFont="1" applyBorder="1" applyAlignment="1">
      <alignment horizontal="left" vertical="center"/>
    </xf>
    <xf numFmtId="0" fontId="22" fillId="0" borderId="19" xfId="0" applyFont="1" applyBorder="1" applyAlignment="1">
      <alignment horizontal="left" vertical="center"/>
    </xf>
    <xf numFmtId="170" fontId="43" fillId="15" borderId="23" xfId="2" applyNumberFormat="1" applyFont="1" applyFill="1" applyBorder="1" applyAlignment="1">
      <alignment horizontal="center" vertical="center" wrapText="1"/>
    </xf>
    <xf numFmtId="170" fontId="43" fillId="19" borderId="0" xfId="2" applyNumberFormat="1" applyFont="1" applyFill="1" applyBorder="1" applyAlignment="1">
      <alignment horizontal="center" vertical="center" wrapText="1"/>
    </xf>
    <xf numFmtId="170" fontId="43" fillId="19" borderId="9" xfId="2" applyNumberFormat="1" applyFont="1" applyFill="1" applyBorder="1" applyAlignment="1">
      <alignment horizontal="center"/>
    </xf>
    <xf numFmtId="170" fontId="43" fillId="4" borderId="23" xfId="2" applyNumberFormat="1" applyFont="1" applyFill="1" applyBorder="1" applyAlignment="1">
      <alignment horizontal="center" vertical="center" wrapText="1"/>
    </xf>
    <xf numFmtId="170" fontId="43" fillId="71" borderId="0" xfId="2" applyNumberFormat="1" applyFont="1" applyFill="1" applyBorder="1" applyAlignment="1">
      <alignment horizontal="center" vertical="center" wrapText="1"/>
    </xf>
    <xf numFmtId="170" fontId="43" fillId="71" borderId="9" xfId="2" applyNumberFormat="1" applyFont="1" applyFill="1" applyBorder="1" applyAlignment="1">
      <alignment horizontal="center"/>
    </xf>
    <xf numFmtId="0" fontId="12" fillId="0" borderId="3" xfId="0" applyFont="1" applyBorder="1" applyAlignment="1">
      <alignment horizontal="left" vertical="center" indent="2"/>
    </xf>
    <xf numFmtId="170" fontId="39" fillId="17" borderId="23" xfId="2" applyNumberFormat="1" applyFont="1" applyFill="1" applyBorder="1" applyAlignment="1">
      <alignment horizontal="center" vertical="center" wrapText="1"/>
    </xf>
    <xf numFmtId="170" fontId="43" fillId="15" borderId="0" xfId="2" applyNumberFormat="1" applyFont="1" applyFill="1" applyBorder="1" applyAlignment="1">
      <alignment horizontal="center" vertical="center" wrapText="1"/>
    </xf>
    <xf numFmtId="170" fontId="43" fillId="15" borderId="20" xfId="2" applyNumberFormat="1" applyFont="1" applyFill="1" applyBorder="1" applyAlignment="1">
      <alignment horizontal="center" vertical="center" wrapText="1"/>
    </xf>
    <xf numFmtId="0" fontId="12" fillId="0" borderId="19" xfId="0" applyFont="1" applyBorder="1" applyAlignment="1">
      <alignment horizontal="left" vertical="center"/>
    </xf>
    <xf numFmtId="170" fontId="39" fillId="15" borderId="23" xfId="2" applyNumberFormat="1" applyFont="1" applyFill="1" applyBorder="1" applyAlignment="1">
      <alignment horizontal="center" vertical="center" wrapText="1"/>
    </xf>
    <xf numFmtId="170" fontId="39" fillId="19" borderId="0" xfId="2" applyNumberFormat="1" applyFont="1" applyFill="1" applyBorder="1" applyAlignment="1">
      <alignment horizontal="center" vertical="center" wrapText="1"/>
    </xf>
    <xf numFmtId="170" fontId="39" fillId="19" borderId="9" xfId="2" applyNumberFormat="1" applyFont="1" applyFill="1" applyBorder="1" applyAlignment="1">
      <alignment horizontal="center"/>
    </xf>
    <xf numFmtId="170" fontId="39" fillId="0" borderId="0" xfId="2" applyNumberFormat="1" applyFont="1" applyFill="1" applyBorder="1" applyAlignment="1">
      <alignment horizontal="center" vertical="center" wrapText="1"/>
    </xf>
    <xf numFmtId="170" fontId="39" fillId="0" borderId="20" xfId="2" applyNumberFormat="1" applyFont="1" applyFill="1" applyBorder="1" applyAlignment="1">
      <alignment horizontal="center" vertical="center" wrapText="1"/>
    </xf>
    <xf numFmtId="170" fontId="39" fillId="0" borderId="23" xfId="2" applyNumberFormat="1" applyFont="1" applyFill="1" applyBorder="1" applyAlignment="1">
      <alignment horizontal="center" vertical="center" wrapText="1"/>
    </xf>
    <xf numFmtId="170" fontId="39" fillId="0" borderId="9" xfId="2" applyNumberFormat="1" applyFont="1" applyFill="1" applyBorder="1" applyAlignment="1">
      <alignment horizontal="center"/>
    </xf>
    <xf numFmtId="170" fontId="39" fillId="0" borderId="101" xfId="2" applyNumberFormat="1" applyFont="1" applyFill="1" applyBorder="1" applyAlignment="1">
      <alignment horizontal="center" vertical="center" wrapText="1"/>
    </xf>
    <xf numFmtId="170" fontId="39" fillId="0" borderId="126" xfId="2" applyNumberFormat="1" applyFont="1" applyFill="1" applyBorder="1" applyAlignment="1">
      <alignment horizontal="center"/>
    </xf>
    <xf numFmtId="0" fontId="22" fillId="0" borderId="146" xfId="0" applyFont="1" applyBorder="1" applyAlignment="1">
      <alignment horizontal="left" vertical="center"/>
    </xf>
    <xf numFmtId="0" fontId="12" fillId="0" borderId="149" xfId="0" applyFont="1" applyBorder="1" applyAlignment="1">
      <alignment horizontal="left" vertical="center"/>
    </xf>
    <xf numFmtId="2" fontId="39" fillId="4" borderId="151" xfId="2" applyNumberFormat="1" applyFont="1" applyFill="1" applyBorder="1" applyAlignment="1">
      <alignment horizontal="center" vertical="center" wrapText="1"/>
    </xf>
    <xf numFmtId="164" fontId="43" fillId="19" borderId="147" xfId="1" applyFont="1" applyFill="1" applyBorder="1" applyAlignment="1">
      <alignment horizontal="center" vertical="center" wrapText="1"/>
    </xf>
    <xf numFmtId="170" fontId="43" fillId="19" borderId="147" xfId="2" applyNumberFormat="1" applyFont="1" applyFill="1" applyBorder="1" applyAlignment="1">
      <alignment horizontal="center" vertical="center" wrapText="1"/>
    </xf>
    <xf numFmtId="170" fontId="43" fillId="19" borderId="145" xfId="2" applyNumberFormat="1" applyFont="1" applyFill="1" applyBorder="1" applyAlignment="1">
      <alignment horizontal="center"/>
    </xf>
    <xf numFmtId="164" fontId="43" fillId="71" borderId="147" xfId="1" applyFont="1" applyFill="1" applyBorder="1" applyAlignment="1">
      <alignment horizontal="center" vertical="center" wrapText="1"/>
    </xf>
    <xf numFmtId="170" fontId="43" fillId="71" borderId="147" xfId="2" applyNumberFormat="1" applyFont="1" applyFill="1" applyBorder="1" applyAlignment="1">
      <alignment horizontal="center" vertical="center" wrapText="1"/>
    </xf>
    <xf numFmtId="170" fontId="43" fillId="71" borderId="145" xfId="2" applyNumberFormat="1" applyFont="1" applyFill="1" applyBorder="1" applyAlignment="1">
      <alignment horizontal="center"/>
    </xf>
    <xf numFmtId="2" fontId="39" fillId="15" borderId="23" xfId="2" applyNumberFormat="1" applyFont="1" applyFill="1" applyBorder="1" applyAlignment="1">
      <alignment horizontal="center" vertical="center" wrapText="1"/>
    </xf>
    <xf numFmtId="2" fontId="39" fillId="15" borderId="0" xfId="2" applyNumberFormat="1" applyFont="1" applyFill="1" applyBorder="1" applyAlignment="1">
      <alignment horizontal="center" vertical="center" wrapText="1"/>
    </xf>
    <xf numFmtId="2" fontId="39" fillId="15" borderId="20" xfId="2" applyNumberFormat="1" applyFont="1" applyFill="1" applyBorder="1" applyAlignment="1">
      <alignment horizontal="center" vertical="center" wrapText="1"/>
    </xf>
    <xf numFmtId="170" fontId="39" fillId="71" borderId="0" xfId="2" applyNumberFormat="1" applyFont="1" applyFill="1" applyBorder="1" applyAlignment="1">
      <alignment horizontal="center" vertical="center" wrapText="1"/>
    </xf>
    <xf numFmtId="170" fontId="39" fillId="71" borderId="9" xfId="2" applyNumberFormat="1" applyFont="1" applyFill="1" applyBorder="1" applyAlignment="1">
      <alignment horizontal="center"/>
    </xf>
    <xf numFmtId="0" fontId="12" fillId="0" borderId="75" xfId="0" applyFont="1" applyBorder="1" applyAlignment="1">
      <alignment horizontal="left" vertical="center" indent="2"/>
    </xf>
    <xf numFmtId="0" fontId="12" fillId="0" borderId="21" xfId="0" applyFont="1" applyBorder="1" applyAlignment="1">
      <alignment horizontal="left" vertical="center"/>
    </xf>
    <xf numFmtId="170" fontId="39" fillId="19" borderId="11" xfId="2" applyNumberFormat="1" applyFont="1" applyFill="1" applyBorder="1" applyAlignment="1">
      <alignment horizontal="center" vertical="center" wrapText="1"/>
    </xf>
    <xf numFmtId="170" fontId="39" fillId="19" borderId="31" xfId="2" applyNumberFormat="1" applyFont="1" applyFill="1" applyBorder="1" applyAlignment="1">
      <alignment horizontal="center"/>
    </xf>
    <xf numFmtId="170" fontId="39" fillId="71" borderId="11" xfId="2" applyNumberFormat="1" applyFont="1" applyFill="1" applyBorder="1" applyAlignment="1">
      <alignment horizontal="center" vertical="center" wrapText="1"/>
    </xf>
    <xf numFmtId="170" fontId="39" fillId="71" borderId="31" xfId="2" applyNumberFormat="1" applyFont="1" applyFill="1" applyBorder="1" applyAlignment="1">
      <alignment horizontal="center"/>
    </xf>
    <xf numFmtId="170" fontId="43" fillId="15" borderId="17" xfId="2" applyNumberFormat="1" applyFont="1" applyFill="1" applyBorder="1" applyAlignment="1">
      <alignment horizontal="center" vertical="center" wrapText="1"/>
    </xf>
    <xf numFmtId="170" fontId="43" fillId="15" borderId="152" xfId="2" applyNumberFormat="1" applyFont="1" applyFill="1" applyBorder="1" applyAlignment="1">
      <alignment horizontal="center" vertical="center" wrapText="1"/>
    </xf>
    <xf numFmtId="170" fontId="43" fillId="71" borderId="153" xfId="2" applyNumberFormat="1" applyFont="1" applyFill="1" applyBorder="1" applyAlignment="1">
      <alignment horizontal="center" vertical="center" wrapText="1"/>
    </xf>
    <xf numFmtId="170" fontId="43" fillId="71" borderId="22" xfId="2" applyNumberFormat="1" applyFont="1" applyFill="1" applyBorder="1" applyAlignment="1">
      <alignment horizontal="center" vertical="center" wrapText="1"/>
    </xf>
    <xf numFmtId="170" fontId="39" fillId="63" borderId="0" xfId="2" applyNumberFormat="1" applyFont="1" applyFill="1" applyBorder="1" applyAlignment="1">
      <alignment horizontal="center" vertical="center" wrapText="1"/>
    </xf>
    <xf numFmtId="170" fontId="39" fillId="15" borderId="154" xfId="2" applyNumberFormat="1" applyFont="1" applyFill="1" applyBorder="1" applyAlignment="1">
      <alignment horizontal="center" vertical="center" wrapText="1"/>
    </xf>
    <xf numFmtId="170" fontId="39" fillId="71" borderId="155" xfId="2" applyNumberFormat="1" applyFont="1" applyFill="1" applyBorder="1" applyAlignment="1">
      <alignment horizontal="center" vertical="center" wrapText="1"/>
    </xf>
    <xf numFmtId="170" fontId="39" fillId="71" borderId="23" xfId="2" applyNumberFormat="1" applyFont="1" applyFill="1" applyBorder="1" applyAlignment="1">
      <alignment horizontal="center" vertical="center" wrapText="1"/>
    </xf>
    <xf numFmtId="0" fontId="24" fillId="0" borderId="112" xfId="0" applyFont="1" applyBorder="1" applyAlignment="1">
      <alignment horizontal="left" vertical="center" indent="2"/>
    </xf>
    <xf numFmtId="0" fontId="12" fillId="0" borderId="100" xfId="0" applyFont="1" applyBorder="1" applyAlignment="1">
      <alignment horizontal="left" vertical="center"/>
    </xf>
    <xf numFmtId="170" fontId="39" fillId="72" borderId="101" xfId="2" applyNumberFormat="1" applyFont="1" applyFill="1" applyBorder="1" applyAlignment="1">
      <alignment horizontal="center" vertical="center" wrapText="1"/>
    </xf>
    <xf numFmtId="170" fontId="67" fillId="63" borderId="156" xfId="2" applyNumberFormat="1" applyFont="1" applyFill="1" applyBorder="1" applyAlignment="1">
      <alignment horizontal="center" vertical="center" wrapText="1"/>
    </xf>
    <xf numFmtId="170" fontId="39" fillId="71" borderId="157" xfId="2" applyNumberFormat="1" applyFont="1" applyFill="1" applyBorder="1" applyAlignment="1">
      <alignment horizontal="center" vertical="center" wrapText="1"/>
    </xf>
    <xf numFmtId="170" fontId="39" fillId="71" borderId="158" xfId="2" applyNumberFormat="1" applyFont="1" applyFill="1" applyBorder="1" applyAlignment="1">
      <alignment horizontal="center" vertical="center" wrapText="1"/>
    </xf>
    <xf numFmtId="170" fontId="39" fillId="71" borderId="101" xfId="2" applyNumberFormat="1" applyFont="1" applyFill="1" applyBorder="1" applyAlignment="1">
      <alignment horizontal="center" vertical="center" wrapText="1"/>
    </xf>
    <xf numFmtId="170" fontId="39" fillId="71" borderId="126" xfId="2" applyNumberFormat="1" applyFont="1" applyFill="1" applyBorder="1" applyAlignment="1">
      <alignment horizontal="center"/>
    </xf>
    <xf numFmtId="170" fontId="43" fillId="0" borderId="0" xfId="2" applyNumberFormat="1" applyFont="1" applyFill="1" applyBorder="1" applyAlignment="1">
      <alignment horizontal="center" vertical="center" wrapText="1"/>
    </xf>
    <xf numFmtId="170" fontId="43" fillId="0" borderId="154" xfId="2" applyNumberFormat="1" applyFont="1" applyFill="1" applyBorder="1" applyAlignment="1">
      <alignment horizontal="center" vertical="center" wrapText="1"/>
    </xf>
    <xf numFmtId="170" fontId="43" fillId="0" borderId="155" xfId="2" applyNumberFormat="1" applyFont="1" applyFill="1" applyBorder="1" applyAlignment="1">
      <alignment horizontal="center" vertical="center" wrapText="1"/>
    </xf>
    <xf numFmtId="170" fontId="43" fillId="0" borderId="23" xfId="2" applyNumberFormat="1" applyFont="1" applyFill="1" applyBorder="1" applyAlignment="1">
      <alignment horizontal="center" vertical="center" wrapText="1"/>
    </xf>
    <xf numFmtId="0" fontId="12" fillId="8" borderId="3" xfId="0" applyFont="1" applyFill="1" applyBorder="1" applyAlignment="1">
      <alignment horizontal="left" vertical="center" indent="1"/>
    </xf>
    <xf numFmtId="0" fontId="22" fillId="8" borderId="19" xfId="0" applyFont="1" applyFill="1" applyBorder="1" applyAlignment="1">
      <alignment horizontal="left" vertical="center"/>
    </xf>
    <xf numFmtId="170" fontId="43" fillId="19" borderId="155" xfId="2" applyNumberFormat="1" applyFont="1" applyFill="1" applyBorder="1" applyAlignment="1">
      <alignment horizontal="center" vertical="center" wrapText="1"/>
    </xf>
    <xf numFmtId="170" fontId="43" fillId="19" borderId="23" xfId="2" applyNumberFormat="1" applyFont="1" applyFill="1" applyBorder="1" applyAlignment="1">
      <alignment horizontal="center" vertical="center" wrapText="1"/>
    </xf>
    <xf numFmtId="0" fontId="12" fillId="0" borderId="3" xfId="0" applyFont="1" applyBorder="1" applyAlignment="1">
      <alignment horizontal="left" vertical="center" indent="3"/>
    </xf>
    <xf numFmtId="186" fontId="39" fillId="15" borderId="0" xfId="2" applyNumberFormat="1" applyFont="1" applyFill="1" applyBorder="1" applyAlignment="1">
      <alignment horizontal="center" vertical="center" wrapText="1"/>
    </xf>
    <xf numFmtId="186" fontId="39" fillId="15" borderId="154" xfId="2" applyNumberFormat="1" applyFont="1" applyFill="1" applyBorder="1" applyAlignment="1">
      <alignment horizontal="center" vertical="center" wrapText="1"/>
    </xf>
    <xf numFmtId="2" fontId="43" fillId="4" borderId="155" xfId="2" applyNumberFormat="1" applyFont="1" applyFill="1" applyBorder="1" applyAlignment="1">
      <alignment horizontal="center" vertical="center" wrapText="1"/>
    </xf>
    <xf numFmtId="2" fontId="39" fillId="19" borderId="0" xfId="2" applyNumberFormat="1" applyFont="1" applyFill="1" applyBorder="1" applyAlignment="1">
      <alignment horizontal="center" vertical="center" wrapText="1"/>
    </xf>
    <xf numFmtId="2" fontId="39" fillId="19" borderId="154" xfId="2" applyNumberFormat="1" applyFont="1" applyFill="1" applyBorder="1" applyAlignment="1">
      <alignment horizontal="center" vertical="center" wrapText="1"/>
    </xf>
    <xf numFmtId="2" fontId="39" fillId="15" borderId="155" xfId="2" applyNumberFormat="1" applyFont="1" applyFill="1" applyBorder="1" applyAlignment="1">
      <alignment horizontal="center" vertical="center" wrapText="1"/>
    </xf>
    <xf numFmtId="2" fontId="43" fillId="4" borderId="23" xfId="2" applyNumberFormat="1" applyFont="1" applyFill="1" applyBorder="1" applyAlignment="1">
      <alignment horizontal="center" vertical="center" wrapText="1"/>
    </xf>
    <xf numFmtId="0" fontId="22" fillId="0" borderId="141" xfId="0" applyFont="1" applyBorder="1" applyAlignment="1">
      <alignment horizontal="left" vertical="center"/>
    </xf>
    <xf numFmtId="0" fontId="22" fillId="0" borderId="16" xfId="0" applyFont="1" applyBorder="1" applyAlignment="1">
      <alignment horizontal="left" vertical="center"/>
    </xf>
    <xf numFmtId="170" fontId="43" fillId="71" borderId="17" xfId="2" applyNumberFormat="1" applyFont="1" applyFill="1" applyBorder="1" applyAlignment="1">
      <alignment horizontal="center" vertical="center" wrapText="1"/>
    </xf>
    <xf numFmtId="170" fontId="43" fillId="71" borderId="32" xfId="2" applyNumberFormat="1" applyFont="1" applyFill="1" applyBorder="1" applyAlignment="1">
      <alignment horizontal="center" vertical="center" wrapText="1"/>
    </xf>
    <xf numFmtId="0" fontId="12" fillId="0" borderId="30" xfId="0" applyFont="1" applyBorder="1" applyAlignment="1">
      <alignment horizontal="left" vertical="center" indent="2"/>
    </xf>
    <xf numFmtId="170" fontId="39" fillId="71" borderId="9" xfId="2" applyNumberFormat="1" applyFont="1" applyFill="1" applyBorder="1" applyAlignment="1">
      <alignment horizontal="center" vertical="center" wrapText="1"/>
    </xf>
    <xf numFmtId="170" fontId="39" fillId="17" borderId="0" xfId="2" applyNumberFormat="1" applyFont="1" applyFill="1" applyBorder="1" applyAlignment="1">
      <alignment horizontal="center" vertical="center" wrapText="1"/>
    </xf>
    <xf numFmtId="170" fontId="39" fillId="17" borderId="154" xfId="2" applyNumberFormat="1" applyFont="1" applyFill="1" applyBorder="1" applyAlignment="1">
      <alignment horizontal="center" vertical="center" wrapText="1"/>
    </xf>
    <xf numFmtId="0" fontId="12" fillId="0" borderId="37" xfId="0" applyFont="1" applyBorder="1" applyAlignment="1">
      <alignment horizontal="left" vertical="center" indent="2"/>
    </xf>
    <xf numFmtId="170" fontId="39" fillId="71" borderId="24" xfId="2" applyNumberFormat="1" applyFont="1" applyFill="1" applyBorder="1" applyAlignment="1">
      <alignment horizontal="center" vertical="center" wrapText="1"/>
    </xf>
    <xf numFmtId="170" fontId="39" fillId="71" borderId="31" xfId="2" applyNumberFormat="1" applyFont="1" applyFill="1" applyBorder="1" applyAlignment="1">
      <alignment horizontal="center" vertical="center" wrapText="1"/>
    </xf>
    <xf numFmtId="0" fontId="33" fillId="62" borderId="30" xfId="0" applyFont="1" applyFill="1" applyBorder="1" applyAlignment="1">
      <alignment horizontal="center" vertical="center"/>
    </xf>
    <xf numFmtId="0" fontId="12" fillId="0" borderId="30" xfId="0" applyFont="1" applyBorder="1"/>
    <xf numFmtId="4" fontId="39" fillId="4" borderId="23" xfId="9" applyNumberFormat="1" applyFont="1" applyFill="1" applyBorder="1" applyAlignment="1">
      <alignment horizontal="center" vertical="center"/>
    </xf>
    <xf numFmtId="2" fontId="12" fillId="15" borderId="0" xfId="0" applyNumberFormat="1" applyFont="1" applyFill="1" applyAlignment="1">
      <alignment horizontal="center" vertical="center"/>
    </xf>
    <xf numFmtId="175" fontId="12" fillId="15" borderId="20" xfId="0" applyNumberFormat="1" applyFont="1" applyFill="1" applyBorder="1" applyAlignment="1">
      <alignment horizontal="center" vertical="center"/>
    </xf>
    <xf numFmtId="2" fontId="12" fillId="4" borderId="23" xfId="0" applyNumberFormat="1" applyFont="1" applyFill="1" applyBorder="1" applyAlignment="1">
      <alignment horizontal="center" vertical="center"/>
    </xf>
    <xf numFmtId="2" fontId="12" fillId="4" borderId="0" xfId="0" applyNumberFormat="1" applyFont="1" applyFill="1" applyAlignment="1">
      <alignment horizontal="center" vertical="center"/>
    </xf>
    <xf numFmtId="175" fontId="12" fillId="4" borderId="20" xfId="0" applyNumberFormat="1" applyFont="1" applyFill="1" applyBorder="1" applyAlignment="1">
      <alignment horizontal="center" vertical="center"/>
    </xf>
    <xf numFmtId="0" fontId="12" fillId="62" borderId="19" xfId="0" applyFont="1" applyFill="1" applyBorder="1"/>
    <xf numFmtId="4" fontId="39" fillId="62" borderId="0" xfId="0" applyNumberFormat="1" applyFont="1" applyFill="1" applyAlignment="1">
      <alignment horizontal="right"/>
    </xf>
    <xf numFmtId="4" fontId="39" fillId="62" borderId="20" xfId="0" applyNumberFormat="1" applyFont="1" applyFill="1" applyBorder="1" applyAlignment="1">
      <alignment horizontal="right"/>
    </xf>
    <xf numFmtId="4" fontId="39" fillId="62" borderId="23" xfId="0" applyNumberFormat="1" applyFont="1" applyFill="1" applyBorder="1" applyAlignment="1">
      <alignment horizontal="center" vertical="center"/>
    </xf>
    <xf numFmtId="4" fontId="39" fillId="19" borderId="0" xfId="0" applyNumberFormat="1" applyFont="1" applyFill="1" applyAlignment="1">
      <alignment horizontal="right"/>
    </xf>
    <xf numFmtId="4" fontId="39" fillId="19" borderId="9" xfId="0" applyNumberFormat="1" applyFont="1" applyFill="1" applyBorder="1" applyAlignment="1">
      <alignment horizontal="right"/>
    </xf>
    <xf numFmtId="4" fontId="12" fillId="4" borderId="23" xfId="0" applyNumberFormat="1" applyFont="1" applyFill="1" applyBorder="1" applyAlignment="1">
      <alignment horizontal="center" vertical="center"/>
    </xf>
    <xf numFmtId="0" fontId="12" fillId="0" borderId="33" xfId="0" applyFont="1" applyBorder="1"/>
    <xf numFmtId="0" fontId="12" fillId="0" borderId="28" xfId="0" applyFont="1" applyBorder="1"/>
    <xf numFmtId="2" fontId="12" fillId="4" borderId="15" xfId="0" applyNumberFormat="1" applyFont="1" applyFill="1" applyBorder="1" applyAlignment="1">
      <alignment horizontal="center" vertical="center"/>
    </xf>
    <xf numFmtId="175" fontId="12" fillId="4" borderId="29" xfId="0" applyNumberFormat="1" applyFont="1" applyFill="1" applyBorder="1" applyAlignment="1">
      <alignment horizontal="center" vertical="center"/>
    </xf>
    <xf numFmtId="2" fontId="12" fillId="4" borderId="81" xfId="0" applyNumberFormat="1" applyFont="1" applyFill="1" applyBorder="1" applyAlignment="1">
      <alignment horizontal="center" vertical="center"/>
    </xf>
    <xf numFmtId="170" fontId="39" fillId="19" borderId="15" xfId="2" applyNumberFormat="1" applyFont="1" applyFill="1" applyBorder="1" applyAlignment="1">
      <alignment horizontal="center" vertical="center" wrapText="1"/>
    </xf>
    <xf numFmtId="170" fontId="39" fillId="19" borderId="13" xfId="2" applyNumberFormat="1" applyFont="1" applyFill="1" applyBorder="1" applyAlignment="1">
      <alignment horizontal="center"/>
    </xf>
    <xf numFmtId="0" fontId="148" fillId="0" borderId="0" xfId="0" applyFont="1" applyAlignment="1">
      <alignment horizontal="left"/>
    </xf>
    <xf numFmtId="0" fontId="26" fillId="6" borderId="1" xfId="0" applyFont="1" applyFill="1" applyBorder="1" applyAlignment="1">
      <alignment horizontal="center" vertical="center"/>
    </xf>
    <xf numFmtId="0" fontId="26" fillId="6" borderId="134" xfId="0" applyFont="1" applyFill="1" applyBorder="1" applyAlignment="1">
      <alignment horizontal="center" vertical="center"/>
    </xf>
    <xf numFmtId="0" fontId="26" fillId="6" borderId="74" xfId="0" applyFont="1" applyFill="1" applyBorder="1" applyAlignment="1">
      <alignment horizontal="center" vertical="center"/>
    </xf>
    <xf numFmtId="0" fontId="26" fillId="6" borderId="2" xfId="0" applyFont="1" applyFill="1" applyBorder="1" applyAlignment="1">
      <alignment horizontal="center" vertical="center"/>
    </xf>
    <xf numFmtId="0" fontId="39" fillId="63" borderId="5" xfId="0" applyFont="1" applyFill="1" applyBorder="1" applyAlignment="1">
      <alignment horizontal="left"/>
    </xf>
    <xf numFmtId="2" fontId="39" fillId="15" borderId="20" xfId="0" applyNumberFormat="1" applyFont="1" applyFill="1" applyBorder="1" applyAlignment="1">
      <alignment horizontal="left" vertical="center"/>
    </xf>
    <xf numFmtId="2" fontId="39" fillId="4" borderId="0" xfId="0" applyNumberFormat="1" applyFont="1" applyFill="1" applyAlignment="1">
      <alignment horizontal="right" vertical="center"/>
    </xf>
    <xf numFmtId="2" fontId="39" fillId="15" borderId="0" xfId="0" applyNumberFormat="1" applyFont="1" applyFill="1" applyAlignment="1">
      <alignment horizontal="right" vertical="center"/>
    </xf>
    <xf numFmtId="2" fontId="43" fillId="4" borderId="0" xfId="0" applyNumberFormat="1" applyFont="1" applyFill="1" applyAlignment="1">
      <alignment horizontal="right" vertical="center"/>
    </xf>
    <xf numFmtId="2" fontId="43" fillId="4" borderId="9" xfId="0" applyNumberFormat="1" applyFont="1" applyFill="1" applyBorder="1" applyAlignment="1">
      <alignment horizontal="right" vertical="center"/>
    </xf>
    <xf numFmtId="10" fontId="39" fillId="4" borderId="5" xfId="2" applyNumberFormat="1" applyFont="1" applyFill="1" applyBorder="1" applyAlignment="1">
      <alignment horizontal="right"/>
    </xf>
    <xf numFmtId="10" fontId="39" fillId="4" borderId="7" xfId="2" applyNumberFormat="1" applyFont="1" applyFill="1" applyBorder="1" applyAlignment="1">
      <alignment horizontal="right"/>
    </xf>
    <xf numFmtId="10" fontId="39" fillId="64" borderId="3" xfId="2" applyNumberFormat="1" applyFont="1" applyFill="1" applyBorder="1" applyAlignment="1">
      <alignment horizontal="right"/>
    </xf>
    <xf numFmtId="10" fontId="39" fillId="64" borderId="9" xfId="2" applyNumberFormat="1" applyFont="1" applyFill="1" applyBorder="1" applyAlignment="1">
      <alignment horizontal="right"/>
    </xf>
    <xf numFmtId="0" fontId="39" fillId="63" borderId="3" xfId="0" applyFont="1" applyFill="1" applyBorder="1" applyAlignment="1">
      <alignment horizontal="left"/>
    </xf>
    <xf numFmtId="10" fontId="39" fillId="4" borderId="3" xfId="2" applyNumberFormat="1" applyFont="1" applyFill="1" applyBorder="1" applyAlignment="1">
      <alignment horizontal="right"/>
    </xf>
    <xf numFmtId="2" fontId="39" fillId="64" borderId="0" xfId="0" applyNumberFormat="1" applyFont="1" applyFill="1" applyAlignment="1">
      <alignment horizontal="right" vertical="center"/>
    </xf>
    <xf numFmtId="2" fontId="39" fillId="69" borderId="0" xfId="0" applyNumberFormat="1" applyFont="1" applyFill="1" applyAlignment="1">
      <alignment horizontal="right" vertical="center"/>
    </xf>
    <xf numFmtId="2" fontId="43" fillId="64" borderId="0" xfId="0" applyNumberFormat="1" applyFont="1" applyFill="1" applyAlignment="1">
      <alignment horizontal="right" vertical="center"/>
    </xf>
    <xf numFmtId="2" fontId="43" fillId="64" borderId="9" xfId="0" applyNumberFormat="1" applyFont="1" applyFill="1" applyBorder="1" applyAlignment="1">
      <alignment horizontal="right" vertical="center"/>
    </xf>
    <xf numFmtId="175" fontId="39" fillId="15" borderId="3" xfId="0" applyNumberFormat="1" applyFont="1" applyFill="1" applyBorder="1" applyAlignment="1">
      <alignment horizontal="right"/>
    </xf>
    <xf numFmtId="175" fontId="39" fillId="4" borderId="9" xfId="0" applyNumberFormat="1" applyFont="1" applyFill="1" applyBorder="1" applyAlignment="1">
      <alignment horizontal="right"/>
    </xf>
    <xf numFmtId="175" fontId="39" fillId="4" borderId="3" xfId="2" applyNumberFormat="1" applyFont="1" applyFill="1" applyBorder="1" applyAlignment="1">
      <alignment horizontal="right"/>
    </xf>
    <xf numFmtId="175" fontId="39" fillId="15" borderId="9" xfId="2" applyNumberFormat="1" applyFont="1" applyFill="1" applyBorder="1" applyAlignment="1">
      <alignment horizontal="right"/>
    </xf>
    <xf numFmtId="2" fontId="39" fillId="73" borderId="3" xfId="2" applyNumberFormat="1" applyFont="1" applyFill="1" applyBorder="1" applyAlignment="1">
      <alignment horizontal="right"/>
    </xf>
    <xf numFmtId="2" fontId="39" fillId="73" borderId="9" xfId="2" applyNumberFormat="1" applyFont="1" applyFill="1" applyBorder="1" applyAlignment="1">
      <alignment horizontal="right"/>
    </xf>
    <xf numFmtId="10" fontId="39" fillId="0" borderId="0" xfId="2" applyNumberFormat="1" applyFont="1" applyAlignment="1">
      <alignment horizontal="left"/>
    </xf>
    <xf numFmtId="0" fontId="39" fillId="63" borderId="14" xfId="0" applyFont="1" applyFill="1" applyBorder="1" applyAlignment="1">
      <alignment horizontal="left"/>
    </xf>
    <xf numFmtId="2" fontId="39" fillId="15" borderId="29" xfId="0" applyNumberFormat="1" applyFont="1" applyFill="1" applyBorder="1" applyAlignment="1">
      <alignment horizontal="left" vertical="center"/>
    </xf>
    <xf numFmtId="2" fontId="39" fillId="4" borderId="15" xfId="0" applyNumberFormat="1" applyFont="1" applyFill="1" applyBorder="1" applyAlignment="1">
      <alignment horizontal="right" vertical="center"/>
    </xf>
    <xf numFmtId="2" fontId="39" fillId="15" borderId="15" xfId="0" applyNumberFormat="1" applyFont="1" applyFill="1" applyBorder="1" applyAlignment="1">
      <alignment horizontal="right" vertical="center"/>
    </xf>
    <xf numFmtId="2" fontId="43" fillId="4" borderId="15" xfId="0" applyNumberFormat="1" applyFont="1" applyFill="1" applyBorder="1" applyAlignment="1">
      <alignment horizontal="right" vertical="center"/>
    </xf>
    <xf numFmtId="2" fontId="43" fillId="4" borderId="13" xfId="0" applyNumberFormat="1" applyFont="1" applyFill="1" applyBorder="1" applyAlignment="1">
      <alignment horizontal="right" vertical="center"/>
    </xf>
    <xf numFmtId="10" fontId="39" fillId="4" borderId="14" xfId="2" applyNumberFormat="1" applyFont="1" applyFill="1" applyBorder="1" applyAlignment="1">
      <alignment horizontal="right"/>
    </xf>
    <xf numFmtId="10" fontId="39" fillId="4" borderId="13" xfId="2" applyNumberFormat="1" applyFont="1" applyFill="1" applyBorder="1" applyAlignment="1">
      <alignment horizontal="right"/>
    </xf>
    <xf numFmtId="10" fontId="39" fillId="64" borderId="14" xfId="2" applyNumberFormat="1" applyFont="1" applyFill="1" applyBorder="1" applyAlignment="1">
      <alignment horizontal="right"/>
    </xf>
    <xf numFmtId="10" fontId="39" fillId="64" borderId="13" xfId="2" applyNumberFormat="1" applyFont="1" applyFill="1" applyBorder="1" applyAlignment="1">
      <alignment horizontal="right"/>
    </xf>
    <xf numFmtId="0" fontId="26" fillId="6" borderId="74" xfId="0" applyFont="1" applyFill="1" applyBorder="1" applyAlignment="1">
      <alignment horizontal="center" vertical="center" wrapText="1"/>
    </xf>
    <xf numFmtId="0" fontId="26" fillId="6" borderId="2" xfId="0" applyFont="1" applyFill="1" applyBorder="1" applyAlignment="1">
      <alignment horizontal="center" vertical="center" wrapText="1"/>
    </xf>
    <xf numFmtId="10" fontId="39" fillId="4" borderId="0" xfId="0" applyNumberFormat="1" applyFont="1" applyFill="1" applyAlignment="1">
      <alignment horizontal="right" vertical="center"/>
    </xf>
    <xf numFmtId="10" fontId="39" fillId="4" borderId="0" xfId="2" applyNumberFormat="1" applyFont="1" applyFill="1" applyBorder="1" applyAlignment="1">
      <alignment horizontal="right" vertical="center"/>
    </xf>
    <xf numFmtId="10" fontId="39" fillId="4" borderId="9" xfId="2" applyNumberFormat="1" applyFont="1" applyFill="1" applyBorder="1" applyAlignment="1">
      <alignment horizontal="right" vertical="center"/>
    </xf>
    <xf numFmtId="10" fontId="39" fillId="73" borderId="0" xfId="2" applyNumberFormat="1" applyFont="1" applyFill="1" applyBorder="1" applyAlignment="1">
      <alignment horizontal="right" vertical="center"/>
    </xf>
    <xf numFmtId="10" fontId="39" fillId="73" borderId="9" xfId="2" applyNumberFormat="1" applyFont="1" applyFill="1" applyBorder="1" applyAlignment="1">
      <alignment horizontal="right" vertical="center"/>
    </xf>
    <xf numFmtId="10" fontId="39" fillId="4" borderId="15" xfId="0" applyNumberFormat="1" applyFont="1" applyFill="1" applyBorder="1" applyAlignment="1">
      <alignment horizontal="right" vertical="center"/>
    </xf>
    <xf numFmtId="10" fontId="39" fillId="4" borderId="15" xfId="2" applyNumberFormat="1" applyFont="1" applyFill="1" applyBorder="1" applyAlignment="1">
      <alignment horizontal="right" vertical="center"/>
    </xf>
    <xf numFmtId="10" fontId="39" fillId="73" borderId="15" xfId="2" applyNumberFormat="1" applyFont="1" applyFill="1" applyBorder="1" applyAlignment="1">
      <alignment horizontal="right" vertical="center"/>
    </xf>
    <xf numFmtId="10" fontId="39" fillId="73" borderId="13" xfId="2" applyNumberFormat="1" applyFont="1" applyFill="1" applyBorder="1" applyAlignment="1">
      <alignment horizontal="right" vertical="center"/>
    </xf>
    <xf numFmtId="0" fontId="26" fillId="6" borderId="90" xfId="0" applyFont="1" applyFill="1" applyBorder="1" applyAlignment="1">
      <alignment horizontal="left" vertical="center"/>
    </xf>
    <xf numFmtId="0" fontId="26" fillId="6" borderId="74" xfId="0" applyFont="1" applyFill="1" applyBorder="1" applyAlignment="1">
      <alignment horizontal="left" vertical="center"/>
    </xf>
    <xf numFmtId="0" fontId="26" fillId="6" borderId="2" xfId="0" applyFont="1" applyFill="1" applyBorder="1" applyAlignment="1">
      <alignment horizontal="left" vertical="center"/>
    </xf>
    <xf numFmtId="2" fontId="39" fillId="3" borderId="0" xfId="0" applyNumberFormat="1" applyFont="1" applyFill="1" applyAlignment="1">
      <alignment horizontal="right"/>
    </xf>
    <xf numFmtId="2" fontId="39" fillId="63" borderId="9" xfId="0" applyNumberFormat="1" applyFont="1" applyFill="1" applyBorder="1" applyAlignment="1">
      <alignment horizontal="right"/>
    </xf>
    <xf numFmtId="0" fontId="39" fillId="0" borderId="72" xfId="0" applyFont="1" applyBorder="1" applyAlignment="1">
      <alignment horizontal="left"/>
    </xf>
    <xf numFmtId="2" fontId="39" fillId="3" borderId="15" xfId="0" applyNumberFormat="1" applyFont="1" applyFill="1" applyBorder="1" applyAlignment="1">
      <alignment horizontal="right"/>
    </xf>
    <xf numFmtId="2" fontId="39" fillId="63" borderId="13" xfId="0" applyNumberFormat="1" applyFont="1" applyFill="1" applyBorder="1" applyAlignment="1">
      <alignment horizontal="right"/>
    </xf>
    <xf numFmtId="0" fontId="149" fillId="6" borderId="0" xfId="0" applyFont="1" applyFill="1"/>
    <xf numFmtId="0" fontId="23" fillId="17" borderId="18" xfId="0" applyFont="1" applyFill="1" applyBorder="1" applyAlignment="1">
      <alignment horizontal="center" vertical="center"/>
    </xf>
    <xf numFmtId="0" fontId="23" fillId="7" borderId="18" xfId="0" applyFont="1" applyFill="1" applyBorder="1" applyAlignment="1">
      <alignment horizontal="center" vertical="center"/>
    </xf>
    <xf numFmtId="0" fontId="39" fillId="17" borderId="3" xfId="0" applyFont="1" applyFill="1" applyBorder="1" applyAlignment="1">
      <alignment horizontal="center" vertical="center" wrapText="1"/>
    </xf>
    <xf numFmtId="0" fontId="39" fillId="7" borderId="0" xfId="0" applyFont="1" applyFill="1" applyAlignment="1">
      <alignment horizontal="center" vertical="center" wrapText="1"/>
    </xf>
    <xf numFmtId="0" fontId="39" fillId="7" borderId="20" xfId="0" applyFont="1" applyFill="1" applyBorder="1" applyAlignment="1">
      <alignment horizontal="center" vertical="center" wrapText="1"/>
    </xf>
    <xf numFmtId="0" fontId="39" fillId="7" borderId="9" xfId="0" applyFont="1" applyFill="1" applyBorder="1" applyAlignment="1">
      <alignment horizontal="center" vertical="center" wrapText="1"/>
    </xf>
    <xf numFmtId="0" fontId="12" fillId="62" borderId="0" xfId="0" applyFont="1" applyFill="1"/>
    <xf numFmtId="187" fontId="39" fillId="2" borderId="0" xfId="0" applyNumberFormat="1" applyFont="1" applyFill="1" applyAlignment="1">
      <alignment horizontal="right"/>
    </xf>
    <xf numFmtId="4" fontId="39" fillId="2" borderId="20" xfId="0" applyNumberFormat="1" applyFont="1" applyFill="1" applyBorder="1" applyAlignment="1">
      <alignment horizontal="right"/>
    </xf>
    <xf numFmtId="4" fontId="39" fillId="2" borderId="20" xfId="0" applyNumberFormat="1" applyFont="1" applyFill="1" applyBorder="1" applyAlignment="1">
      <alignment horizontal="center" vertical="center"/>
    </xf>
    <xf numFmtId="4" fontId="39" fillId="60" borderId="0" xfId="0" applyNumberFormat="1" applyFont="1" applyFill="1" applyAlignment="1">
      <alignment horizontal="right"/>
    </xf>
    <xf numFmtId="4" fontId="39" fillId="60" borderId="9" xfId="0" applyNumberFormat="1" applyFont="1" applyFill="1" applyBorder="1" applyAlignment="1">
      <alignment horizontal="right"/>
    </xf>
    <xf numFmtId="0" fontId="39" fillId="0" borderId="0" xfId="0" applyFont="1" applyAlignment="1">
      <alignment horizontal="left" vertical="center"/>
    </xf>
    <xf numFmtId="0" fontId="33" fillId="0" borderId="161" xfId="0" applyFont="1" applyBorder="1" applyAlignment="1">
      <alignment horizontal="center" vertical="center"/>
    </xf>
    <xf numFmtId="0" fontId="12" fillId="0" borderId="162" xfId="0" applyFont="1" applyBorder="1" applyAlignment="1">
      <alignment vertical="center"/>
    </xf>
    <xf numFmtId="4" fontId="39" fillId="0" borderId="163" xfId="0" applyNumberFormat="1" applyFont="1" applyBorder="1" applyAlignment="1">
      <alignment horizontal="center" vertical="center"/>
    </xf>
    <xf numFmtId="4" fontId="39" fillId="0" borderId="162" xfId="0" applyNumberFormat="1" applyFont="1" applyBorder="1" applyAlignment="1">
      <alignment horizontal="right" vertical="center"/>
    </xf>
    <xf numFmtId="4" fontId="39" fillId="0" borderId="164" xfId="0" applyNumberFormat="1" applyFont="1" applyBorder="1" applyAlignment="1">
      <alignment horizontal="right" vertical="center"/>
    </xf>
    <xf numFmtId="4" fontId="39" fillId="0" borderId="163" xfId="0" applyNumberFormat="1" applyFont="1" applyBorder="1" applyAlignment="1">
      <alignment horizontal="right" vertical="center"/>
    </xf>
    <xf numFmtId="4" fontId="39" fillId="0" borderId="165" xfId="0" applyNumberFormat="1" applyFont="1" applyBorder="1" applyAlignment="1">
      <alignment horizontal="center" vertical="center"/>
    </xf>
    <xf numFmtId="4" fontId="39" fillId="0" borderId="162" xfId="0" applyNumberFormat="1" applyFont="1" applyBorder="1" applyAlignment="1">
      <alignment horizontal="center" vertical="center"/>
    </xf>
    <xf numFmtId="187" fontId="39" fillId="0" borderId="162" xfId="0" applyNumberFormat="1" applyFont="1" applyBorder="1" applyAlignment="1">
      <alignment horizontal="right" vertical="center"/>
    </xf>
    <xf numFmtId="4" fontId="39" fillId="15" borderId="20" xfId="9" applyNumberFormat="1" applyFont="1" applyFill="1" applyBorder="1" applyAlignment="1">
      <alignment horizontal="center" vertical="center"/>
    </xf>
    <xf numFmtId="4" fontId="39" fillId="15" borderId="0" xfId="9" applyNumberFormat="1" applyFont="1" applyFill="1" applyBorder="1" applyAlignment="1">
      <alignment horizontal="center" vertical="center"/>
    </xf>
    <xf numFmtId="4" fontId="39" fillId="15" borderId="3" xfId="9" applyNumberFormat="1" applyFont="1" applyFill="1" applyBorder="1" applyAlignment="1">
      <alignment horizontal="center" vertical="center"/>
    </xf>
    <xf numFmtId="0" fontId="12" fillId="62" borderId="20" xfId="0" applyFont="1" applyFill="1" applyBorder="1"/>
    <xf numFmtId="0" fontId="39" fillId="0" borderId="33" xfId="0" applyFont="1" applyBorder="1" applyAlignment="1">
      <alignment horizontal="left"/>
    </xf>
    <xf numFmtId="0" fontId="67" fillId="0" borderId="0" xfId="0" applyFont="1" applyAlignment="1">
      <alignment horizontal="left" indent="1"/>
    </xf>
    <xf numFmtId="0" fontId="39" fillId="0" borderId="36" xfId="0" applyFont="1" applyBorder="1"/>
    <xf numFmtId="171" fontId="78" fillId="8" borderId="30" xfId="0" applyNumberFormat="1" applyFont="1" applyFill="1" applyBorder="1"/>
    <xf numFmtId="0" fontId="39" fillId="8" borderId="0" xfId="0" applyFont="1" applyFill="1"/>
    <xf numFmtId="0" fontId="39" fillId="0" borderId="30" xfId="0" applyFont="1" applyBorder="1" applyAlignment="1">
      <alignment horizontal="left" indent="1"/>
    </xf>
    <xf numFmtId="0" fontId="39" fillId="0" borderId="0" xfId="0" quotePrefix="1" applyFont="1"/>
    <xf numFmtId="171" fontId="147" fillId="2" borderId="30" xfId="0" applyNumberFormat="1" applyFont="1" applyFill="1" applyBorder="1" applyAlignment="1">
      <alignment horizontal="left"/>
    </xf>
    <xf numFmtId="0" fontId="39" fillId="3" borderId="0" xfId="0" applyFont="1" applyFill="1"/>
    <xf numFmtId="171" fontId="147" fillId="2" borderId="166" xfId="0" applyNumberFormat="1" applyFont="1" applyFill="1" applyBorder="1" applyAlignment="1">
      <alignment horizontal="left"/>
    </xf>
    <xf numFmtId="171" fontId="79" fillId="2" borderId="30" xfId="0" applyNumberFormat="1" applyFont="1" applyFill="1" applyBorder="1" applyAlignment="1">
      <alignment horizontal="left" indent="2"/>
    </xf>
    <xf numFmtId="0" fontId="39" fillId="0" borderId="167" xfId="0" applyFont="1" applyBorder="1" applyAlignment="1">
      <alignment horizontal="left" indent="1"/>
    </xf>
    <xf numFmtId="0" fontId="39" fillId="15" borderId="145" xfId="0" applyFont="1" applyFill="1" applyBorder="1"/>
    <xf numFmtId="0" fontId="39" fillId="15" borderId="147" xfId="0" applyFont="1" applyFill="1" applyBorder="1"/>
    <xf numFmtId="171" fontId="147" fillId="2" borderId="30" xfId="0" applyNumberFormat="1" applyFont="1" applyFill="1" applyBorder="1" applyAlignment="1">
      <alignment horizontal="left" indent="1"/>
    </xf>
    <xf numFmtId="171" fontId="78" fillId="2" borderId="40" xfId="0" applyNumberFormat="1" applyFont="1" applyFill="1" applyBorder="1" applyAlignment="1">
      <alignment horizontal="left"/>
    </xf>
    <xf numFmtId="4" fontId="43" fillId="4" borderId="42" xfId="0" applyNumberFormat="1" applyFont="1" applyFill="1" applyBorder="1"/>
    <xf numFmtId="0" fontId="43" fillId="4" borderId="42" xfId="0" applyFont="1" applyFill="1" applyBorder="1"/>
    <xf numFmtId="9" fontId="39" fillId="63" borderId="9" xfId="0" applyNumberFormat="1" applyFont="1" applyFill="1" applyBorder="1"/>
    <xf numFmtId="9" fontId="39" fillId="63" borderId="0" xfId="0" applyNumberFormat="1" applyFont="1" applyFill="1"/>
    <xf numFmtId="2" fontId="43" fillId="4" borderId="9" xfId="0" applyNumberFormat="1" applyFont="1" applyFill="1" applyBorder="1"/>
    <xf numFmtId="171" fontId="147" fillId="0" borderId="30" xfId="0" applyNumberFormat="1" applyFont="1" applyBorder="1"/>
    <xf numFmtId="171" fontId="150" fillId="74" borderId="30" xfId="0" applyNumberFormat="1" applyFont="1" applyFill="1" applyBorder="1" applyAlignment="1">
      <alignment horizontal="left" indent="1"/>
    </xf>
    <xf numFmtId="171" fontId="147" fillId="2" borderId="30" xfId="0" applyNumberFormat="1" applyFont="1" applyFill="1" applyBorder="1" applyAlignment="1">
      <alignment horizontal="left" indent="2"/>
    </xf>
    <xf numFmtId="0" fontId="151" fillId="15" borderId="9" xfId="0" applyFont="1" applyFill="1" applyBorder="1"/>
    <xf numFmtId="0" fontId="151" fillId="15" borderId="0" xfId="0" applyFont="1" applyFill="1"/>
    <xf numFmtId="171" fontId="79" fillId="2" borderId="30" xfId="0" applyNumberFormat="1" applyFont="1" applyFill="1" applyBorder="1" applyAlignment="1">
      <alignment horizontal="left" indent="3"/>
    </xf>
    <xf numFmtId="0" fontId="151" fillId="3" borderId="9" xfId="0" applyFont="1" applyFill="1" applyBorder="1"/>
    <xf numFmtId="0" fontId="151" fillId="3" borderId="0" xfId="0" applyFont="1" applyFill="1"/>
    <xf numFmtId="171" fontId="147" fillId="2" borderId="166" xfId="0" applyNumberFormat="1" applyFont="1" applyFill="1" applyBorder="1" applyAlignment="1">
      <alignment horizontal="left" indent="1"/>
    </xf>
    <xf numFmtId="0" fontId="39" fillId="4" borderId="126" xfId="0" applyFont="1" applyFill="1" applyBorder="1"/>
    <xf numFmtId="0" fontId="39" fillId="4" borderId="101" xfId="0" applyFont="1" applyFill="1" applyBorder="1"/>
    <xf numFmtId="0" fontId="39" fillId="0" borderId="168" xfId="0" applyFont="1" applyBorder="1" applyAlignment="1">
      <alignment horizontal="left"/>
    </xf>
    <xf numFmtId="171" fontId="147" fillId="0" borderId="167" xfId="0" applyNumberFormat="1" applyFont="1" applyBorder="1" applyAlignment="1">
      <alignment horizontal="left"/>
    </xf>
    <xf numFmtId="4" fontId="12" fillId="4" borderId="145" xfId="0" applyNumberFormat="1" applyFont="1" applyFill="1" applyBorder="1"/>
    <xf numFmtId="0" fontId="12" fillId="4" borderId="147" xfId="0" applyFont="1" applyFill="1" applyBorder="1"/>
    <xf numFmtId="0" fontId="12" fillId="4" borderId="145" xfId="0" applyFont="1" applyFill="1" applyBorder="1"/>
    <xf numFmtId="171" fontId="147" fillId="0" borderId="30" xfId="0" applyNumberFormat="1" applyFont="1" applyBorder="1" applyAlignment="1">
      <alignment horizontal="left" indent="1"/>
    </xf>
    <xf numFmtId="4" fontId="12" fillId="15" borderId="9" xfId="0" applyNumberFormat="1" applyFont="1" applyFill="1" applyBorder="1"/>
    <xf numFmtId="0" fontId="12" fillId="15" borderId="0" xfId="0" applyFont="1" applyFill="1"/>
    <xf numFmtId="0" fontId="12" fillId="15" borderId="9" xfId="0" applyFont="1" applyFill="1" applyBorder="1"/>
    <xf numFmtId="171" fontId="152" fillId="0" borderId="119" xfId="0" applyNumberFormat="1" applyFont="1" applyBorder="1"/>
    <xf numFmtId="4" fontId="43" fillId="4" borderId="131" xfId="0" applyNumberFormat="1" applyFont="1" applyFill="1" applyBorder="1"/>
    <xf numFmtId="171" fontId="153" fillId="0" borderId="36" xfId="0" applyNumberFormat="1" applyFont="1" applyBorder="1" applyAlignment="1">
      <alignment horizontal="left" indent="1"/>
    </xf>
    <xf numFmtId="4" fontId="43" fillId="3" borderId="7" xfId="0" applyNumberFormat="1" applyFont="1" applyFill="1" applyBorder="1"/>
    <xf numFmtId="0" fontId="43" fillId="3" borderId="6" xfId="0" applyFont="1" applyFill="1" applyBorder="1"/>
    <xf numFmtId="0" fontId="43" fillId="3" borderId="7" xfId="0" applyFont="1" applyFill="1" applyBorder="1"/>
    <xf numFmtId="171" fontId="153" fillId="0" borderId="30" xfId="0" applyNumberFormat="1" applyFont="1" applyBorder="1" applyAlignment="1">
      <alignment horizontal="left" indent="1"/>
    </xf>
    <xf numFmtId="4" fontId="43" fillId="3" borderId="9" xfId="0" applyNumberFormat="1" applyFont="1" applyFill="1" applyBorder="1"/>
    <xf numFmtId="0" fontId="43" fillId="3" borderId="0" xfId="0" applyFont="1" applyFill="1"/>
    <xf numFmtId="0" fontId="43" fillId="3" borderId="9" xfId="0" applyFont="1" applyFill="1" applyBorder="1"/>
    <xf numFmtId="171" fontId="123" fillId="0" borderId="33" xfId="0" applyNumberFormat="1" applyFont="1" applyBorder="1"/>
    <xf numFmtId="4" fontId="43" fillId="4" borderId="13" xfId="0" applyNumberFormat="1" applyFont="1" applyFill="1" applyBorder="1"/>
    <xf numFmtId="0" fontId="43" fillId="4" borderId="15" xfId="0" applyFont="1" applyFill="1" applyBorder="1"/>
    <xf numFmtId="0" fontId="43" fillId="4" borderId="13" xfId="0" applyFont="1" applyFill="1" applyBorder="1"/>
    <xf numFmtId="0" fontId="39" fillId="0" borderId="18" xfId="0" applyFont="1" applyBorder="1"/>
    <xf numFmtId="0" fontId="39" fillId="0" borderId="12" xfId="0" applyFont="1" applyBorder="1"/>
    <xf numFmtId="4" fontId="39" fillId="3" borderId="0" xfId="0" applyNumberFormat="1" applyFont="1" applyFill="1" applyAlignment="1">
      <alignment horizontal="right"/>
    </xf>
    <xf numFmtId="0" fontId="39" fillId="0" borderId="120" xfId="0" applyFont="1" applyBorder="1"/>
    <xf numFmtId="4" fontId="39" fillId="4" borderId="41" xfId="0" applyNumberFormat="1" applyFont="1" applyFill="1" applyBorder="1" applyAlignment="1">
      <alignment horizontal="right"/>
    </xf>
    <xf numFmtId="0" fontId="39" fillId="4" borderId="41" xfId="0" applyFont="1" applyFill="1" applyBorder="1" applyAlignment="1">
      <alignment horizontal="right"/>
    </xf>
    <xf numFmtId="0" fontId="96" fillId="0" borderId="0" xfId="0" applyFont="1"/>
    <xf numFmtId="0" fontId="39" fillId="0" borderId="27" xfId="0" applyFont="1" applyBorder="1"/>
    <xf numFmtId="0" fontId="27" fillId="14" borderId="169" xfId="0" applyFont="1" applyFill="1" applyBorder="1" applyAlignment="1">
      <alignment horizontal="center" vertical="center"/>
    </xf>
    <xf numFmtId="0" fontId="27" fillId="14" borderId="170" xfId="0" applyFont="1" applyFill="1" applyBorder="1" applyAlignment="1">
      <alignment horizontal="center" vertical="center"/>
    </xf>
    <xf numFmtId="180" fontId="39" fillId="17" borderId="162" xfId="9" applyNumberFormat="1" applyFont="1" applyFill="1" applyBorder="1"/>
    <xf numFmtId="180" fontId="39" fillId="17" borderId="171" xfId="9" applyNumberFormat="1" applyFont="1" applyFill="1" applyBorder="1"/>
    <xf numFmtId="180" fontId="39" fillId="0" borderId="164" xfId="9" applyNumberFormat="1" applyFont="1" applyFill="1" applyBorder="1"/>
    <xf numFmtId="0" fontId="39" fillId="0" borderId="23" xfId="0" applyFont="1" applyBorder="1" applyAlignment="1">
      <alignment horizontal="center" vertical="center"/>
    </xf>
    <xf numFmtId="0" fontId="39" fillId="15" borderId="102" xfId="0" applyFont="1" applyFill="1" applyBorder="1"/>
    <xf numFmtId="0" fontId="39" fillId="0" borderId="172" xfId="0" applyFont="1" applyBorder="1" applyAlignment="1">
      <alignment horizontal="center" vertical="center"/>
    </xf>
    <xf numFmtId="0" fontId="43" fillId="4" borderId="173" xfId="0" applyFont="1" applyFill="1" applyBorder="1"/>
    <xf numFmtId="0" fontId="43" fillId="4" borderId="174" xfId="0" applyFont="1" applyFill="1" applyBorder="1"/>
    <xf numFmtId="0" fontId="43" fillId="4" borderId="175" xfId="0" applyFont="1" applyFill="1" applyBorder="1"/>
    <xf numFmtId="0" fontId="39" fillId="0" borderId="18" xfId="0" applyFont="1" applyBorder="1" applyAlignment="1">
      <alignment horizontal="center" vertical="center"/>
    </xf>
    <xf numFmtId="0" fontId="39" fillId="3" borderId="17" xfId="0" applyFont="1" applyFill="1" applyBorder="1"/>
    <xf numFmtId="0" fontId="39" fillId="3" borderId="176" xfId="0" applyFont="1" applyFill="1" applyBorder="1"/>
    <xf numFmtId="0" fontId="39" fillId="0" borderId="20" xfId="0" applyFont="1" applyBorder="1" applyAlignment="1">
      <alignment horizontal="center" vertical="center"/>
    </xf>
    <xf numFmtId="0" fontId="39" fillId="3" borderId="102" xfId="0" applyFont="1" applyFill="1" applyBorder="1"/>
    <xf numFmtId="0" fontId="39" fillId="4" borderId="102" xfId="0" applyFont="1" applyFill="1" applyBorder="1"/>
    <xf numFmtId="0" fontId="39" fillId="0" borderId="177" xfId="0" applyFont="1" applyBorder="1"/>
    <xf numFmtId="0" fontId="43" fillId="4" borderId="138" xfId="0" applyFont="1" applyFill="1" applyBorder="1"/>
    <xf numFmtId="0" fontId="43" fillId="4" borderId="178" xfId="0" applyFont="1" applyFill="1" applyBorder="1"/>
    <xf numFmtId="0" fontId="43" fillId="4" borderId="179" xfId="0" applyFont="1" applyFill="1" applyBorder="1"/>
    <xf numFmtId="0" fontId="39" fillId="0" borderId="180" xfId="0" applyFont="1" applyBorder="1" applyAlignment="1">
      <alignment horizontal="right"/>
    </xf>
    <xf numFmtId="0" fontId="15" fillId="0" borderId="129" xfId="0" applyFont="1" applyBorder="1"/>
    <xf numFmtId="0" fontId="15" fillId="0" borderId="4" xfId="0" applyFont="1" applyBorder="1"/>
    <xf numFmtId="0" fontId="0" fillId="0" borderId="141" xfId="0" applyBorder="1" applyAlignment="1">
      <alignment horizontal="left"/>
    </xf>
    <xf numFmtId="0" fontId="15" fillId="0" borderId="22" xfId="0" applyFont="1" applyBorder="1"/>
    <xf numFmtId="0" fontId="17" fillId="0" borderId="143" xfId="6" quotePrefix="1" applyBorder="1"/>
    <xf numFmtId="0" fontId="15" fillId="0" borderId="43" xfId="0" applyFont="1" applyBorder="1"/>
    <xf numFmtId="0" fontId="18" fillId="14" borderId="36" xfId="0" applyFont="1" applyFill="1" applyBorder="1" applyAlignment="1">
      <alignment horizontal="left"/>
    </xf>
    <xf numFmtId="0" fontId="18" fillId="14" borderId="25" xfId="0" applyFont="1" applyFill="1" applyBorder="1"/>
    <xf numFmtId="0" fontId="18" fillId="14" borderId="27" xfId="0" applyFont="1" applyFill="1" applyBorder="1"/>
    <xf numFmtId="0" fontId="18" fillId="14" borderId="181" xfId="0" applyFont="1" applyFill="1" applyBorder="1"/>
    <xf numFmtId="0" fontId="155" fillId="3" borderId="8" xfId="0" applyFont="1" applyFill="1" applyBorder="1" applyAlignment="1">
      <alignment vertical="center" wrapText="1"/>
    </xf>
    <xf numFmtId="0" fontId="0" fillId="2" borderId="9" xfId="0" applyFill="1" applyBorder="1" applyAlignment="1">
      <alignment horizontal="left" vertical="top"/>
    </xf>
    <xf numFmtId="0" fontId="155" fillId="4" borderId="71" xfId="0" applyFont="1" applyFill="1" applyBorder="1" applyAlignment="1">
      <alignment horizontal="left" vertical="center" wrapText="1"/>
    </xf>
    <xf numFmtId="0" fontId="155" fillId="17" borderId="71" xfId="0" applyFont="1" applyFill="1" applyBorder="1" applyAlignment="1">
      <alignment vertical="center" wrapText="1"/>
    </xf>
    <xf numFmtId="0" fontId="155" fillId="15" borderId="71" xfId="0" applyFont="1" applyFill="1" applyBorder="1" applyAlignment="1">
      <alignment vertical="center" wrapText="1"/>
    </xf>
    <xf numFmtId="0" fontId="155" fillId="2" borderId="71" xfId="0" applyFont="1" applyFill="1" applyBorder="1" applyAlignment="1">
      <alignment vertical="center" wrapText="1"/>
    </xf>
    <xf numFmtId="0" fontId="0" fillId="2" borderId="71" xfId="0" applyFill="1" applyBorder="1" applyAlignment="1">
      <alignment horizontal="left" vertical="top"/>
    </xf>
    <xf numFmtId="0" fontId="155" fillId="2" borderId="76" xfId="0" applyFont="1" applyFill="1" applyBorder="1" applyAlignment="1">
      <alignment vertical="center" wrapText="1"/>
    </xf>
    <xf numFmtId="0" fontId="0" fillId="2" borderId="31" xfId="0" applyFill="1" applyBorder="1" applyAlignment="1">
      <alignment horizontal="left" vertical="top"/>
    </xf>
    <xf numFmtId="0" fontId="156" fillId="0" borderId="38" xfId="0" applyFont="1" applyBorder="1" applyAlignment="1">
      <alignment horizontal="left" vertical="center" wrapText="1"/>
    </xf>
    <xf numFmtId="0" fontId="156" fillId="0" borderId="4" xfId="0" applyFont="1" applyBorder="1" applyAlignment="1">
      <alignment horizontal="left" vertical="center" wrapText="1"/>
    </xf>
    <xf numFmtId="0" fontId="17" fillId="0" borderId="39" xfId="6" quotePrefix="1" applyBorder="1" applyAlignment="1">
      <alignment horizontal="left" vertical="center"/>
    </xf>
    <xf numFmtId="0" fontId="157" fillId="0" borderId="89" xfId="0" applyFont="1" applyBorder="1" applyAlignment="1">
      <alignment vertical="center" wrapText="1"/>
    </xf>
    <xf numFmtId="0" fontId="157" fillId="0" borderId="77" xfId="0" applyFont="1" applyBorder="1" applyAlignment="1">
      <alignment horizontal="left" vertical="top" wrapText="1"/>
    </xf>
    <xf numFmtId="0" fontId="157" fillId="0" borderId="77" xfId="0" applyFont="1" applyBorder="1" applyAlignment="1">
      <alignment vertical="center" wrapText="1"/>
    </xf>
    <xf numFmtId="0" fontId="157" fillId="0" borderId="71" xfId="0" applyFont="1" applyBorder="1" applyAlignment="1">
      <alignment vertical="center" wrapText="1"/>
    </xf>
    <xf numFmtId="0" fontId="157" fillId="0" borderId="9" xfId="0" applyFont="1" applyBorder="1" applyAlignment="1">
      <alignment vertical="center" wrapText="1"/>
    </xf>
    <xf numFmtId="0" fontId="157" fillId="0" borderId="31" xfId="0" applyFont="1" applyBorder="1" applyAlignment="1">
      <alignment vertical="center" wrapText="1"/>
    </xf>
    <xf numFmtId="0" fontId="157" fillId="0" borderId="71" xfId="0" applyFont="1" applyBorder="1" applyAlignment="1">
      <alignment horizontal="left" vertical="top" wrapText="1"/>
    </xf>
    <xf numFmtId="0" fontId="157" fillId="0" borderId="76" xfId="0" applyFont="1" applyBorder="1" applyAlignment="1">
      <alignment horizontal="left" vertical="top" wrapText="1"/>
    </xf>
    <xf numFmtId="0" fontId="157" fillId="0" borderId="76" xfId="0" applyFont="1" applyBorder="1" applyAlignment="1">
      <alignment vertical="center" wrapText="1"/>
    </xf>
    <xf numFmtId="0" fontId="157" fillId="0" borderId="9" xfId="0" applyFont="1" applyBorder="1" applyAlignment="1">
      <alignment horizontal="left" vertical="top" wrapText="1"/>
    </xf>
    <xf numFmtId="0" fontId="157" fillId="0" borderId="71" xfId="0" applyFont="1" applyBorder="1" applyAlignment="1">
      <alignment horizontal="left" vertical="top"/>
    </xf>
    <xf numFmtId="0" fontId="157" fillId="0" borderId="76" xfId="0" applyFont="1" applyBorder="1" applyAlignment="1">
      <alignment horizontal="left" vertical="top"/>
    </xf>
    <xf numFmtId="0" fontId="156" fillId="0" borderId="4" xfId="0" applyFont="1" applyBorder="1" applyAlignment="1">
      <alignment vertical="center" wrapText="1"/>
    </xf>
    <xf numFmtId="0" fontId="17" fillId="0" borderId="39" xfId="6" quotePrefix="1" applyBorder="1" applyAlignment="1">
      <alignment vertical="center"/>
    </xf>
    <xf numFmtId="0" fontId="0" fillId="2" borderId="39" xfId="0" applyFill="1" applyBorder="1" applyAlignment="1">
      <alignment horizontal="left" vertical="top"/>
    </xf>
    <xf numFmtId="0" fontId="157" fillId="0" borderId="77" xfId="0" applyFont="1" applyBorder="1" applyAlignment="1">
      <alignment horizontal="left" vertical="top"/>
    </xf>
    <xf numFmtId="0" fontId="157" fillId="0" borderId="77" xfId="0" applyFont="1" applyBorder="1" applyAlignment="1">
      <alignment vertical="center"/>
    </xf>
    <xf numFmtId="0" fontId="157" fillId="0" borderId="76" xfId="0" applyFont="1" applyBorder="1" applyAlignment="1">
      <alignment vertical="center"/>
    </xf>
    <xf numFmtId="0" fontId="17" fillId="0" borderId="39" xfId="6" quotePrefix="1" applyBorder="1" applyAlignment="1">
      <alignment vertical="top"/>
    </xf>
    <xf numFmtId="0" fontId="157" fillId="0" borderId="77" xfId="0" applyFont="1" applyBorder="1" applyAlignment="1">
      <alignment vertical="top"/>
    </xf>
    <xf numFmtId="0" fontId="157" fillId="0" borderId="71" xfId="0" applyFont="1" applyBorder="1" applyAlignment="1">
      <alignment vertical="center"/>
    </xf>
    <xf numFmtId="0" fontId="158" fillId="2" borderId="23" xfId="0" applyFont="1" applyFill="1" applyBorder="1" applyAlignment="1">
      <alignment vertical="center"/>
    </xf>
    <xf numFmtId="0" fontId="156" fillId="0" borderId="23" xfId="0" applyFont="1" applyBorder="1" applyAlignment="1">
      <alignment vertical="center" wrapText="1"/>
    </xf>
    <xf numFmtId="0" fontId="156" fillId="0" borderId="24" xfId="0" applyFont="1" applyBorder="1" applyAlignment="1">
      <alignment vertical="center" wrapText="1"/>
    </xf>
    <xf numFmtId="0" fontId="157" fillId="0" borderId="9" xfId="0" applyFont="1" applyBorder="1" applyAlignment="1">
      <alignment vertical="center"/>
    </xf>
    <xf numFmtId="0" fontId="156" fillId="0" borderId="22" xfId="0" applyFont="1" applyBorder="1" applyAlignment="1">
      <alignment wrapText="1"/>
    </xf>
    <xf numFmtId="0" fontId="158" fillId="2" borderId="24" xfId="0" applyFont="1" applyFill="1" applyBorder="1" applyAlignment="1">
      <alignment vertical="center"/>
    </xf>
    <xf numFmtId="0" fontId="156" fillId="0" borderId="30" xfId="0" applyFont="1" applyBorder="1" applyAlignment="1">
      <alignment horizontal="left" vertical="center" wrapText="1"/>
    </xf>
    <xf numFmtId="0" fontId="159" fillId="2" borderId="23" xfId="0" applyFont="1" applyFill="1" applyBorder="1" applyAlignment="1">
      <alignment horizontal="left" vertical="center"/>
    </xf>
    <xf numFmtId="0" fontId="17" fillId="0" borderId="9" xfId="6" quotePrefix="1" applyBorder="1" applyAlignment="1">
      <alignment horizontal="left" vertical="center"/>
    </xf>
    <xf numFmtId="0" fontId="156" fillId="0" borderId="141" xfId="0" applyFont="1" applyBorder="1" applyAlignment="1">
      <alignment horizontal="left" vertical="center" wrapText="1"/>
    </xf>
    <xf numFmtId="0" fontId="156" fillId="0" borderId="22" xfId="0" applyFont="1" applyBorder="1" applyAlignment="1">
      <alignment horizontal="left" vertical="center" wrapText="1"/>
    </xf>
    <xf numFmtId="0" fontId="17" fillId="0" borderId="17" xfId="6" quotePrefix="1" applyBorder="1" applyAlignment="1">
      <alignment horizontal="left" vertical="center"/>
    </xf>
    <xf numFmtId="0" fontId="0" fillId="2" borderId="32" xfId="0" applyFill="1" applyBorder="1" applyAlignment="1">
      <alignment horizontal="left" vertical="top"/>
    </xf>
    <xf numFmtId="0" fontId="156" fillId="0" borderId="37" xfId="0" applyFont="1" applyBorder="1" applyAlignment="1">
      <alignment horizontal="left" vertical="center" wrapText="1"/>
    </xf>
    <xf numFmtId="0" fontId="156" fillId="0" borderId="24" xfId="0" applyFont="1" applyBorder="1" applyAlignment="1">
      <alignment horizontal="left" vertical="center" wrapText="1"/>
    </xf>
    <xf numFmtId="0" fontId="17" fillId="0" borderId="11" xfId="6" quotePrefix="1" applyBorder="1" applyAlignment="1">
      <alignment horizontal="left" vertical="center"/>
    </xf>
    <xf numFmtId="0" fontId="15" fillId="0" borderId="71" xfId="0" applyFont="1" applyBorder="1"/>
    <xf numFmtId="0" fontId="15" fillId="0" borderId="77" xfId="0" applyFont="1" applyBorder="1" applyAlignment="1">
      <alignment wrapText="1"/>
    </xf>
    <xf numFmtId="0" fontId="15" fillId="0" borderId="76" xfId="0" applyFont="1" applyBorder="1" applyAlignment="1">
      <alignment wrapText="1"/>
    </xf>
    <xf numFmtId="0" fontId="17" fillId="0" borderId="32" xfId="6" quotePrefix="1" applyBorder="1" applyAlignment="1">
      <alignment horizontal="left" vertical="center"/>
    </xf>
    <xf numFmtId="0" fontId="156" fillId="0" borderId="40" xfId="0" applyFont="1" applyBorder="1" applyAlignment="1">
      <alignment horizontal="left" vertical="center" wrapText="1"/>
    </xf>
    <xf numFmtId="0" fontId="156" fillId="0" borderId="43" xfId="0" applyFont="1" applyBorder="1" applyAlignment="1">
      <alignment horizontal="left" vertical="center" wrapText="1"/>
    </xf>
    <xf numFmtId="0" fontId="17" fillId="0" borderId="42" xfId="6" quotePrefix="1" applyBorder="1" applyAlignment="1">
      <alignment horizontal="left" vertical="center"/>
    </xf>
    <xf numFmtId="0" fontId="157" fillId="0" borderId="183" xfId="0" applyFont="1" applyBorder="1" applyAlignment="1">
      <alignment vertical="center" wrapText="1"/>
    </xf>
    <xf numFmtId="0" fontId="157" fillId="0" borderId="183" xfId="0" applyFont="1" applyBorder="1" applyAlignment="1">
      <alignment vertical="center"/>
    </xf>
    <xf numFmtId="0" fontId="156" fillId="0" borderId="37" xfId="0" applyFont="1" applyBorder="1" applyAlignment="1">
      <alignment horizontal="left" wrapText="1"/>
    </xf>
    <xf numFmtId="0" fontId="156" fillId="0" borderId="24" xfId="0" applyFont="1" applyBorder="1" applyAlignment="1">
      <alignment wrapText="1"/>
    </xf>
    <xf numFmtId="0" fontId="17" fillId="0" borderId="31" xfId="6" quotePrefix="1" applyBorder="1"/>
    <xf numFmtId="0" fontId="15" fillId="0" borderId="76" xfId="0" applyFont="1" applyBorder="1"/>
    <xf numFmtId="0" fontId="156" fillId="0" borderId="38" xfId="0" applyFont="1" applyBorder="1" applyAlignment="1">
      <alignment horizontal="left" wrapText="1"/>
    </xf>
    <xf numFmtId="0" fontId="156" fillId="0" borderId="4" xfId="0" applyFont="1" applyBorder="1" applyAlignment="1">
      <alignment wrapText="1"/>
    </xf>
    <xf numFmtId="0" fontId="17" fillId="0" borderId="39" xfId="6" quotePrefix="1" applyBorder="1"/>
    <xf numFmtId="0" fontId="15" fillId="0" borderId="89" xfId="0" applyFont="1" applyBorder="1"/>
    <xf numFmtId="0" fontId="156" fillId="0" borderId="40" xfId="0" applyFont="1" applyBorder="1" applyAlignment="1">
      <alignment horizontal="left" wrapText="1"/>
    </xf>
    <xf numFmtId="0" fontId="156" fillId="0" borderId="43" xfId="0" applyFont="1" applyBorder="1" applyAlignment="1">
      <alignment wrapText="1"/>
    </xf>
    <xf numFmtId="0" fontId="17" fillId="0" borderId="42" xfId="6" quotePrefix="1" applyBorder="1"/>
    <xf numFmtId="0" fontId="15" fillId="0" borderId="183" xfId="0" applyFont="1" applyBorder="1"/>
    <xf numFmtId="0" fontId="0" fillId="2" borderId="13" xfId="0" applyFill="1" applyBorder="1" applyAlignment="1">
      <alignment horizontal="left" vertical="top"/>
    </xf>
    <xf numFmtId="0" fontId="66" fillId="6" borderId="0" xfId="0" applyFont="1" applyFill="1" applyAlignment="1">
      <alignment horizontal="center" vertical="center"/>
    </xf>
    <xf numFmtId="0" fontId="66" fillId="6" borderId="0" xfId="0" applyFont="1" applyFill="1" applyAlignment="1">
      <alignment horizontal="right" vertical="center"/>
    </xf>
    <xf numFmtId="0" fontId="154" fillId="2" borderId="141" xfId="0" applyFont="1" applyFill="1" applyBorder="1" applyAlignment="1">
      <alignment horizontal="left" vertical="center"/>
    </xf>
    <xf numFmtId="0" fontId="154" fillId="2" borderId="30" xfId="0" applyFont="1" applyFill="1" applyBorder="1" applyAlignment="1">
      <alignment horizontal="left" vertical="center"/>
    </xf>
    <xf numFmtId="0" fontId="154" fillId="2" borderId="37" xfId="0" applyFont="1" applyFill="1" applyBorder="1" applyAlignment="1">
      <alignment horizontal="left" vertical="center"/>
    </xf>
    <xf numFmtId="0" fontId="154" fillId="2" borderId="22" xfId="0" applyFont="1" applyFill="1" applyBorder="1" applyAlignment="1">
      <alignment horizontal="left" vertical="center"/>
    </xf>
    <xf numFmtId="0" fontId="154" fillId="2" borderId="23" xfId="0" applyFont="1" applyFill="1" applyBorder="1" applyAlignment="1">
      <alignment horizontal="left" vertical="center"/>
    </xf>
    <xf numFmtId="0" fontId="154" fillId="2" borderId="24" xfId="0" applyFont="1" applyFill="1" applyBorder="1" applyAlignment="1">
      <alignment horizontal="left" vertical="center"/>
    </xf>
    <xf numFmtId="0" fontId="154" fillId="2" borderId="143" xfId="0" applyFont="1" applyFill="1" applyBorder="1" applyAlignment="1">
      <alignment horizontal="left" vertical="center"/>
    </xf>
    <xf numFmtId="0" fontId="154" fillId="2" borderId="182" xfId="0" applyFont="1" applyFill="1" applyBorder="1" applyAlignment="1">
      <alignment horizontal="left" vertical="center"/>
    </xf>
    <xf numFmtId="0" fontId="154" fillId="2" borderId="142" xfId="0" applyFont="1" applyFill="1" applyBorder="1" applyAlignment="1">
      <alignment horizontal="left" vertical="center"/>
    </xf>
    <xf numFmtId="0" fontId="156" fillId="0" borderId="141" xfId="0" applyFont="1" applyBorder="1" applyAlignment="1">
      <alignment horizontal="left" vertical="center" wrapText="1"/>
    </xf>
    <xf numFmtId="0" fontId="156" fillId="0" borderId="30" xfId="0" applyFont="1" applyBorder="1" applyAlignment="1">
      <alignment horizontal="left" vertical="center" wrapText="1"/>
    </xf>
    <xf numFmtId="0" fontId="156" fillId="0" borderId="37" xfId="0" applyFont="1" applyBorder="1" applyAlignment="1">
      <alignment horizontal="left" vertical="center" wrapText="1"/>
    </xf>
    <xf numFmtId="0" fontId="156" fillId="0" borderId="22" xfId="0" applyFont="1" applyBorder="1" applyAlignment="1">
      <alignment horizontal="left" vertical="center" wrapText="1"/>
    </xf>
    <xf numFmtId="0" fontId="156" fillId="0" borderId="23" xfId="0" applyFont="1" applyBorder="1" applyAlignment="1">
      <alignment horizontal="left" vertical="center" wrapText="1"/>
    </xf>
    <xf numFmtId="0" fontId="156" fillId="0" borderId="24" xfId="0" applyFont="1" applyBorder="1" applyAlignment="1">
      <alignment horizontal="left" vertical="center" wrapText="1"/>
    </xf>
    <xf numFmtId="0" fontId="17" fillId="0" borderId="143" xfId="6" quotePrefix="1" applyBorder="1" applyAlignment="1">
      <alignment horizontal="left" vertical="center"/>
    </xf>
    <xf numFmtId="0" fontId="17" fillId="0" borderId="182" xfId="6" quotePrefix="1" applyBorder="1" applyAlignment="1">
      <alignment horizontal="left" vertical="center"/>
    </xf>
    <xf numFmtId="0" fontId="17" fillId="0" borderId="142" xfId="6" quotePrefix="1" applyBorder="1" applyAlignment="1">
      <alignment horizontal="left" vertical="center"/>
    </xf>
    <xf numFmtId="0" fontId="159" fillId="2" borderId="22" xfId="0" applyFont="1" applyFill="1" applyBorder="1" applyAlignment="1">
      <alignment horizontal="left" vertical="center"/>
    </xf>
    <xf numFmtId="0" fontId="159" fillId="2" borderId="23" xfId="0" applyFont="1" applyFill="1" applyBorder="1" applyAlignment="1">
      <alignment horizontal="left" vertical="center"/>
    </xf>
    <xf numFmtId="0" fontId="17" fillId="0" borderId="32" xfId="6" quotePrefix="1" applyBorder="1" applyAlignment="1">
      <alignment horizontal="left" vertical="center"/>
    </xf>
    <xf numFmtId="0" fontId="17" fillId="0" borderId="9" xfId="6" quotePrefix="1" applyBorder="1" applyAlignment="1">
      <alignment horizontal="left" vertical="center"/>
    </xf>
    <xf numFmtId="0" fontId="156" fillId="0" borderId="3" xfId="0" applyFont="1" applyBorder="1" applyAlignment="1">
      <alignment horizontal="left" vertical="center" wrapText="1"/>
    </xf>
    <xf numFmtId="0" fontId="17" fillId="0" borderId="31" xfId="6" quotePrefix="1" applyBorder="1" applyAlignment="1">
      <alignment horizontal="left" vertical="center"/>
    </xf>
    <xf numFmtId="0" fontId="26" fillId="6" borderId="0" xfId="0" applyFont="1" applyFill="1" applyAlignment="1">
      <alignment horizontal="left"/>
    </xf>
    <xf numFmtId="0" fontId="27" fillId="14" borderId="19" xfId="0" applyFont="1" applyFill="1" applyBorder="1" applyAlignment="1">
      <alignment horizontal="center" vertical="center"/>
    </xf>
    <xf numFmtId="0" fontId="27" fillId="14" borderId="0" xfId="0" applyFont="1" applyFill="1" applyBorder="1" applyAlignment="1">
      <alignment horizontal="center" vertical="center"/>
    </xf>
    <xf numFmtId="0" fontId="55" fillId="6" borderId="0" xfId="0" applyFont="1" applyFill="1" applyBorder="1" applyAlignment="1">
      <alignment horizontal="center" vertical="center"/>
    </xf>
    <xf numFmtId="0" fontId="27" fillId="20" borderId="19" xfId="0" applyFont="1" applyFill="1" applyBorder="1" applyAlignment="1">
      <alignment horizontal="center" vertical="center"/>
    </xf>
    <xf numFmtId="0" fontId="27" fillId="20" borderId="0" xfId="0" applyFont="1" applyFill="1" applyBorder="1" applyAlignment="1">
      <alignment horizontal="center" vertical="center"/>
    </xf>
    <xf numFmtId="0" fontId="27" fillId="20" borderId="20" xfId="0" applyFont="1" applyFill="1" applyBorder="1" applyAlignment="1">
      <alignment horizontal="center" vertical="center"/>
    </xf>
    <xf numFmtId="0" fontId="27" fillId="14" borderId="5" xfId="0" applyFont="1" applyFill="1" applyBorder="1" applyAlignment="1">
      <alignment horizontal="center" vertical="center"/>
    </xf>
    <xf numFmtId="0" fontId="27" fillId="14" borderId="6" xfId="0" applyFont="1" applyFill="1" applyBorder="1" applyAlignment="1">
      <alignment horizontal="center" vertical="center"/>
    </xf>
    <xf numFmtId="0" fontId="27" fillId="14" borderId="7" xfId="0" applyFont="1" applyFill="1" applyBorder="1" applyAlignment="1">
      <alignment horizontal="center" vertical="center"/>
    </xf>
    <xf numFmtId="0" fontId="27" fillId="20" borderId="5" xfId="0" applyFont="1" applyFill="1" applyBorder="1" applyAlignment="1">
      <alignment horizontal="center" vertical="center"/>
    </xf>
    <xf numFmtId="0" fontId="27" fillId="20" borderId="6" xfId="0" applyFont="1" applyFill="1" applyBorder="1" applyAlignment="1">
      <alignment horizontal="center" vertical="center"/>
    </xf>
    <xf numFmtId="0" fontId="27" fillId="20" borderId="7" xfId="0" applyFont="1" applyFill="1" applyBorder="1" applyAlignment="1">
      <alignment horizontal="center" vertical="center"/>
    </xf>
    <xf numFmtId="2" fontId="27" fillId="14" borderId="8" xfId="0" applyNumberFormat="1" applyFont="1" applyFill="1" applyBorder="1" applyAlignment="1">
      <alignment horizontal="center" vertical="center"/>
    </xf>
    <xf numFmtId="2" fontId="27" fillId="14" borderId="71" xfId="0" applyNumberFormat="1" applyFont="1" applyFill="1" applyBorder="1" applyAlignment="1">
      <alignment horizontal="center" vertical="center"/>
    </xf>
    <xf numFmtId="0" fontId="27" fillId="14" borderId="8" xfId="0" applyFont="1" applyFill="1" applyBorder="1" applyAlignment="1">
      <alignment horizontal="center" vertical="center"/>
    </xf>
    <xf numFmtId="0" fontId="27" fillId="14" borderId="71" xfId="0" applyFont="1" applyFill="1" applyBorder="1" applyAlignment="1">
      <alignment horizontal="center" vertical="center"/>
    </xf>
    <xf numFmtId="0" fontId="71" fillId="14" borderId="16" xfId="0" applyFont="1" applyFill="1" applyBorder="1" applyAlignment="1">
      <alignment horizontal="center"/>
    </xf>
    <xf numFmtId="0" fontId="71" fillId="14" borderId="17" xfId="0" applyFont="1" applyFill="1" applyBorder="1" applyAlignment="1">
      <alignment horizontal="center"/>
    </xf>
    <xf numFmtId="0" fontId="55" fillId="6" borderId="0" xfId="0" applyFont="1" applyFill="1" applyAlignment="1">
      <alignment horizontal="center" vertical="center"/>
    </xf>
    <xf numFmtId="0" fontId="71" fillId="20" borderId="16" xfId="0" applyFont="1" applyFill="1" applyBorder="1" applyAlignment="1">
      <alignment horizontal="center"/>
    </xf>
    <xf numFmtId="0" fontId="71" fillId="20" borderId="17" xfId="0" applyFont="1" applyFill="1" applyBorder="1" applyAlignment="1">
      <alignment horizontal="center"/>
    </xf>
    <xf numFmtId="0" fontId="71" fillId="20" borderId="10" xfId="0" applyFont="1" applyFill="1" applyBorder="1" applyAlignment="1">
      <alignment horizontal="center"/>
    </xf>
    <xf numFmtId="0" fontId="71" fillId="20" borderId="34" xfId="0" applyFont="1" applyFill="1" applyBorder="1" applyAlignment="1">
      <alignment horizontal="center"/>
    </xf>
    <xf numFmtId="0" fontId="58" fillId="6" borderId="0" xfId="16" applyFont="1" applyFill="1" applyAlignment="1">
      <alignment horizontal="center" vertical="center"/>
    </xf>
    <xf numFmtId="0" fontId="55" fillId="6" borderId="0" xfId="16" applyFont="1" applyFill="1" applyAlignment="1" applyProtection="1">
      <alignment horizontal="center" vertical="center"/>
      <protection locked="0"/>
    </xf>
    <xf numFmtId="0" fontId="49" fillId="0" borderId="0" xfId="0" applyFont="1" applyAlignment="1">
      <alignment horizontal="center" vertical="center"/>
    </xf>
    <xf numFmtId="0" fontId="73" fillId="20" borderId="5" xfId="0" applyFont="1" applyFill="1" applyBorder="1" applyAlignment="1">
      <alignment horizontal="center" vertical="center"/>
    </xf>
    <xf numFmtId="0" fontId="73" fillId="20" borderId="6" xfId="0" applyFont="1" applyFill="1" applyBorder="1" applyAlignment="1">
      <alignment horizontal="center" vertical="center"/>
    </xf>
    <xf numFmtId="0" fontId="73" fillId="14" borderId="5" xfId="0" applyFont="1" applyFill="1" applyBorder="1" applyAlignment="1">
      <alignment horizontal="center" vertical="center"/>
    </xf>
    <xf numFmtId="0" fontId="73" fillId="14" borderId="6" xfId="0" applyFont="1" applyFill="1" applyBorder="1" applyAlignment="1">
      <alignment horizontal="center" vertical="center"/>
    </xf>
    <xf numFmtId="0" fontId="73" fillId="14" borderId="7" xfId="0" applyFont="1" applyFill="1" applyBorder="1" applyAlignment="1">
      <alignment horizontal="center" vertical="center"/>
    </xf>
    <xf numFmtId="0" fontId="60" fillId="6" borderId="0" xfId="0" applyFont="1" applyFill="1" applyBorder="1" applyAlignment="1">
      <alignment horizontal="center" vertical="center" wrapText="1"/>
    </xf>
    <xf numFmtId="0" fontId="55" fillId="6" borderId="0" xfId="12" applyFont="1" applyFill="1" applyAlignment="1">
      <alignment horizontal="center" vertical="center"/>
    </xf>
    <xf numFmtId="0" fontId="57" fillId="14" borderId="58" xfId="11" applyFont="1" applyFill="1" applyBorder="1" applyAlignment="1" applyProtection="1">
      <alignment horizontal="center" wrapText="1"/>
    </xf>
    <xf numFmtId="0" fontId="57" fillId="14" borderId="111" xfId="11" applyFont="1" applyFill="1" applyBorder="1" applyAlignment="1" applyProtection="1">
      <alignment horizontal="center" wrapText="1"/>
    </xf>
    <xf numFmtId="0" fontId="57" fillId="14" borderId="59" xfId="11" applyFont="1" applyFill="1" applyBorder="1" applyAlignment="1" applyProtection="1">
      <alignment horizontal="center" wrapText="1"/>
    </xf>
    <xf numFmtId="0" fontId="57" fillId="20" borderId="5" xfId="11" applyFont="1" applyFill="1" applyBorder="1" applyAlignment="1" applyProtection="1">
      <alignment horizontal="center" wrapText="1"/>
    </xf>
    <xf numFmtId="0" fontId="57" fillId="20" borderId="6" xfId="11" applyFont="1" applyFill="1" applyBorder="1" applyAlignment="1" applyProtection="1">
      <alignment horizontal="center" wrapText="1"/>
    </xf>
    <xf numFmtId="0" fontId="57" fillId="20" borderId="69" xfId="11" applyFont="1" applyFill="1" applyBorder="1" applyAlignment="1" applyProtection="1">
      <alignment horizontal="center" wrapText="1"/>
    </xf>
    <xf numFmtId="0" fontId="57" fillId="20" borderId="58" xfId="11" applyFont="1" applyFill="1" applyBorder="1" applyAlignment="1" applyProtection="1">
      <alignment horizontal="center" wrapText="1"/>
    </xf>
    <xf numFmtId="0" fontId="57" fillId="20" borderId="59" xfId="11" applyFont="1" applyFill="1" applyBorder="1" applyAlignment="1" applyProtection="1">
      <alignment horizontal="center" wrapText="1"/>
    </xf>
    <xf numFmtId="0" fontId="57" fillId="14" borderId="69" xfId="11" applyFont="1" applyFill="1" applyBorder="1" applyAlignment="1" applyProtection="1">
      <alignment horizontal="center" wrapText="1"/>
    </xf>
    <xf numFmtId="0" fontId="65" fillId="6" borderId="0" xfId="0" applyFont="1" applyFill="1" applyAlignment="1">
      <alignment horizontal="center" vertical="center"/>
    </xf>
    <xf numFmtId="0" fontId="27" fillId="6" borderId="74" xfId="0" applyFont="1" applyFill="1" applyBorder="1" applyAlignment="1">
      <alignment horizontal="center" vertical="center"/>
    </xf>
    <xf numFmtId="0" fontId="27" fillId="6" borderId="1" xfId="0" applyFont="1" applyFill="1" applyBorder="1" applyAlignment="1">
      <alignment horizontal="center" vertical="center"/>
    </xf>
    <xf numFmtId="0" fontId="27" fillId="6" borderId="90" xfId="0" applyFont="1" applyFill="1" applyBorder="1" applyAlignment="1">
      <alignment horizontal="center" vertical="center"/>
    </xf>
    <xf numFmtId="0" fontId="27" fillId="6" borderId="134" xfId="0" applyFont="1" applyFill="1" applyBorder="1" applyAlignment="1">
      <alignment horizontal="center" vertical="center"/>
    </xf>
    <xf numFmtId="0" fontId="27" fillId="20" borderId="1" xfId="0" applyFont="1" applyFill="1" applyBorder="1" applyAlignment="1">
      <alignment horizontal="center" vertical="center"/>
    </xf>
    <xf numFmtId="0" fontId="27" fillId="20" borderId="74" xfId="0" applyFont="1" applyFill="1" applyBorder="1" applyAlignment="1">
      <alignment horizontal="center" vertical="center"/>
    </xf>
    <xf numFmtId="0" fontId="27" fillId="20" borderId="134" xfId="0" applyFont="1" applyFill="1" applyBorder="1" applyAlignment="1">
      <alignment horizontal="center" vertical="center"/>
    </xf>
    <xf numFmtId="0" fontId="27" fillId="20" borderId="82" xfId="0" applyFont="1" applyFill="1" applyBorder="1" applyAlignment="1">
      <alignment horizontal="center" vertical="center"/>
    </xf>
    <xf numFmtId="0" fontId="27" fillId="20" borderId="73" xfId="0" applyFont="1" applyFill="1" applyBorder="1" applyAlignment="1">
      <alignment horizontal="center" vertical="center"/>
    </xf>
    <xf numFmtId="0" fontId="27" fillId="20" borderId="90" xfId="0" applyFont="1" applyFill="1" applyBorder="1" applyAlignment="1">
      <alignment horizontal="center" vertical="center"/>
    </xf>
    <xf numFmtId="4" fontId="39" fillId="17" borderId="3" xfId="0" applyNumberFormat="1" applyFont="1" applyFill="1" applyBorder="1" applyAlignment="1">
      <alignment horizontal="center"/>
    </xf>
    <xf numFmtId="4" fontId="39" fillId="17" borderId="0" xfId="0" applyNumberFormat="1" applyFont="1" applyFill="1" applyAlignment="1">
      <alignment horizontal="center"/>
    </xf>
    <xf numFmtId="4" fontId="39" fillId="17" borderId="20" xfId="0" applyNumberFormat="1" applyFont="1" applyFill="1" applyBorder="1" applyAlignment="1">
      <alignment horizontal="center"/>
    </xf>
    <xf numFmtId="4" fontId="39" fillId="4" borderId="3" xfId="0" applyNumberFormat="1" applyFont="1" applyFill="1" applyBorder="1" applyAlignment="1">
      <alignment horizontal="center"/>
    </xf>
    <xf numFmtId="4" fontId="39" fillId="4" borderId="0" xfId="0" applyNumberFormat="1" applyFont="1" applyFill="1" applyAlignment="1">
      <alignment horizontal="center"/>
    </xf>
    <xf numFmtId="4" fontId="39" fillId="4" borderId="20" xfId="0" applyNumberFormat="1" applyFont="1" applyFill="1" applyBorder="1" applyAlignment="1">
      <alignment horizontal="center"/>
    </xf>
    <xf numFmtId="4" fontId="39" fillId="17" borderId="37" xfId="0" applyNumberFormat="1" applyFont="1" applyFill="1" applyBorder="1" applyAlignment="1">
      <alignment horizontal="center"/>
    </xf>
    <xf numFmtId="4" fontId="39" fillId="17" borderId="24" xfId="0" applyNumberFormat="1" applyFont="1" applyFill="1" applyBorder="1" applyAlignment="1">
      <alignment horizontal="center"/>
    </xf>
    <xf numFmtId="4" fontId="39" fillId="4" borderId="141" xfId="0" applyNumberFormat="1" applyFont="1" applyFill="1" applyBorder="1" applyAlignment="1">
      <alignment horizontal="center"/>
    </xf>
    <xf numFmtId="4" fontId="39" fillId="4" borderId="22" xfId="0" applyNumberFormat="1" applyFont="1" applyFill="1" applyBorder="1" applyAlignment="1">
      <alignment horizontal="center"/>
    </xf>
    <xf numFmtId="4" fontId="39" fillId="17" borderId="121" xfId="0" applyNumberFormat="1" applyFont="1" applyFill="1" applyBorder="1" applyAlignment="1">
      <alignment horizontal="center"/>
    </xf>
    <xf numFmtId="4" fontId="39" fillId="17" borderId="52" xfId="0" applyNumberFormat="1" applyFont="1" applyFill="1" applyBorder="1" applyAlignment="1">
      <alignment horizontal="center"/>
    </xf>
    <xf numFmtId="4" fontId="39" fillId="17" borderId="135" xfId="0" applyNumberFormat="1" applyFont="1" applyFill="1" applyBorder="1" applyAlignment="1">
      <alignment horizontal="center"/>
    </xf>
    <xf numFmtId="4" fontId="39" fillId="4" borderId="30" xfId="0" applyNumberFormat="1" applyFont="1" applyFill="1" applyBorder="1" applyAlignment="1">
      <alignment horizontal="center"/>
    </xf>
    <xf numFmtId="4" fontId="39" fillId="4" borderId="23" xfId="0" applyNumberFormat="1" applyFont="1" applyFill="1" applyBorder="1" applyAlignment="1">
      <alignment horizontal="center"/>
    </xf>
    <xf numFmtId="0" fontId="26" fillId="6" borderId="1" xfId="0" applyFont="1" applyFill="1" applyBorder="1" applyAlignment="1">
      <alignment horizontal="center"/>
    </xf>
    <xf numFmtId="0" fontId="26" fillId="6" borderId="2" xfId="0" applyFont="1" applyFill="1" applyBorder="1" applyAlignment="1">
      <alignment horizontal="center"/>
    </xf>
    <xf numFmtId="9" fontId="39" fillId="0" borderId="1" xfId="2" applyFont="1" applyBorder="1" applyAlignment="1">
      <alignment horizontal="center" vertical="center"/>
    </xf>
    <xf numFmtId="9" fontId="39" fillId="0" borderId="74" xfId="2" applyFont="1" applyBorder="1" applyAlignment="1">
      <alignment horizontal="center" vertical="center"/>
    </xf>
    <xf numFmtId="9" fontId="39" fillId="0" borderId="2" xfId="2"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3" xfId="0" applyFont="1" applyBorder="1" applyAlignment="1">
      <alignment horizontal="center" vertical="center"/>
    </xf>
    <xf numFmtId="0" fontId="26" fillId="0" borderId="0" xfId="0" applyFont="1" applyAlignment="1">
      <alignment horizontal="center" vertical="center"/>
    </xf>
    <xf numFmtId="0" fontId="27" fillId="20" borderId="11" xfId="0" applyFont="1" applyFill="1" applyBorder="1" applyAlignment="1">
      <alignment horizontal="center" vertical="center"/>
    </xf>
    <xf numFmtId="0" fontId="27" fillId="20" borderId="31" xfId="0" applyFont="1" applyFill="1" applyBorder="1" applyAlignment="1">
      <alignment horizontal="center" vertical="center"/>
    </xf>
    <xf numFmtId="0" fontId="27" fillId="6" borderId="6" xfId="0" applyFont="1" applyFill="1" applyBorder="1" applyAlignment="1">
      <alignment horizontal="center" vertical="center"/>
    </xf>
    <xf numFmtId="0" fontId="27" fillId="6" borderId="7" xfId="0" applyFont="1" applyFill="1" applyBorder="1" applyAlignment="1">
      <alignment horizontal="center" vertical="center"/>
    </xf>
    <xf numFmtId="0" fontId="27" fillId="6" borderId="11" xfId="0" applyFont="1" applyFill="1" applyBorder="1" applyAlignment="1">
      <alignment horizontal="center" vertical="center"/>
    </xf>
    <xf numFmtId="0" fontId="27" fillId="6" borderId="31" xfId="0" applyFont="1" applyFill="1" applyBorder="1" applyAlignment="1">
      <alignment horizontal="center" vertical="center"/>
    </xf>
    <xf numFmtId="0" fontId="23" fillId="17" borderId="17" xfId="0" applyFont="1" applyFill="1" applyBorder="1" applyAlignment="1">
      <alignment horizontal="center" vertical="center"/>
    </xf>
    <xf numFmtId="0" fontId="23" fillId="17" borderId="18" xfId="0" applyFont="1" applyFill="1" applyBorder="1" applyAlignment="1">
      <alignment horizontal="center" vertical="center"/>
    </xf>
    <xf numFmtId="0" fontId="23" fillId="17" borderId="32" xfId="0" applyFont="1" applyFill="1" applyBorder="1" applyAlignment="1">
      <alignment horizontal="center" vertical="center"/>
    </xf>
    <xf numFmtId="0" fontId="23" fillId="15" borderId="54" xfId="0" applyFont="1" applyFill="1" applyBorder="1" applyAlignment="1">
      <alignment horizontal="center" vertical="center"/>
    </xf>
    <xf numFmtId="0" fontId="23" fillId="15" borderId="17" xfId="0" applyFont="1" applyFill="1" applyBorder="1" applyAlignment="1">
      <alignment horizontal="center" vertical="center"/>
    </xf>
    <xf numFmtId="0" fontId="23" fillId="15" borderId="18" xfId="0" applyFont="1" applyFill="1" applyBorder="1" applyAlignment="1">
      <alignment horizontal="center" vertical="center"/>
    </xf>
    <xf numFmtId="0" fontId="23" fillId="15" borderId="32" xfId="0" applyFont="1" applyFill="1" applyBorder="1" applyAlignment="1">
      <alignment horizontal="center" vertical="center"/>
    </xf>
    <xf numFmtId="170" fontId="43" fillId="15" borderId="0" xfId="2" applyNumberFormat="1" applyFont="1" applyFill="1" applyBorder="1" applyAlignment="1">
      <alignment horizontal="center" vertical="center" wrapText="1"/>
    </xf>
    <xf numFmtId="170" fontId="43" fillId="15" borderId="20" xfId="2" applyNumberFormat="1" applyFont="1" applyFill="1" applyBorder="1" applyAlignment="1">
      <alignment horizontal="center" vertical="center" wrapText="1"/>
    </xf>
    <xf numFmtId="170" fontId="39" fillId="17" borderId="0" xfId="2" applyNumberFormat="1" applyFont="1" applyFill="1" applyBorder="1" applyAlignment="1">
      <alignment horizontal="center" vertical="center" wrapText="1"/>
    </xf>
    <xf numFmtId="170" fontId="39" fillId="17" borderId="20" xfId="2" applyNumberFormat="1" applyFont="1" applyFill="1" applyBorder="1" applyAlignment="1">
      <alignment horizontal="center" vertical="center" wrapText="1"/>
    </xf>
    <xf numFmtId="4" fontId="48" fillId="0" borderId="0" xfId="0" applyNumberFormat="1" applyFont="1" applyAlignment="1">
      <alignment horizontal="center"/>
    </xf>
    <xf numFmtId="4" fontId="48" fillId="62" borderId="0" xfId="0" applyNumberFormat="1" applyFont="1" applyFill="1" applyAlignment="1">
      <alignment horizontal="center"/>
    </xf>
    <xf numFmtId="2" fontId="39" fillId="4" borderId="147" xfId="2" applyNumberFormat="1" applyFont="1" applyFill="1" applyBorder="1" applyAlignment="1">
      <alignment horizontal="center" vertical="center" wrapText="1"/>
    </xf>
    <xf numFmtId="2" fontId="39" fillId="4" borderId="150" xfId="2" applyNumberFormat="1" applyFont="1" applyFill="1" applyBorder="1" applyAlignment="1">
      <alignment horizontal="center" vertical="center" wrapText="1"/>
    </xf>
    <xf numFmtId="2" fontId="39" fillId="15" borderId="0" xfId="2" applyNumberFormat="1" applyFont="1" applyFill="1" applyBorder="1" applyAlignment="1">
      <alignment horizontal="center" vertical="center" wrapText="1"/>
    </xf>
    <xf numFmtId="2" fontId="39" fillId="15" borderId="20" xfId="2" applyNumberFormat="1" applyFont="1" applyFill="1" applyBorder="1" applyAlignment="1">
      <alignment horizontal="center" vertical="center" wrapText="1"/>
    </xf>
    <xf numFmtId="170" fontId="39" fillId="15" borderId="0" xfId="2" applyNumberFormat="1" applyFont="1" applyFill="1" applyBorder="1" applyAlignment="1">
      <alignment horizontal="center" vertical="center" wrapText="1"/>
    </xf>
    <xf numFmtId="170" fontId="39" fillId="15" borderId="20" xfId="2" applyNumberFormat="1" applyFont="1" applyFill="1" applyBorder="1" applyAlignment="1">
      <alignment horizontal="center" vertical="center" wrapText="1"/>
    </xf>
    <xf numFmtId="170" fontId="39" fillId="15" borderId="101" xfId="2" applyNumberFormat="1" applyFont="1" applyFill="1" applyBorder="1" applyAlignment="1">
      <alignment horizontal="center" vertical="center" wrapText="1"/>
    </xf>
    <xf numFmtId="170" fontId="39" fillId="15" borderId="148" xfId="2" applyNumberFormat="1" applyFont="1" applyFill="1" applyBorder="1" applyAlignment="1">
      <alignment horizontal="center" vertical="center" wrapText="1"/>
    </xf>
    <xf numFmtId="170" fontId="39" fillId="0" borderId="101" xfId="2" applyNumberFormat="1" applyFont="1" applyFill="1" applyBorder="1" applyAlignment="1">
      <alignment horizontal="center" vertical="center" wrapText="1"/>
    </xf>
    <xf numFmtId="170" fontId="39" fillId="0" borderId="148" xfId="2" applyNumberFormat="1" applyFont="1" applyFill="1" applyBorder="1" applyAlignment="1">
      <alignment horizontal="center" vertical="center" wrapText="1"/>
    </xf>
    <xf numFmtId="2" fontId="39" fillId="15" borderId="154" xfId="2" applyNumberFormat="1" applyFont="1" applyFill="1" applyBorder="1" applyAlignment="1">
      <alignment horizontal="center" vertical="center" wrapText="1"/>
    </xf>
    <xf numFmtId="186" fontId="39" fillId="15" borderId="0" xfId="2" applyNumberFormat="1" applyFont="1" applyFill="1" applyBorder="1" applyAlignment="1">
      <alignment horizontal="center" vertical="center" wrapText="1"/>
    </xf>
    <xf numFmtId="186" fontId="39" fillId="15" borderId="154" xfId="2" applyNumberFormat="1" applyFont="1" applyFill="1" applyBorder="1" applyAlignment="1">
      <alignment horizontal="center" vertical="center" wrapText="1"/>
    </xf>
    <xf numFmtId="2" fontId="43" fillId="4" borderId="0" xfId="2" applyNumberFormat="1" applyFont="1" applyFill="1" applyBorder="1" applyAlignment="1">
      <alignment horizontal="center" vertical="center" wrapText="1"/>
    </xf>
    <xf numFmtId="2" fontId="43" fillId="4" borderId="154" xfId="2" applyNumberFormat="1" applyFont="1" applyFill="1" applyBorder="1" applyAlignment="1">
      <alignment horizontal="center" vertical="center" wrapText="1"/>
    </xf>
    <xf numFmtId="2" fontId="39" fillId="19" borderId="0" xfId="2" applyNumberFormat="1" applyFont="1" applyFill="1" applyBorder="1" applyAlignment="1">
      <alignment horizontal="center" vertical="center" wrapText="1"/>
    </xf>
    <xf numFmtId="2" fontId="39" fillId="19" borderId="154" xfId="2" applyNumberFormat="1" applyFont="1" applyFill="1" applyBorder="1" applyAlignment="1">
      <alignment horizontal="center" vertical="center" wrapText="1"/>
    </xf>
    <xf numFmtId="170" fontId="43" fillId="15" borderId="17" xfId="2" applyNumberFormat="1" applyFont="1" applyFill="1" applyBorder="1" applyAlignment="1">
      <alignment horizontal="center" vertical="center" wrapText="1"/>
    </xf>
    <xf numFmtId="170" fontId="43" fillId="15" borderId="152" xfId="2" applyNumberFormat="1" applyFont="1" applyFill="1" applyBorder="1" applyAlignment="1">
      <alignment horizontal="center" vertical="center" wrapText="1"/>
    </xf>
    <xf numFmtId="170" fontId="43" fillId="70" borderId="153" xfId="2" applyNumberFormat="1" applyFont="1" applyFill="1" applyBorder="1" applyAlignment="1">
      <alignment horizontal="center" vertical="center" wrapText="1"/>
    </xf>
    <xf numFmtId="170" fontId="43" fillId="70" borderId="155" xfId="2" applyNumberFormat="1" applyFont="1" applyFill="1" applyBorder="1" applyAlignment="1">
      <alignment horizontal="center" vertical="center" wrapText="1"/>
    </xf>
    <xf numFmtId="170" fontId="43" fillId="70" borderId="160" xfId="2" applyNumberFormat="1" applyFont="1" applyFill="1" applyBorder="1" applyAlignment="1">
      <alignment horizontal="center" vertical="center" wrapText="1"/>
    </xf>
    <xf numFmtId="170" fontId="39" fillId="17" borderId="154" xfId="2" applyNumberFormat="1" applyFont="1" applyFill="1" applyBorder="1" applyAlignment="1">
      <alignment horizontal="center" vertical="center" wrapText="1"/>
    </xf>
    <xf numFmtId="170" fontId="39" fillId="17" borderId="11" xfId="2" applyNumberFormat="1" applyFont="1" applyFill="1" applyBorder="1" applyAlignment="1">
      <alignment horizontal="center" vertical="center" wrapText="1"/>
    </xf>
    <xf numFmtId="170" fontId="39" fillId="17" borderId="159" xfId="2" applyNumberFormat="1" applyFont="1" applyFill="1" applyBorder="1" applyAlignment="1">
      <alignment horizontal="center" vertical="center" wrapText="1"/>
    </xf>
    <xf numFmtId="4" fontId="12" fillId="4" borderId="0" xfId="0" applyNumberFormat="1" applyFont="1" applyFill="1" applyAlignment="1">
      <alignment horizontal="center" vertical="center"/>
    </xf>
    <xf numFmtId="4" fontId="12" fillId="4" borderId="20" xfId="0" applyNumberFormat="1" applyFont="1" applyFill="1" applyBorder="1" applyAlignment="1">
      <alignment horizontal="center" vertical="center"/>
    </xf>
    <xf numFmtId="0" fontId="26" fillId="6" borderId="1" xfId="0" applyFont="1" applyFill="1" applyBorder="1" applyAlignment="1">
      <alignment horizontal="center" vertical="center"/>
    </xf>
    <xf numFmtId="0" fontId="26" fillId="6" borderId="2" xfId="0" applyFont="1" applyFill="1" applyBorder="1" applyAlignment="1">
      <alignment horizontal="center" vertical="center"/>
    </xf>
    <xf numFmtId="4" fontId="39" fillId="4" borderId="0" xfId="9" applyNumberFormat="1" applyFont="1" applyFill="1" applyBorder="1" applyAlignment="1">
      <alignment horizontal="center" vertical="center"/>
    </xf>
    <xf numFmtId="4" fontId="39" fillId="4" borderId="20" xfId="9" applyNumberFormat="1" applyFont="1" applyFill="1" applyBorder="1" applyAlignment="1">
      <alignment horizontal="center" vertical="center"/>
    </xf>
    <xf numFmtId="0" fontId="23" fillId="17" borderId="54" xfId="0" applyFont="1" applyFill="1" applyBorder="1" applyAlignment="1">
      <alignment horizontal="center" vertical="center"/>
    </xf>
    <xf numFmtId="0" fontId="23" fillId="7" borderId="17" xfId="0" applyFont="1" applyFill="1" applyBorder="1" applyAlignment="1">
      <alignment horizontal="center" vertical="center"/>
    </xf>
    <xf numFmtId="0" fontId="23" fillId="7" borderId="18" xfId="0" applyFont="1" applyFill="1" applyBorder="1" applyAlignment="1">
      <alignment horizontal="center" vertical="center"/>
    </xf>
    <xf numFmtId="0" fontId="23" fillId="7" borderId="32" xfId="0" applyFont="1" applyFill="1" applyBorder="1" applyAlignment="1">
      <alignment horizontal="center" vertical="center"/>
    </xf>
    <xf numFmtId="4" fontId="39" fillId="2" borderId="0" xfId="0" applyNumberFormat="1" applyFont="1" applyFill="1" applyAlignment="1">
      <alignment horizontal="center"/>
    </xf>
    <xf numFmtId="4" fontId="39" fillId="2" borderId="3" xfId="0" applyNumberFormat="1" applyFont="1" applyFill="1" applyBorder="1" applyAlignment="1">
      <alignment horizontal="center"/>
    </xf>
    <xf numFmtId="4" fontId="67" fillId="0" borderId="162" xfId="0" applyNumberFormat="1" applyFont="1" applyBorder="1" applyAlignment="1">
      <alignment horizontal="center" vertical="center" wrapText="1"/>
    </xf>
    <xf numFmtId="4" fontId="67" fillId="0" borderId="163" xfId="0" applyNumberFormat="1" applyFont="1" applyBorder="1" applyAlignment="1">
      <alignment horizontal="center" vertical="center" wrapText="1"/>
    </xf>
    <xf numFmtId="4" fontId="39" fillId="15" borderId="0" xfId="9" applyNumberFormat="1" applyFont="1" applyFill="1" applyBorder="1" applyAlignment="1">
      <alignment horizontal="center" vertical="center"/>
    </xf>
    <xf numFmtId="4" fontId="39" fillId="15" borderId="20" xfId="9" applyNumberFormat="1" applyFont="1" applyFill="1" applyBorder="1" applyAlignment="1">
      <alignment horizontal="center" vertical="center"/>
    </xf>
    <xf numFmtId="4" fontId="39" fillId="15" borderId="3" xfId="9" applyNumberFormat="1" applyFont="1" applyFill="1" applyBorder="1" applyAlignment="1">
      <alignment horizontal="center" vertical="center"/>
    </xf>
    <xf numFmtId="4" fontId="39" fillId="4" borderId="15" xfId="1" applyNumberFormat="1" applyFont="1" applyFill="1" applyBorder="1" applyAlignment="1">
      <alignment horizontal="center" vertical="center"/>
    </xf>
    <xf numFmtId="4" fontId="39" fillId="4" borderId="29" xfId="1" applyNumberFormat="1" applyFont="1" applyFill="1" applyBorder="1" applyAlignment="1">
      <alignment horizontal="center" vertical="center"/>
    </xf>
    <xf numFmtId="4" fontId="39" fillId="4" borderId="0" xfId="1" applyNumberFormat="1" applyFont="1" applyFill="1" applyBorder="1" applyAlignment="1">
      <alignment horizontal="center" vertical="center"/>
    </xf>
    <xf numFmtId="4" fontId="39" fillId="4" borderId="20" xfId="1" applyNumberFormat="1" applyFont="1" applyFill="1" applyBorder="1" applyAlignment="1">
      <alignment horizontal="center" vertical="center"/>
    </xf>
    <xf numFmtId="4" fontId="39" fillId="0" borderId="0" xfId="0" applyNumberFormat="1" applyFont="1" applyAlignment="1">
      <alignment horizontal="center"/>
    </xf>
    <xf numFmtId="4" fontId="39" fillId="0" borderId="17" xfId="0" applyNumberFormat="1" applyFont="1" applyBorder="1" applyAlignment="1">
      <alignment horizontal="center"/>
    </xf>
    <xf numFmtId="0" fontId="39" fillId="0" borderId="17" xfId="0" applyFont="1" applyBorder="1" applyAlignment="1">
      <alignment horizontal="center"/>
    </xf>
    <xf numFmtId="4" fontId="39" fillId="0" borderId="15" xfId="0" applyNumberFormat="1" applyFont="1" applyBorder="1" applyAlignment="1">
      <alignment horizontal="center"/>
    </xf>
    <xf numFmtId="0" fontId="67" fillId="0" borderId="165" xfId="0" applyFont="1" applyBorder="1" applyAlignment="1">
      <alignment horizontal="center" vertical="center"/>
    </xf>
    <xf numFmtId="0" fontId="67" fillId="0" borderId="163" xfId="0" applyFont="1" applyBorder="1" applyAlignment="1">
      <alignment horizontal="center" vertical="center"/>
    </xf>
    <xf numFmtId="0" fontId="43" fillId="0" borderId="30" xfId="0" applyFont="1" applyBorder="1" applyAlignment="1">
      <alignment horizontal="center" vertical="center"/>
    </xf>
    <xf numFmtId="0" fontId="43" fillId="0" borderId="37" xfId="0" applyFont="1" applyBorder="1" applyAlignment="1">
      <alignment horizontal="center" vertical="center"/>
    </xf>
    <xf numFmtId="0" fontId="43" fillId="0" borderId="141" xfId="0" applyFont="1" applyBorder="1" applyAlignment="1">
      <alignment horizontal="center" vertical="center"/>
    </xf>
    <xf numFmtId="0" fontId="43" fillId="0" borderId="33" xfId="0" applyFont="1" applyBorder="1" applyAlignment="1">
      <alignment horizontal="center" vertical="center"/>
    </xf>
    <xf numFmtId="0" fontId="27" fillId="14" borderId="5" xfId="0" applyFont="1" applyFill="1" applyBorder="1" applyAlignment="1">
      <alignment horizontal="center"/>
    </xf>
    <xf numFmtId="0" fontId="27" fillId="14" borderId="6" xfId="0" applyFont="1" applyFill="1" applyBorder="1" applyAlignment="1">
      <alignment horizontal="center"/>
    </xf>
    <xf numFmtId="0" fontId="27" fillId="14" borderId="27" xfId="0" applyFont="1" applyFill="1" applyBorder="1" applyAlignment="1">
      <alignment horizontal="center"/>
    </xf>
    <xf numFmtId="0" fontId="27" fillId="14" borderId="7" xfId="0" applyFont="1" applyFill="1" applyBorder="1" applyAlignment="1">
      <alignment horizontal="center"/>
    </xf>
    <xf numFmtId="0" fontId="27" fillId="20" borderId="5" xfId="0" applyFont="1" applyFill="1" applyBorder="1" applyAlignment="1">
      <alignment horizontal="center"/>
    </xf>
    <xf numFmtId="0" fontId="27" fillId="20" borderId="6" xfId="0" applyFont="1" applyFill="1" applyBorder="1" applyAlignment="1">
      <alignment horizontal="center"/>
    </xf>
    <xf numFmtId="0" fontId="27" fillId="20" borderId="27" xfId="0" applyFont="1" applyFill="1" applyBorder="1" applyAlignment="1">
      <alignment horizontal="center"/>
    </xf>
    <xf numFmtId="0" fontId="85" fillId="0" borderId="5" xfId="0" applyFont="1" applyBorder="1" applyAlignment="1">
      <alignment horizontal="center"/>
    </xf>
    <xf numFmtId="0" fontId="85" fillId="0" borderId="7" xfId="0" applyFont="1" applyBorder="1" applyAlignment="1">
      <alignment horizontal="center"/>
    </xf>
    <xf numFmtId="0" fontId="87" fillId="0" borderId="5" xfId="0" applyFont="1" applyBorder="1" applyAlignment="1">
      <alignment horizontal="center" vertical="center"/>
    </xf>
    <xf numFmtId="0" fontId="87" fillId="0" borderId="6" xfId="0" applyFont="1" applyBorder="1" applyAlignment="1">
      <alignment horizontal="center" vertical="center"/>
    </xf>
    <xf numFmtId="0" fontId="87" fillId="0" borderId="7" xfId="0" applyFont="1" applyBorder="1" applyAlignment="1">
      <alignment horizontal="center" vertical="center"/>
    </xf>
    <xf numFmtId="0" fontId="0" fillId="4" borderId="0" xfId="0" applyFill="1" applyAlignment="1">
      <alignment horizontal="center" vertical="center" wrapText="1"/>
    </xf>
  </cellXfs>
  <cellStyles count="98">
    <cellStyle name="20% - Accent1" xfId="52" builtinId="30" customBuiltin="1"/>
    <cellStyle name="20% - Accent2" xfId="11" builtinId="34"/>
    <cellStyle name="20% - Accent2 2" xfId="83"/>
    <cellStyle name="20% - Accent3" xfId="58" builtinId="38" customBuiltin="1"/>
    <cellStyle name="20% - Accent4" xfId="62" builtinId="42" customBuiltin="1"/>
    <cellStyle name="20% - Accent5" xfId="66" builtinId="46" customBuiltin="1"/>
    <cellStyle name="20% - Accent6" xfId="70" builtinId="50" customBuiltin="1"/>
    <cellStyle name="40% - Accent1" xfId="53" builtinId="31" customBuiltin="1"/>
    <cellStyle name="40% - Accent2" xfId="55" builtinId="35" customBuiltin="1"/>
    <cellStyle name="40% - Accent3" xfId="59" builtinId="39" customBuiltin="1"/>
    <cellStyle name="40% - Accent4" xfId="63" builtinId="43" customBuiltin="1"/>
    <cellStyle name="40% - Accent5" xfId="67" builtinId="47" customBuiltin="1"/>
    <cellStyle name="40% - Accent6" xfId="71" builtinId="51" customBuiltin="1"/>
    <cellStyle name="60% - Accent1" xfId="54" builtinId="32" customBuiltin="1"/>
    <cellStyle name="60% - Accent2" xfId="56" builtinId="36" customBuiltin="1"/>
    <cellStyle name="60% - Accent3" xfId="60" builtinId="40" customBuiltin="1"/>
    <cellStyle name="60% - Accent4" xfId="64" builtinId="44" customBuiltin="1"/>
    <cellStyle name="60% - Accent5" xfId="68" builtinId="48" customBuiltin="1"/>
    <cellStyle name="60% - Accent6" xfId="72" builtinId="52" customBuiltin="1"/>
    <cellStyle name="Accent1" xfId="51" builtinId="29" customBuiltin="1"/>
    <cellStyle name="Accent2" xfId="10" builtinId="33"/>
    <cellStyle name="Accent2 2" xfId="82"/>
    <cellStyle name="Accent3" xfId="57" builtinId="37" customBuiltin="1"/>
    <cellStyle name="Accent4" xfId="61" builtinId="41" customBuiltin="1"/>
    <cellStyle name="Accent5" xfId="65" builtinId="45" customBuiltin="1"/>
    <cellStyle name="Accent6" xfId="69" builtinId="49" customBuiltin="1"/>
    <cellStyle name="Bad" xfId="41" builtinId="27" customBuiltin="1"/>
    <cellStyle name="Calculation" xfId="45" builtinId="22" customBuiltin="1"/>
    <cellStyle name="Check Cell" xfId="47" builtinId="23" customBuiltin="1"/>
    <cellStyle name="Comma" xfId="9" builtinId="3"/>
    <cellStyle name="Comma 2" xfId="18"/>
    <cellStyle name="Comma 2 2" xfId="24"/>
    <cellStyle name="Comma 2 3" xfId="78"/>
    <cellStyle name="Comma 3" xfId="23"/>
    <cellStyle name="Comma 3 2" xfId="25"/>
    <cellStyle name="Comma 3 3" xfId="80"/>
    <cellStyle name="Comma 4" xfId="26"/>
    <cellStyle name="Comma 5" xfId="27"/>
    <cellStyle name="Comma 6" xfId="28"/>
    <cellStyle name="Comma 7" xfId="75"/>
    <cellStyle name="Currency" xfId="1" builtinId="4"/>
    <cellStyle name="Currency 2" xfId="19"/>
    <cellStyle name="Currency 2 2" xfId="96"/>
    <cellStyle name="Currency 3" xfId="94"/>
    <cellStyle name="Explanatory Text" xfId="49" builtinId="53" customBuiltin="1"/>
    <cellStyle name="Good" xfId="40"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6" builtinId="8"/>
    <cellStyle name="Hyperlink 2" xfId="29"/>
    <cellStyle name="Hyperlink 3" xfId="77"/>
    <cellStyle name="Input" xfId="43" builtinId="20" customBuiltin="1"/>
    <cellStyle name="Linked Cell" xfId="46" builtinId="24" customBuiltin="1"/>
    <cellStyle name="Milliers 2" xfId="3"/>
    <cellStyle name="Neutral" xfId="42" builtinId="28" customBuiltin="1"/>
    <cellStyle name="Normal" xfId="0" builtinId="0"/>
    <cellStyle name="Normal 2" xfId="4"/>
    <cellStyle name="Normal 2 2" xfId="15"/>
    <cellStyle name="Normal 2 2 2" xfId="79"/>
    <cellStyle name="Normal 2 3" xfId="30"/>
    <cellStyle name="Normal 2 3 2" xfId="85"/>
    <cellStyle name="Normal 2 4" xfId="74"/>
    <cellStyle name="Normal 3" xfId="7"/>
    <cellStyle name="Normal 3 2" xfId="16"/>
    <cellStyle name="Normal 3 2 2" xfId="86"/>
    <cellStyle name="Normal 3 3" xfId="31"/>
    <cellStyle name="Normal 4" xfId="12"/>
    <cellStyle name="Normal 4 2" xfId="87"/>
    <cellStyle name="Normal 5" xfId="17"/>
    <cellStyle name="Normal 5 2" xfId="84"/>
    <cellStyle name="Normal 5 3" xfId="95"/>
    <cellStyle name="Normal 6" xfId="21"/>
    <cellStyle name="Normal 6 2" xfId="89"/>
    <cellStyle name="Normal 7" xfId="22"/>
    <cellStyle name="Normal 7 2" xfId="91"/>
    <cellStyle name="Normal 7 3" xfId="90"/>
    <cellStyle name="Normal 8" xfId="92"/>
    <cellStyle name="Normal 9" xfId="73"/>
    <cellStyle name="Normal_T9" xfId="13"/>
    <cellStyle name="Note 2" xfId="20"/>
    <cellStyle name="Note 2 2" xfId="88"/>
    <cellStyle name="Note 3" xfId="81"/>
    <cellStyle name="Output" xfId="44" builtinId="21" customBuiltin="1"/>
    <cellStyle name="Percent" xfId="2" builtinId="5"/>
    <cellStyle name="Percent 2" xfId="8"/>
    <cellStyle name="Percent 3" xfId="32"/>
    <cellStyle name="Percent 4" xfId="33"/>
    <cellStyle name="Percent 4 2" xfId="97"/>
    <cellStyle name="Percent 5" xfId="34"/>
    <cellStyle name="Percent 6" xfId="76"/>
    <cellStyle name="Pourcentage 2" xfId="5"/>
    <cellStyle name="Pourcentage 2 2" xfId="93"/>
    <cellStyle name="Style 1" xfId="14"/>
    <cellStyle name="Title" xfId="35" builtinId="15" customBuiltin="1"/>
    <cellStyle name="Total" xfId="50" builtinId="25" customBuiltin="1"/>
    <cellStyle name="Warning Text" xfId="48" builtinId="11" customBuiltin="1"/>
  </cellStyles>
  <dxfs count="200">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solid">
          <fgColor indexed="64"/>
          <bgColor theme="0" tint="-0.14999847407452621"/>
        </patternFill>
      </fill>
    </dxf>
    <dxf>
      <font>
        <b/>
        <i val="0"/>
        <color rgb="FFFF0000"/>
      </font>
      <fill>
        <patternFill>
          <bgColor theme="0" tint="-0.24994659260841701"/>
        </patternFill>
      </fill>
    </dxf>
    <dxf>
      <font>
        <color theme="9" tint="-0.499984740745262"/>
      </font>
      <fill>
        <patternFill>
          <bgColor theme="9" tint="0.79998168889431442"/>
        </patternFill>
      </fill>
    </dxf>
    <dxf>
      <font>
        <color rgb="FFC00000"/>
      </font>
      <fill>
        <patternFill>
          <bgColor rgb="FFF9BAA1"/>
        </patternFill>
      </fill>
    </dxf>
    <dxf>
      <font>
        <color theme="9" tint="-0.499984740745262"/>
      </font>
      <fill>
        <patternFill>
          <bgColor theme="9" tint="0.79998168889431442"/>
        </patternFill>
      </fill>
    </dxf>
    <dxf>
      <font>
        <color rgb="FFC00000"/>
      </font>
      <fill>
        <patternFill>
          <bgColor rgb="FFF9BAA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C00000"/>
      </font>
      <fill>
        <patternFill>
          <bgColor rgb="FFFEB0B0"/>
        </patternFill>
      </fill>
    </dxf>
    <dxf>
      <font>
        <color theme="9" tint="-0.499984740745262"/>
      </font>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B7B7"/>
        </patternFill>
      </fill>
    </dxf>
    <dxf>
      <font>
        <color theme="9" tint="-0.499984740745262"/>
      </font>
      <fill>
        <patternFill>
          <bgColor theme="9" tint="0.59996337778862885"/>
        </patternFill>
      </fill>
    </dxf>
    <dxf>
      <font>
        <color rgb="FFC00000"/>
      </font>
      <fill>
        <patternFill>
          <bgColor rgb="FFFDBEB9"/>
        </patternFill>
      </fill>
    </dxf>
    <dxf>
      <font>
        <color rgb="FFC00000"/>
      </font>
      <fill>
        <patternFill>
          <bgColor rgb="FFFFB7B7"/>
        </patternFill>
      </fill>
    </dxf>
    <dxf>
      <font>
        <color rgb="FFC00000"/>
      </font>
      <fill>
        <patternFill>
          <bgColor rgb="FFFFB7B7"/>
        </patternFill>
      </fill>
    </dxf>
    <dxf>
      <font>
        <color rgb="FFC00000"/>
      </font>
      <fill>
        <patternFill>
          <bgColor rgb="FFFFB7B7"/>
        </patternFill>
      </fill>
    </dxf>
    <dxf>
      <font>
        <color theme="9" tint="-0.499984740745262"/>
      </font>
      <fill>
        <patternFill>
          <bgColor theme="9" tint="0.59996337778862885"/>
        </patternFill>
      </fill>
    </dxf>
    <dxf>
      <font>
        <color rgb="FF9C0006"/>
      </font>
      <fill>
        <patternFill>
          <bgColor rgb="FFFFC7CE"/>
        </patternFill>
      </fill>
    </dxf>
    <dxf>
      <font>
        <color theme="9" tint="-0.499984740745262"/>
      </font>
      <fill>
        <patternFill>
          <bgColor theme="9" tint="0.79998168889431442"/>
        </patternFill>
      </fill>
    </dxf>
    <dxf>
      <font>
        <color rgb="FFC00000"/>
      </font>
      <fill>
        <patternFill>
          <bgColor rgb="FFFEC7BE"/>
        </patternFill>
      </fill>
    </dxf>
    <dxf>
      <font>
        <color theme="9" tint="-0.499984740745262"/>
      </font>
      <fill>
        <patternFill>
          <bgColor theme="9" tint="0.79998168889431442"/>
        </patternFill>
      </fill>
    </dxf>
    <dxf>
      <font>
        <color rgb="FFC00000"/>
      </font>
      <fill>
        <patternFill>
          <bgColor rgb="FFFEC7BE"/>
        </patternFill>
      </fill>
    </dxf>
    <dxf>
      <font>
        <color theme="9" tint="-0.499984740745262"/>
      </font>
      <fill>
        <patternFill>
          <bgColor theme="9" tint="0.79998168889431442"/>
        </patternFill>
      </fill>
    </dxf>
    <dxf>
      <font>
        <color rgb="FFC00000"/>
      </font>
      <fill>
        <patternFill>
          <bgColor rgb="FFFEC7BE"/>
        </patternFill>
      </fill>
    </dxf>
    <dxf>
      <font>
        <color theme="9" tint="-0.499984740745262"/>
      </font>
      <fill>
        <patternFill>
          <bgColor theme="9" tint="0.79998168889431442"/>
        </patternFill>
      </fill>
    </dxf>
    <dxf>
      <font>
        <color rgb="FFC00000"/>
      </font>
      <fill>
        <patternFill>
          <bgColor rgb="FFFEC7BE"/>
        </patternFill>
      </fill>
    </dxf>
    <dxf>
      <font>
        <color rgb="FF006100"/>
      </font>
      <fill>
        <patternFill>
          <bgColor rgb="FFC6EFCE"/>
        </patternFill>
      </fill>
    </dxf>
    <dxf>
      <font>
        <b/>
        <i val="0"/>
        <color rgb="FFFF0000"/>
      </font>
      <fill>
        <patternFill>
          <bgColor rgb="FFE0BBB4"/>
        </patternFill>
      </fill>
    </dxf>
    <dxf>
      <font>
        <color rgb="FF9C0006"/>
      </font>
      <fill>
        <patternFill>
          <bgColor rgb="FFFFC7CE"/>
        </patternFill>
      </fill>
    </dxf>
    <dxf>
      <font>
        <color rgb="FF006100"/>
      </font>
      <fill>
        <patternFill>
          <bgColor rgb="FFC6EFCE"/>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color rgb="FF006100"/>
      </font>
      <fill>
        <patternFill>
          <bgColor rgb="FFC6EFCE"/>
        </patternFill>
      </fill>
    </dxf>
    <dxf>
      <font>
        <b/>
        <i val="0"/>
        <color rgb="FFFF0000"/>
      </font>
      <fill>
        <patternFill>
          <bgColor rgb="FFFFCCCC"/>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C00000"/>
      </font>
      <fill>
        <patternFill>
          <bgColor rgb="FFFFCCCC"/>
        </patternFill>
      </fill>
    </dxf>
    <dxf>
      <font>
        <color rgb="FF006100"/>
      </font>
      <fill>
        <patternFill>
          <bgColor rgb="FFC6EFCE"/>
        </patternFill>
      </fill>
    </dxf>
    <dxf>
      <font>
        <b/>
        <i val="0"/>
        <color rgb="FFC00000"/>
      </font>
      <fill>
        <patternFill>
          <bgColor rgb="FFFFCCCC"/>
        </patternFill>
      </fill>
    </dxf>
    <dxf>
      <font>
        <color rgb="FF006100"/>
      </font>
      <fill>
        <patternFill>
          <bgColor rgb="FFC6EFCE"/>
        </patternFill>
      </fill>
    </dxf>
    <dxf>
      <font>
        <b/>
        <i val="0"/>
        <color rgb="FFC00000"/>
      </font>
      <fill>
        <patternFill>
          <bgColor rgb="FFFFCCCC"/>
        </patternFill>
      </fill>
    </dxf>
    <dxf>
      <font>
        <color rgb="FF006100"/>
      </font>
      <fill>
        <patternFill>
          <bgColor rgb="FFC6EFCE"/>
        </patternFill>
      </fill>
    </dxf>
    <dxf>
      <font>
        <b/>
        <i val="0"/>
        <color rgb="FFC00000"/>
      </font>
      <fill>
        <patternFill>
          <bgColor rgb="FFFFCCCC"/>
        </patternFill>
      </fill>
    </dxf>
    <dxf>
      <font>
        <color rgb="FF006100"/>
      </font>
      <fill>
        <patternFill>
          <bgColor rgb="FFC6EFCE"/>
        </patternFill>
      </fill>
    </dxf>
    <dxf>
      <font>
        <b/>
        <i val="0"/>
        <color rgb="FFC00000"/>
      </font>
      <fill>
        <patternFill>
          <bgColor rgb="FFFFCCC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CCC"/>
      <color rgb="FFE0BBB4"/>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externalLink" Target="externalLinks/externalLink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externalLink" Target="externalLinks/externalLink2.xml"/><Relationship Id="rId38" Type="http://schemas.openxmlformats.org/officeDocument/2006/relationships/theme" Target="theme/theme1.xml"/><Relationship Id="rId39" Type="http://schemas.openxmlformats.org/officeDocument/2006/relationships/styles" Target="styles.xml"/><Relationship Id="rId40" Type="http://schemas.openxmlformats.org/officeDocument/2006/relationships/sharedStrings" Target="sharedStrings.xml"/><Relationship Id="rId4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1" Type="http://schemas.openxmlformats.org/officeDocument/2006/relationships/image" Target="../media/image7.png"/></Relationships>
</file>

<file path=xl/drawings/_rels/drawing15.xml.rels><?xml version="1.0" encoding="UTF-8" standalone="yes"?>
<Relationships xmlns="http://schemas.openxmlformats.org/package/2006/relationships"><Relationship Id="rId1" Type="http://schemas.openxmlformats.org/officeDocument/2006/relationships/image" Target="../media/image7.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50799</xdr:colOff>
      <xdr:row>1</xdr:row>
      <xdr:rowOff>15103</xdr:rowOff>
    </xdr:from>
    <xdr:to>
      <xdr:col>2</xdr:col>
      <xdr:colOff>196850</xdr:colOff>
      <xdr:row>2</xdr:row>
      <xdr:rowOff>136191</xdr:rowOff>
    </xdr:to>
    <xdr:pic>
      <xdr:nvPicPr>
        <xdr:cNvPr id="2" name="Picture 1" descr="Image result for Brugel">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924" y="205603"/>
          <a:ext cx="755651" cy="400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325437</xdr:colOff>
      <xdr:row>3</xdr:row>
      <xdr:rowOff>55562</xdr:rowOff>
    </xdr:from>
    <xdr:to>
      <xdr:col>9</xdr:col>
      <xdr:colOff>511968</xdr:colOff>
      <xdr:row>21</xdr:row>
      <xdr:rowOff>55562</xdr:rowOff>
    </xdr:to>
    <xdr:sp macro="" textlink="">
      <xdr:nvSpPr>
        <xdr:cNvPr id="3" name="Rectangle 2">
          <a:extLst>
            <a:ext uri="{FF2B5EF4-FFF2-40B4-BE49-F238E27FC236}">
              <a16:creationId xmlns="" xmlns:a16="http://schemas.microsoft.com/office/drawing/2014/main" id="{C1B074BB-AA4E-4803-BCF7-A9705D0E4DED}"/>
            </a:ext>
          </a:extLst>
        </xdr:cNvPr>
        <xdr:cNvSpPr/>
      </xdr:nvSpPr>
      <xdr:spPr>
        <a:xfrm>
          <a:off x="563562" y="785812"/>
          <a:ext cx="9155906" cy="3452813"/>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rgbClr val="FF0000"/>
              </a:solidFill>
            </a:rPr>
            <a:t>ATTENTION</a:t>
          </a:r>
          <a:r>
            <a:rPr lang="en-GB" sz="1800" b="1" baseline="0">
              <a:solidFill>
                <a:srgbClr val="FF0000"/>
              </a:solidFill>
            </a:rPr>
            <a:t> - TOUTES LES DONNEES REPRISES DANS CE MDR ONT ETE INVENTEES AFIN DE TRAVAILLER SUR L'AUTAMATISATION. L'EXERCICE FINAL DOIT ETRE REALISE PAR L'OPERATEUR.</a:t>
          </a:r>
        </a:p>
        <a:p>
          <a:pPr algn="ctr"/>
          <a:endParaRPr lang="en-GB" sz="1800" b="1" baseline="0">
            <a:solidFill>
              <a:srgbClr val="FF0000"/>
            </a:solidFill>
          </a:endParaRPr>
        </a:p>
        <a:p>
          <a:pPr algn="ctr"/>
          <a:r>
            <a:rPr lang="en-GB" sz="1800" b="1" baseline="0">
              <a:solidFill>
                <a:srgbClr val="FF0000"/>
              </a:solidFill>
            </a:rPr>
            <a:t>EN L'ETAT ACTUEL, LE MDR VISE A AIDER L'OPERATEUR A FAIRE LES LIENS ENTRE LES DIFFERENTES TABLES. LES FORMULES DEVRONT EVOLUEES EN FONCTION DU FORMAT DES DONNEES SOURCES</a:t>
          </a:r>
          <a:endParaRPr lang="en-GB" sz="1800" b="1">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15869</xdr:colOff>
      <xdr:row>1</xdr:row>
      <xdr:rowOff>-1</xdr:rowOff>
    </xdr:from>
    <xdr:to>
      <xdr:col>1</xdr:col>
      <xdr:colOff>790570</xdr:colOff>
      <xdr:row>2</xdr:row>
      <xdr:rowOff>189350</xdr:rowOff>
    </xdr:to>
    <xdr:pic>
      <xdr:nvPicPr>
        <xdr:cNvPr id="2" name="Picture 1" descr="Image result for Brugel">
          <a:extLst>
            <a:ext uri="{FF2B5EF4-FFF2-40B4-BE49-F238E27FC236}">
              <a16:creationId xmlns=""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7994" y="182562"/>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248558</xdr:colOff>
      <xdr:row>3</xdr:row>
      <xdr:rowOff>188216</xdr:rowOff>
    </xdr:to>
    <xdr:pic>
      <xdr:nvPicPr>
        <xdr:cNvPr id="2" name="Picture 1" descr="Image result for Brugel">
          <a:extLst>
            <a:ext uri="{FF2B5EF4-FFF2-40B4-BE49-F238E27FC236}">
              <a16:creationId xmlns=""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071" y="362857"/>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489858</xdr:colOff>
      <xdr:row>31</xdr:row>
      <xdr:rowOff>27215</xdr:rowOff>
    </xdr:from>
    <xdr:to>
      <xdr:col>24</xdr:col>
      <xdr:colOff>458562</xdr:colOff>
      <xdr:row>34</xdr:row>
      <xdr:rowOff>40822</xdr:rowOff>
    </xdr:to>
    <xdr:sp macro="" textlink="">
      <xdr:nvSpPr>
        <xdr:cNvPr id="2" name="Rectangle 1">
          <a:extLst>
            <a:ext uri="{FF2B5EF4-FFF2-40B4-BE49-F238E27FC236}">
              <a16:creationId xmlns="" xmlns:c="http://schemas.openxmlformats.org/drawingml/2006/chart" xmlns:c15="http://schemas.microsoft.com/office/drawing/2012/chart" xmlns:r="http://schemas.openxmlformats.org/officeDocument/2006/relationships" xmlns:p="http://schemas.openxmlformats.org/presentationml/2006/main" xmlns:a16="http://schemas.microsoft.com/office/drawing/2014/main" id="{F5308C37-CC39-45C3-B7D6-604B1DD2AA9E}"/>
            </a:ext>
          </a:extLst>
        </xdr:cNvPr>
        <xdr:cNvSpPr/>
      </xdr:nvSpPr>
      <xdr:spPr>
        <a:xfrm>
          <a:off x="21159108" y="6340929"/>
          <a:ext cx="4064454" cy="5715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nl-NL" sz="1100" b="1">
              <a:solidFill>
                <a:srgbClr val="FF0000"/>
              </a:solidFill>
            </a:rPr>
            <a:t>Wat</a:t>
          </a:r>
          <a:r>
            <a:rPr lang="nl-NL" sz="1100" b="1" baseline="0">
              <a:solidFill>
                <a:srgbClr val="FF0000"/>
              </a:solidFill>
            </a:rPr>
            <a:t> werd toegevoegd:</a:t>
          </a:r>
        </a:p>
        <a:p>
          <a:pPr algn="l" rtl="0"/>
          <a:r>
            <a:rPr lang="nl-NL" sz="1100" b="1" baseline="0">
              <a:solidFill>
                <a:srgbClr val="FF0000"/>
              </a:solidFill>
            </a:rPr>
            <a:t>a.  Cf. Kolom 'm'</a:t>
          </a:r>
        </a:p>
      </xdr:txBody>
    </xdr:sp>
    <xdr:clientData/>
  </xdr:twoCellAnchor>
  <xdr:twoCellAnchor>
    <xdr:from>
      <xdr:col>17</xdr:col>
      <xdr:colOff>491749</xdr:colOff>
      <xdr:row>34</xdr:row>
      <xdr:rowOff>105150</xdr:rowOff>
    </xdr:from>
    <xdr:to>
      <xdr:col>24</xdr:col>
      <xdr:colOff>462642</xdr:colOff>
      <xdr:row>43</xdr:row>
      <xdr:rowOff>218544</xdr:rowOff>
    </xdr:to>
    <xdr:sp macro="" textlink="">
      <xdr:nvSpPr>
        <xdr:cNvPr id="3" name="Rectangle 2">
          <a:extLst>
            <a:ext uri="{FF2B5EF4-FFF2-40B4-BE49-F238E27FC236}">
              <a16:creationId xmlns="" xmlns:c="http://schemas.openxmlformats.org/drawingml/2006/chart" xmlns:c15="http://schemas.microsoft.com/office/drawing/2012/chart" xmlns:r="http://schemas.openxmlformats.org/officeDocument/2006/relationships" xmlns:p="http://schemas.openxmlformats.org/presentationml/2006/main" xmlns:a16="http://schemas.microsoft.com/office/drawing/2014/main" id="{C7BE56C6-F09C-4454-AED6-B83F2C24103A}"/>
            </a:ext>
          </a:extLst>
        </xdr:cNvPr>
        <xdr:cNvSpPr/>
      </xdr:nvSpPr>
      <xdr:spPr>
        <a:xfrm>
          <a:off x="21160999" y="6976757"/>
          <a:ext cx="4066643" cy="174625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nl-NL" sz="1100" b="1">
              <a:solidFill>
                <a:srgbClr val="FF0000"/>
              </a:solidFill>
            </a:rPr>
            <a:t>@ Louise:</a:t>
          </a:r>
        </a:p>
        <a:p>
          <a:pPr algn="l" rtl="0"/>
          <a:r>
            <a:rPr lang="nl-NL" sz="1100" b="1">
              <a:solidFill>
                <a:srgbClr val="FF0000"/>
              </a:solidFill>
            </a:rPr>
            <a:t>a. Zou je de verbanden (e)</a:t>
          </a:r>
          <a:r>
            <a:rPr lang="nl-NL" sz="1100" b="1" baseline="0">
              <a:solidFill>
                <a:srgbClr val="FF0000"/>
              </a:solidFill>
            </a:rPr>
            <a:t> regel 56-59 en de verdeelsleutels</a:t>
          </a:r>
          <a:r>
            <a:rPr lang="nl-NL" sz="1100" b="1">
              <a:solidFill>
                <a:srgbClr val="FF0000"/>
              </a:solidFill>
            </a:rPr>
            <a:t> kunnen leggen?</a:t>
          </a:r>
        </a:p>
        <a:p>
          <a:pPr algn="l" rtl="0"/>
          <a:r>
            <a:rPr lang="nl-NL" sz="1100" b="1" baseline="0">
              <a:solidFill>
                <a:srgbClr val="FF0000"/>
              </a:solidFill>
            </a:rPr>
            <a:t>b. Zou je de formules kunnen opstellen om regels 61 tot 64 in te vullen?</a:t>
          </a:r>
        </a:p>
        <a:p>
          <a:pPr algn="l" rtl="0"/>
          <a:r>
            <a:rPr lang="nl-NL" sz="1100" b="1" baseline="0">
              <a:solidFill>
                <a:srgbClr val="FF0000"/>
              </a:solidFill>
            </a:rPr>
            <a:t>c. Zou je de kleuren kunnen controleren?</a:t>
          </a:r>
        </a:p>
        <a:p>
          <a:pPr algn="l" rtl="0"/>
          <a:r>
            <a:rPr lang="nl-NL" sz="1100" b="1" baseline="0">
              <a:solidFill>
                <a:srgbClr val="FF0000"/>
              </a:solidFill>
            </a:rPr>
            <a:t>d. Kan je de formules afleiden?</a:t>
          </a:r>
        </a:p>
        <a:p>
          <a:pPr algn="l" rtl="0"/>
          <a:r>
            <a:rPr lang="nl-NL" sz="1100" b="1" baseline="0">
              <a:solidFill>
                <a:srgbClr val="FF0000"/>
              </a:solidFill>
            </a:rPr>
            <a:t> </a:t>
          </a:r>
        </a:p>
      </xdr:txBody>
    </xdr:sp>
    <xdr:clientData/>
  </xdr:twoCellAnchor>
  <xdr:twoCellAnchor>
    <xdr:from>
      <xdr:col>17</xdr:col>
      <xdr:colOff>494281</xdr:colOff>
      <xdr:row>44</xdr:row>
      <xdr:rowOff>26910</xdr:rowOff>
    </xdr:from>
    <xdr:to>
      <xdr:col>24</xdr:col>
      <xdr:colOff>470469</xdr:colOff>
      <xdr:row>51</xdr:row>
      <xdr:rowOff>76801</xdr:rowOff>
    </xdr:to>
    <xdr:sp macro="" textlink="">
      <xdr:nvSpPr>
        <xdr:cNvPr id="4" name="Rectangle 3">
          <a:extLst>
            <a:ext uri="{FF2B5EF4-FFF2-40B4-BE49-F238E27FC236}">
              <a16:creationId xmlns="" xmlns:c="http://schemas.openxmlformats.org/drawingml/2006/chart" xmlns:c15="http://schemas.microsoft.com/office/drawing/2012/chart" xmlns:r="http://schemas.openxmlformats.org/officeDocument/2006/relationships" xmlns:p="http://schemas.openxmlformats.org/presentationml/2006/main" xmlns:a16="http://schemas.microsoft.com/office/drawing/2014/main" id="{414E88E3-664B-47AE-B7D7-EA32A2BDB8AB}"/>
            </a:ext>
          </a:extLst>
        </xdr:cNvPr>
        <xdr:cNvSpPr/>
      </xdr:nvSpPr>
      <xdr:spPr>
        <a:xfrm>
          <a:off x="21163531" y="8776303"/>
          <a:ext cx="4071938" cy="1206498"/>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nl-NL" sz="1100" b="1" baseline="0">
              <a:solidFill>
                <a:srgbClr val="FF0000"/>
              </a:solidFill>
            </a:rPr>
            <a:t>Vragen:</a:t>
          </a:r>
        </a:p>
        <a:p>
          <a:pPr algn="l" rtl="0"/>
          <a:r>
            <a:rPr lang="nl-NL" sz="1100" b="1" baseline="0">
              <a:solidFill>
                <a:srgbClr val="FF0000"/>
              </a:solidFill>
            </a:rPr>
            <a:t>a. Cf. Kolom 'm'</a:t>
          </a:r>
        </a:p>
        <a:p>
          <a:pPr algn="l" rtl="0"/>
          <a:r>
            <a:rPr lang="nl-NL" sz="1100" b="1" baseline="0">
              <a:solidFill>
                <a:srgbClr val="FF0000"/>
              </a:solidFill>
            </a:rPr>
            <a:t> </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774701</xdr:colOff>
      <xdr:row>3</xdr:row>
      <xdr:rowOff>35010</xdr:rowOff>
    </xdr:to>
    <xdr:pic>
      <xdr:nvPicPr>
        <xdr:cNvPr id="2" name="Picture 1" descr="Image result for Brugel">
          <a:extLst>
            <a:ext uri="{FF2B5EF4-FFF2-40B4-BE49-F238E27FC236}">
              <a16:creationId xmlns=""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78" y="183444"/>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181413</xdr:rowOff>
    </xdr:to>
    <xdr:pic>
      <xdr:nvPicPr>
        <xdr:cNvPr id="3" name="Picture 2" descr="Image result for Brugel">
          <a:extLst>
            <a:ext uri="{FF2B5EF4-FFF2-40B4-BE49-F238E27FC236}">
              <a16:creationId xmlns=""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813" y="563563"/>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22663</xdr:rowOff>
    </xdr:to>
    <xdr:pic>
      <xdr:nvPicPr>
        <xdr:cNvPr id="2" name="Picture 1" descr="Image result for Brugel">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65125"/>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63232</xdr:rowOff>
    </xdr:to>
    <xdr:pic>
      <xdr:nvPicPr>
        <xdr:cNvPr id="2" name="Picture 1" descr="Image result for Brugel">
          <a:extLst>
            <a:ext uri="{FF2B5EF4-FFF2-40B4-BE49-F238E27FC236}">
              <a16:creationId xmlns=""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352425"/>
          <a:ext cx="774701" cy="387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38538</xdr:rowOff>
    </xdr:to>
    <xdr:pic>
      <xdr:nvPicPr>
        <xdr:cNvPr id="2" name="Picture 1" descr="Image result for Brugel">
          <a:extLst>
            <a:ext uri="{FF2B5EF4-FFF2-40B4-BE49-F238E27FC236}">
              <a16:creationId xmlns=""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74625"/>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147899</xdr:rowOff>
    </xdr:to>
    <xdr:pic>
      <xdr:nvPicPr>
        <xdr:cNvPr id="2" name="Picture 1" descr="Image result for Brugel">
          <a:extLst>
            <a:ext uri="{FF2B5EF4-FFF2-40B4-BE49-F238E27FC236}">
              <a16:creationId xmlns=""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352425"/>
          <a:ext cx="774701" cy="376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147899</xdr:rowOff>
    </xdr:to>
    <xdr:pic>
      <xdr:nvPicPr>
        <xdr:cNvPr id="2" name="Picture 1" descr="Image result for Brugel">
          <a:extLst>
            <a:ext uri="{FF2B5EF4-FFF2-40B4-BE49-F238E27FC236}">
              <a16:creationId xmlns=""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0" y="349250"/>
          <a:ext cx="774701" cy="3807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50799</xdr:colOff>
      <xdr:row>1</xdr:row>
      <xdr:rowOff>15103</xdr:rowOff>
    </xdr:from>
    <xdr:to>
      <xdr:col>2</xdr:col>
      <xdr:colOff>196850</xdr:colOff>
      <xdr:row>3</xdr:row>
      <xdr:rowOff>34591</xdr:rowOff>
    </xdr:to>
    <xdr:pic>
      <xdr:nvPicPr>
        <xdr:cNvPr id="2" name="Picture 2" descr="Image result for Brugel">
          <a:extLst>
            <a:ext uri="{FF2B5EF4-FFF2-40B4-BE49-F238E27FC236}">
              <a16:creationId xmlns="" xmlns:c="http://schemas.openxmlformats.org/drawingml/2006/chart" xmlns:c15="http://schemas.microsoft.com/office/drawing/2012/chart" xmlns:r="http://schemas.openxmlformats.org/officeDocument/2006/relationships" xmlns:p="http://schemas.openxmlformats.org/presentationml/2006/main" xmlns:a16="http://schemas.microsoft.com/office/drawing/2014/main" id="{09F24233-9A73-433D-8BBC-FDBE6E206F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924" y="205603"/>
          <a:ext cx="755651" cy="400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257664</xdr:colOff>
      <xdr:row>3</xdr:row>
      <xdr:rowOff>67774</xdr:rowOff>
    </xdr:from>
    <xdr:to>
      <xdr:col>19</xdr:col>
      <xdr:colOff>544330</xdr:colOff>
      <xdr:row>24</xdr:row>
      <xdr:rowOff>158750</xdr:rowOff>
    </xdr:to>
    <xdr:sp macro="" textlink="">
      <xdr:nvSpPr>
        <xdr:cNvPr id="3" name="Rectangle 2">
          <a:extLst>
            <a:ext uri="{FF2B5EF4-FFF2-40B4-BE49-F238E27FC236}">
              <a16:creationId xmlns="" xmlns:c="http://schemas.openxmlformats.org/drawingml/2006/chart" xmlns:c15="http://schemas.microsoft.com/office/drawing/2012/chart" xmlns:r="http://schemas.openxmlformats.org/officeDocument/2006/relationships" xmlns:p="http://schemas.openxmlformats.org/presentationml/2006/main" xmlns:a16="http://schemas.microsoft.com/office/drawing/2014/main" id="{453E670E-8B03-4406-9812-37305B9BFF33}"/>
            </a:ext>
          </a:extLst>
        </xdr:cNvPr>
        <xdr:cNvSpPr/>
      </xdr:nvSpPr>
      <xdr:spPr>
        <a:xfrm>
          <a:off x="7601439" y="639274"/>
          <a:ext cx="9144916" cy="411052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NL" sz="1800" b="1">
              <a:solidFill>
                <a:srgbClr val="FF0000"/>
              </a:solidFill>
            </a:rPr>
            <a:t>OPMERKING</a:t>
          </a:r>
          <a:r>
            <a:rPr lang="nl-NL" sz="1800" b="1" baseline="0">
              <a:solidFill>
                <a:srgbClr val="FF0000"/>
              </a:solidFill>
            </a:rPr>
            <a:t> - ALLE IN DIT RM OPGENOMEN GEGEVENS ZIJN FICTIEF OM AAN DE AUTOMATISERING TE KUNNEN WERKEN. HET DEFINITIEVE BOEKJAAR MOET DOOR DE OPERATOR WORDEN OPGESTELD.</a:t>
          </a:r>
        </a:p>
      </xdr:txBody>
    </xdr:sp>
    <xdr:clientData/>
  </xdr:twoCellAnchor>
  <xdr:oneCellAnchor>
    <xdr:from>
      <xdr:col>1</xdr:col>
      <xdr:colOff>50799</xdr:colOff>
      <xdr:row>1</xdr:row>
      <xdr:rowOff>15103</xdr:rowOff>
    </xdr:from>
    <xdr:ext cx="757239" cy="400488"/>
    <xdr:pic>
      <xdr:nvPicPr>
        <xdr:cNvPr id="4" name="Picture 4" descr="Image result for Brugel">
          <a:extLst>
            <a:ext uri="{FF2B5EF4-FFF2-40B4-BE49-F238E27FC236}">
              <a16:creationId xmlns="" xmlns:c="http://schemas.openxmlformats.org/drawingml/2006/chart" xmlns:c15="http://schemas.microsoft.com/office/drawing/2012/chart" xmlns:r="http://schemas.openxmlformats.org/officeDocument/2006/relationships" xmlns:p="http://schemas.openxmlformats.org/presentationml/2006/main" xmlns:a16="http://schemas.microsoft.com/office/drawing/2014/main" id="{CC9FC4C8-112A-4B09-98EA-BEAEB1B53B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924" y="205603"/>
          <a:ext cx="757239" cy="40048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257664</xdr:colOff>
      <xdr:row>3</xdr:row>
      <xdr:rowOff>67774</xdr:rowOff>
    </xdr:from>
    <xdr:to>
      <xdr:col>19</xdr:col>
      <xdr:colOff>544330</xdr:colOff>
      <xdr:row>25</xdr:row>
      <xdr:rowOff>158750</xdr:rowOff>
    </xdr:to>
    <xdr:sp macro="" textlink="">
      <xdr:nvSpPr>
        <xdr:cNvPr id="5" name="Rectangle 4">
          <a:extLst>
            <a:ext uri="{FF2B5EF4-FFF2-40B4-BE49-F238E27FC236}">
              <a16:creationId xmlns="" xmlns:c="http://schemas.openxmlformats.org/drawingml/2006/chart" xmlns:c15="http://schemas.microsoft.com/office/drawing/2012/chart" xmlns:r="http://schemas.openxmlformats.org/officeDocument/2006/relationships" xmlns:p="http://schemas.openxmlformats.org/presentationml/2006/main" xmlns:a16="http://schemas.microsoft.com/office/drawing/2014/main" id="{594353A2-B985-428E-9B8E-44AE05AEDEA4}"/>
            </a:ext>
          </a:extLst>
        </xdr:cNvPr>
        <xdr:cNvSpPr/>
      </xdr:nvSpPr>
      <xdr:spPr>
        <a:xfrm>
          <a:off x="7601439" y="639274"/>
          <a:ext cx="9144916" cy="430102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NL" sz="1800" b="1">
              <a:solidFill>
                <a:srgbClr val="FF0000"/>
              </a:solidFill>
            </a:rPr>
            <a:t>OPMERKING</a:t>
          </a:r>
          <a:r>
            <a:rPr lang="nl-NL" sz="1800" b="1" baseline="0">
              <a:solidFill>
                <a:srgbClr val="FF0000"/>
              </a:solidFill>
            </a:rPr>
            <a:t> - ALLE IN DIT RM OPGENOMEN GEGEVENS ZIJN FICTIEF OM AAN DE AUTOMATISERING TE KUNNEN WERKEN. HET DEFINITIEVE BOEKJAAR MOET DOOR DE OPERATOR WORDEN OPGESTELD.</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71438</xdr:colOff>
      <xdr:row>2</xdr:row>
      <xdr:rowOff>59531</xdr:rowOff>
    </xdr:from>
    <xdr:to>
      <xdr:col>1</xdr:col>
      <xdr:colOff>788989</xdr:colOff>
      <xdr:row>4</xdr:row>
      <xdr:rowOff>68700</xdr:rowOff>
    </xdr:to>
    <xdr:pic>
      <xdr:nvPicPr>
        <xdr:cNvPr id="2" name="Picture 2" descr="Image result for Brugel">
          <a:extLst>
            <a:ext uri="{FF2B5EF4-FFF2-40B4-BE49-F238E27FC236}">
              <a16:creationId xmlns="" xmlns:a16="http://schemas.microsoft.com/office/drawing/2014/main" id="{900FD139-7918-4871-8081-5EED38DDC5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213" y="440531"/>
          <a:ext cx="717551" cy="466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147899</xdr:rowOff>
    </xdr:to>
    <xdr:pic>
      <xdr:nvPicPr>
        <xdr:cNvPr id="2" name="Picture 1" descr="Image result for Brugel">
          <a:extLst>
            <a:ext uri="{FF2B5EF4-FFF2-40B4-BE49-F238E27FC236}">
              <a16:creationId xmlns="" xmlns:a16="http://schemas.microsoft.com/office/drawing/2014/main" id="{CF4513F7-FA78-40E2-98AB-CD5E60A93A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352425"/>
          <a:ext cx="774701" cy="376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23813</xdr:colOff>
      <xdr:row>2</xdr:row>
      <xdr:rowOff>71437</xdr:rowOff>
    </xdr:from>
    <xdr:to>
      <xdr:col>2</xdr:col>
      <xdr:colOff>798514</xdr:colOff>
      <xdr:row>3</xdr:row>
      <xdr:rowOff>219336</xdr:rowOff>
    </xdr:to>
    <xdr:pic>
      <xdr:nvPicPr>
        <xdr:cNvPr id="2" name="Picture 1" descr="Image result for Brugel">
          <a:extLst>
            <a:ext uri="{FF2B5EF4-FFF2-40B4-BE49-F238E27FC236}">
              <a16:creationId xmlns="" xmlns:a16="http://schemas.microsoft.com/office/drawing/2014/main" id="{400105AF-66EA-4644-AE5D-0EB64F3B55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888" y="423862"/>
          <a:ext cx="774701" cy="376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71438</xdr:colOff>
      <xdr:row>2</xdr:row>
      <xdr:rowOff>59531</xdr:rowOff>
    </xdr:from>
    <xdr:to>
      <xdr:col>1</xdr:col>
      <xdr:colOff>788989</xdr:colOff>
      <xdr:row>4</xdr:row>
      <xdr:rowOff>68700</xdr:rowOff>
    </xdr:to>
    <xdr:pic>
      <xdr:nvPicPr>
        <xdr:cNvPr id="2" name="Picture 1" descr="Image result for Brugel">
          <a:extLst>
            <a:ext uri="{FF2B5EF4-FFF2-40B4-BE49-F238E27FC236}">
              <a16:creationId xmlns="" xmlns:a16="http://schemas.microsoft.com/office/drawing/2014/main" id="{F4502BF4-34D2-4821-8D0A-3DFADC3836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213" y="440531"/>
          <a:ext cx="717551" cy="466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71438</xdr:colOff>
      <xdr:row>2</xdr:row>
      <xdr:rowOff>17198</xdr:rowOff>
    </xdr:from>
    <xdr:to>
      <xdr:col>1</xdr:col>
      <xdr:colOff>788989</xdr:colOff>
      <xdr:row>4</xdr:row>
      <xdr:rowOff>26367</xdr:rowOff>
    </xdr:to>
    <xdr:pic>
      <xdr:nvPicPr>
        <xdr:cNvPr id="2" name="Picture 2" descr="Image result for Brugel">
          <a:extLst>
            <a:ext uri="{FF2B5EF4-FFF2-40B4-BE49-F238E27FC236}">
              <a16:creationId xmlns="" xmlns:a16="http://schemas.microsoft.com/office/drawing/2014/main" id="{BA67C1A3-1C9A-484B-A800-A70A8AA004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213" y="398198"/>
          <a:ext cx="717551" cy="466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17992</xdr:colOff>
      <xdr:row>1</xdr:row>
      <xdr:rowOff>149226</xdr:rowOff>
    </xdr:from>
    <xdr:to>
      <xdr:col>1</xdr:col>
      <xdr:colOff>942975</xdr:colOff>
      <xdr:row>4</xdr:row>
      <xdr:rowOff>10583</xdr:rowOff>
    </xdr:to>
    <xdr:pic>
      <xdr:nvPicPr>
        <xdr:cNvPr id="2" name="Picture 2" descr="Image result for Brugel">
          <a:extLst>
            <a:ext uri="{FF2B5EF4-FFF2-40B4-BE49-F238E27FC236}">
              <a16:creationId xmlns="" xmlns:a16="http://schemas.microsoft.com/office/drawing/2014/main" id="{8AD9998D-B33F-4A1C-AC77-45BF7D229B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5167" y="339726"/>
          <a:ext cx="924983" cy="347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10</xdr:col>
      <xdr:colOff>0</xdr:colOff>
      <xdr:row>1</xdr:row>
      <xdr:rowOff>173302</xdr:rowOff>
    </xdr:from>
    <xdr:to>
      <xdr:col>11</xdr:col>
      <xdr:colOff>51594</xdr:colOff>
      <xdr:row>5</xdr:row>
      <xdr:rowOff>31923</xdr:rowOff>
    </xdr:to>
    <xdr:pic>
      <xdr:nvPicPr>
        <xdr:cNvPr id="2" name="Picture 1" descr="Image result for Brugel">
          <a:extLst>
            <a:ext uri="{FF2B5EF4-FFF2-40B4-BE49-F238E27FC236}">
              <a16:creationId xmlns="" xmlns:c="http://schemas.openxmlformats.org/drawingml/2006/chart" xmlns:c15="http://schemas.microsoft.com/office/drawing/2012/chart" xmlns:r="http://schemas.openxmlformats.org/officeDocument/2006/relationships" xmlns:p="http://schemas.openxmlformats.org/presentationml/2006/main" xmlns:a16="http://schemas.microsoft.com/office/drawing/2014/main" id="{1202EC04-E446-4A0C-9CA7-462197EFFB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78350" y="354277"/>
          <a:ext cx="775494" cy="525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17992</xdr:colOff>
      <xdr:row>1</xdr:row>
      <xdr:rowOff>149226</xdr:rowOff>
    </xdr:from>
    <xdr:to>
      <xdr:col>1</xdr:col>
      <xdr:colOff>828675</xdr:colOff>
      <xdr:row>4</xdr:row>
      <xdr:rowOff>39158</xdr:rowOff>
    </xdr:to>
    <xdr:pic>
      <xdr:nvPicPr>
        <xdr:cNvPr id="3" name="Picture 2" descr="Image result for Brugel">
          <a:extLst>
            <a:ext uri="{FF2B5EF4-FFF2-40B4-BE49-F238E27FC236}">
              <a16:creationId xmlns="" xmlns:c="http://schemas.openxmlformats.org/drawingml/2006/chart" xmlns:c15="http://schemas.microsoft.com/office/drawing/2012/chart" xmlns:r="http://schemas.openxmlformats.org/officeDocument/2006/relationships" xmlns:p="http://schemas.openxmlformats.org/presentationml/2006/main" xmlns:a16="http://schemas.microsoft.com/office/drawing/2014/main" id="{AD2A4E4B-CF4D-4728-BBEB-225D6640D28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5167" y="339726"/>
          <a:ext cx="810683" cy="375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1661583</xdr:colOff>
      <xdr:row>8</xdr:row>
      <xdr:rowOff>10584</xdr:rowOff>
    </xdr:from>
    <xdr:to>
      <xdr:col>7</xdr:col>
      <xdr:colOff>347928</xdr:colOff>
      <xdr:row>28</xdr:row>
      <xdr:rowOff>43656</xdr:rowOff>
    </xdr:to>
    <xdr:sp macro="" textlink="">
      <xdr:nvSpPr>
        <xdr:cNvPr id="4" name="Rectangle 3">
          <a:extLst>
            <a:ext uri="{FF2B5EF4-FFF2-40B4-BE49-F238E27FC236}">
              <a16:creationId xmlns="" xmlns:c="http://schemas.openxmlformats.org/drawingml/2006/chart" xmlns:c15="http://schemas.microsoft.com/office/drawing/2012/chart" xmlns:r="http://schemas.openxmlformats.org/officeDocument/2006/relationships" xmlns:p="http://schemas.openxmlformats.org/presentationml/2006/main" xmlns:a16="http://schemas.microsoft.com/office/drawing/2014/main" id="{CACD8807-0448-4332-B010-FDF170C28751}"/>
            </a:ext>
          </a:extLst>
        </xdr:cNvPr>
        <xdr:cNvSpPr/>
      </xdr:nvSpPr>
      <xdr:spPr>
        <a:xfrm>
          <a:off x="8583083" y="1322917"/>
          <a:ext cx="5798345" cy="3250406"/>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NL" sz="2800" b="1">
              <a:solidFill>
                <a:srgbClr val="FF0000"/>
              </a:solidFill>
            </a:rPr>
            <a:t>TABBLAD BESTEMD VOOR </a:t>
          </a:r>
          <a:r>
            <a:rPr lang="nl-NL" sz="2800" b="1" baseline="0">
              <a:solidFill>
                <a:srgbClr val="FF0000"/>
              </a:solidFill>
            </a:rPr>
            <a:t>DE EX POST CONTROLE!</a:t>
          </a: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38101</xdr:colOff>
      <xdr:row>1</xdr:row>
      <xdr:rowOff>133352</xdr:rowOff>
    </xdr:from>
    <xdr:to>
      <xdr:col>1</xdr:col>
      <xdr:colOff>952501</xdr:colOff>
      <xdr:row>4</xdr:row>
      <xdr:rowOff>33072</xdr:rowOff>
    </xdr:to>
    <xdr:pic>
      <xdr:nvPicPr>
        <xdr:cNvPr id="2" name="Picture 1" descr="Image result for Brugel">
          <a:extLst>
            <a:ext uri="{FF2B5EF4-FFF2-40B4-BE49-F238E27FC236}">
              <a16:creationId xmlns="" xmlns:c="http://schemas.openxmlformats.org/drawingml/2006/chart" xmlns:c15="http://schemas.microsoft.com/office/drawing/2012/chart" xmlns:r="http://schemas.openxmlformats.org/officeDocument/2006/relationships" xmlns:p="http://schemas.openxmlformats.org/presentationml/2006/main" xmlns:a16="http://schemas.microsoft.com/office/drawing/2014/main" id="{4E6500A3-1F90-43A3-9F3D-D02CCF47B9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6" y="323852"/>
          <a:ext cx="914400" cy="385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1563159</xdr:colOff>
      <xdr:row>9</xdr:row>
      <xdr:rowOff>97367</xdr:rowOff>
    </xdr:from>
    <xdr:to>
      <xdr:col>9</xdr:col>
      <xdr:colOff>924720</xdr:colOff>
      <xdr:row>29</xdr:row>
      <xdr:rowOff>99747</xdr:rowOff>
    </xdr:to>
    <xdr:sp macro="" textlink="">
      <xdr:nvSpPr>
        <xdr:cNvPr id="3" name="Rectangle 2">
          <a:extLst>
            <a:ext uri="{FF2B5EF4-FFF2-40B4-BE49-F238E27FC236}">
              <a16:creationId xmlns="" xmlns:c="http://schemas.openxmlformats.org/drawingml/2006/chart" xmlns:c15="http://schemas.microsoft.com/office/drawing/2012/chart" xmlns:r="http://schemas.openxmlformats.org/officeDocument/2006/relationships" xmlns:p="http://schemas.openxmlformats.org/presentationml/2006/main" xmlns:a16="http://schemas.microsoft.com/office/drawing/2014/main" id="{9BD82357-E46C-4270-BC0D-3D9AA4243479}"/>
            </a:ext>
          </a:extLst>
        </xdr:cNvPr>
        <xdr:cNvSpPr/>
      </xdr:nvSpPr>
      <xdr:spPr>
        <a:xfrm>
          <a:off x="7796742" y="1568450"/>
          <a:ext cx="5796228" cy="3187964"/>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NL" sz="2800" b="1">
              <a:solidFill>
                <a:srgbClr val="FF0000"/>
              </a:solidFill>
            </a:rPr>
            <a:t>TABBLAD BESTEMD VOOR </a:t>
          </a:r>
          <a:r>
            <a:rPr lang="nl-NL" sz="2800" b="1" baseline="0">
              <a:solidFill>
                <a:srgbClr val="FF0000"/>
              </a:solidFill>
            </a:rPr>
            <a:t>DE EX POST CONTROLE!</a:t>
          </a: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63232</xdr:rowOff>
    </xdr:to>
    <xdr:pic>
      <xdr:nvPicPr>
        <xdr:cNvPr id="2" name="Picture 1" descr="Image result for Brugel">
          <a:extLst>
            <a:ext uri="{FF2B5EF4-FFF2-40B4-BE49-F238E27FC236}">
              <a16:creationId xmlns=""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850" y="342900"/>
          <a:ext cx="774701" cy="3807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31751</xdr:colOff>
      <xdr:row>3</xdr:row>
      <xdr:rowOff>10583</xdr:rowOff>
    </xdr:from>
    <xdr:to>
      <xdr:col>1</xdr:col>
      <xdr:colOff>806452</xdr:colOff>
      <xdr:row>5</xdr:row>
      <xdr:rowOff>23721</xdr:rowOff>
    </xdr:to>
    <xdr:pic>
      <xdr:nvPicPr>
        <xdr:cNvPr id="2" name="Picture 1" descr="Image result for Brugel">
          <a:extLst>
            <a:ext uri="{FF2B5EF4-FFF2-40B4-BE49-F238E27FC236}">
              <a16:creationId xmlns=""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551" y="582083"/>
          <a:ext cx="774701" cy="336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50799</xdr:colOff>
      <xdr:row>1</xdr:row>
      <xdr:rowOff>15103</xdr:rowOff>
    </xdr:from>
    <xdr:to>
      <xdr:col>2</xdr:col>
      <xdr:colOff>292100</xdr:colOff>
      <xdr:row>3</xdr:row>
      <xdr:rowOff>34591</xdr:rowOff>
    </xdr:to>
    <xdr:pic>
      <xdr:nvPicPr>
        <xdr:cNvPr id="2" name="Picture 1" descr="Image result for Brugel">
          <a:extLst>
            <a:ext uri="{FF2B5EF4-FFF2-40B4-BE49-F238E27FC236}">
              <a16:creationId xmlns="" xmlns:a16="http://schemas.microsoft.com/office/drawing/2014/main" id="{F0D9871F-E290-4114-9D9A-F56D3A0D9D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0399" y="205603"/>
          <a:ext cx="755651" cy="400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127000</xdr:colOff>
      <xdr:row>2</xdr:row>
      <xdr:rowOff>63500</xdr:rowOff>
    </xdr:from>
    <xdr:to>
      <xdr:col>1</xdr:col>
      <xdr:colOff>875846</xdr:colOff>
      <xdr:row>4</xdr:row>
      <xdr:rowOff>3523</xdr:rowOff>
    </xdr:to>
    <xdr:pic>
      <xdr:nvPicPr>
        <xdr:cNvPr id="2" name="Picture 1" descr="Image result for Brugel">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0" y="426357"/>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95250</xdr:colOff>
      <xdr:row>2</xdr:row>
      <xdr:rowOff>42333</xdr:rowOff>
    </xdr:from>
    <xdr:to>
      <xdr:col>2</xdr:col>
      <xdr:colOff>842170</xdr:colOff>
      <xdr:row>3</xdr:row>
      <xdr:rowOff>197287</xdr:rowOff>
    </xdr:to>
    <xdr:pic>
      <xdr:nvPicPr>
        <xdr:cNvPr id="2" name="Picture 1" descr="Image result for Brugel">
          <a:extLst>
            <a:ext uri="{FF2B5EF4-FFF2-40B4-BE49-F238E27FC236}">
              <a16:creationId xmlns=""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5" y="423333"/>
          <a:ext cx="749301" cy="3835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774701</xdr:colOff>
      <xdr:row>4</xdr:row>
      <xdr:rowOff>35010</xdr:rowOff>
    </xdr:to>
    <xdr:pic>
      <xdr:nvPicPr>
        <xdr:cNvPr id="2" name="Picture 1" descr="Image result for Brugel">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556" y="366889"/>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186705</xdr:rowOff>
    </xdr:to>
    <xdr:pic>
      <xdr:nvPicPr>
        <xdr:cNvPr id="2" name="Picture 1" descr="Image result for Brugel">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838200"/>
          <a:ext cx="774701" cy="386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160868</xdr:colOff>
      <xdr:row>3</xdr:row>
      <xdr:rowOff>154955</xdr:rowOff>
    </xdr:to>
    <xdr:pic>
      <xdr:nvPicPr>
        <xdr:cNvPr id="2" name="Picture 1" descr="Image result for Brugel">
          <a:extLst>
            <a:ext uri="{FF2B5EF4-FFF2-40B4-BE49-F238E27FC236}">
              <a16:creationId xmlns=""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0500"/>
          <a:ext cx="741893" cy="383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511629</xdr:colOff>
      <xdr:row>2</xdr:row>
      <xdr:rowOff>174610</xdr:rowOff>
    </xdr:to>
    <xdr:pic>
      <xdr:nvPicPr>
        <xdr:cNvPr id="2" name="Picture 1" descr="Image result for Brugel">
          <a:extLst>
            <a:ext uri="{FF2B5EF4-FFF2-40B4-BE49-F238E27FC236}">
              <a16:creationId xmlns="" xmlns:c="http://schemas.openxmlformats.org/drawingml/2006/chart" xmlns:c15="http://schemas.microsoft.com/office/drawing/2012/chart" xmlns:r="http://schemas.openxmlformats.org/officeDocument/2006/relationships" xmlns:p="http://schemas.openxmlformats.org/presentationml/2006/main"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7286" y="181429"/>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317501</xdr:colOff>
      <xdr:row>33</xdr:row>
      <xdr:rowOff>123031</xdr:rowOff>
    </xdr:from>
    <xdr:to>
      <xdr:col>2</xdr:col>
      <xdr:colOff>2635251</xdr:colOff>
      <xdr:row>42</xdr:row>
      <xdr:rowOff>0</xdr:rowOff>
    </xdr:to>
    <xdr:sp macro="" textlink="">
      <xdr:nvSpPr>
        <xdr:cNvPr id="5" name="Rectangle 4">
          <a:extLst>
            <a:ext uri="{FF2B5EF4-FFF2-40B4-BE49-F238E27FC236}">
              <a16:creationId xmlns="" xmlns:c="http://schemas.openxmlformats.org/drawingml/2006/chart" xmlns:c15="http://schemas.microsoft.com/office/drawing/2012/chart" xmlns:r="http://schemas.openxmlformats.org/officeDocument/2006/relationships" xmlns:p="http://schemas.openxmlformats.org/presentationml/2006/main" xmlns:a16="http://schemas.microsoft.com/office/drawing/2014/main" id="{122B3A6B-0F30-4032-864E-08B10EFD4FAB}"/>
            </a:ext>
          </a:extLst>
        </xdr:cNvPr>
        <xdr:cNvSpPr/>
      </xdr:nvSpPr>
      <xdr:spPr>
        <a:xfrm>
          <a:off x="317501" y="7436114"/>
          <a:ext cx="3333750" cy="159146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nl-NL" sz="1100" b="1" baseline="0">
              <a:solidFill>
                <a:srgbClr val="FF0000"/>
              </a:solidFill>
            </a:rPr>
            <a:t>Vragen:</a:t>
          </a:r>
        </a:p>
        <a:p>
          <a:pPr algn="l" rtl="0"/>
          <a:r>
            <a:rPr lang="nl-NL" sz="1100" b="1" baseline="0">
              <a:solidFill>
                <a:srgbClr val="FF0000"/>
              </a:solidFill>
            </a:rPr>
            <a:t>a. Hoe een eventuele toename van K tussen de activiteiten verdelen?</a:t>
          </a:r>
        </a:p>
        <a:p>
          <a:pPr algn="l" rtl="0"/>
          <a:r>
            <a:rPr lang="nl-NL" sz="1100" b="1" baseline="0">
              <a:solidFill>
                <a:srgbClr val="FF0000"/>
              </a:solidFill>
            </a:rPr>
            <a:t>b. Hoe de schulden tussen de activiteiten verdelen?</a:t>
          </a:r>
        </a:p>
        <a:p>
          <a:pPr algn="l" rtl="0"/>
          <a:r>
            <a:rPr lang="nl-NL" sz="1100" b="1" baseline="0">
              <a:solidFill>
                <a:srgbClr val="FF0000"/>
              </a:solidFill>
            </a:rPr>
            <a:t>c. Hoe de subsidies tussen de activiteiten verdelen?</a:t>
          </a:r>
        </a:p>
        <a:p>
          <a:pPr algn="l" rtl="0"/>
          <a:r>
            <a:rPr lang="nl-NL" sz="1100" b="1" baseline="0">
              <a:solidFill>
                <a:srgbClr val="FF0000"/>
              </a:solidFill>
            </a:rPr>
            <a:t>d. Hoe de financiering door derden tussen de activiteiten verdelen?</a:t>
          </a:r>
        </a:p>
        <a:p>
          <a:pPr algn="l"/>
          <a:endParaRPr lang="en-GB" sz="1100" b="1" baseline="0">
            <a:solidFill>
              <a:srgbClr val="FF0000"/>
            </a:solidFill>
          </a:endParaRPr>
        </a:p>
        <a:p>
          <a:pPr algn="l" rtl="0"/>
          <a:r>
            <a:rPr lang="nl-NL" sz="1100" b="1" baseline="0">
              <a:solidFill>
                <a:srgbClr val="FF0000"/>
              </a:solidFill>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oismarp/.syncclient/1589096457138/rene-pascal.poismans@pwc.com/1sFeWToyxoALUB5fiaziVrk3Nk8TVVjHt/e-MdR%20Elec%202020-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oismarp/Downloads/Reporting%20VIVAQU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Param"/>
      <sheetName val="InA"/>
      <sheetName val="InB"/>
      <sheetName val="InC"/>
      <sheetName val="InF"/>
      <sheetName val="InI"/>
      <sheetName val="InQ"/>
      <sheetName val="Ctrl"/>
      <sheetName val="T1"/>
      <sheetName val="T2_T3_T4"/>
      <sheetName val="T5_T6_T7"/>
      <sheetName val="T8"/>
      <sheetName val="T9"/>
      <sheetName val="T10"/>
      <sheetName val="T11"/>
      <sheetName val="T12"/>
      <sheetName val="T13"/>
      <sheetName val="T14"/>
      <sheetName val="T15E"/>
      <sheetName val="T15G"/>
      <sheetName val="T18"/>
      <sheetName val="T19"/>
      <sheetName val="T20"/>
      <sheetName val="PI"/>
      <sheetName val="Tar_E"/>
      <sheetName val="CT_E"/>
      <sheetName val="CTs"/>
      <sheetName val="Tar_G"/>
      <sheetName val="CT_G"/>
    </sheetNames>
    <sheetDataSet>
      <sheetData sheetId="0" refreshError="1"/>
      <sheetData sheetId="1" refreshError="1">
        <row r="49">
          <cell r="D49">
            <v>1</v>
          </cell>
        </row>
        <row r="50">
          <cell r="C50" t="str">
            <v>E</v>
          </cell>
          <cell r="D50">
            <v>1</v>
          </cell>
        </row>
        <row r="51">
          <cell r="C51">
            <v>2020</v>
          </cell>
        </row>
        <row r="52">
          <cell r="C52">
            <v>2018</v>
          </cell>
        </row>
      </sheetData>
      <sheetData sheetId="2" refreshError="1">
        <row r="1">
          <cell r="A1" t="str">
            <v>Assets</v>
          </cell>
          <cell r="B1">
            <v>0</v>
          </cell>
          <cell r="C1">
            <v>0</v>
          </cell>
          <cell r="D1">
            <v>0</v>
          </cell>
          <cell r="E1" t="str">
            <v>REALITE</v>
          </cell>
          <cell r="F1">
            <v>0</v>
          </cell>
          <cell r="G1">
            <v>0</v>
          </cell>
          <cell r="H1">
            <v>0</v>
          </cell>
          <cell r="I1">
            <v>0</v>
          </cell>
          <cell r="J1">
            <v>0</v>
          </cell>
          <cell r="K1">
            <v>0</v>
          </cell>
          <cell r="L1">
            <v>0</v>
          </cell>
          <cell r="M1">
            <v>0</v>
          </cell>
          <cell r="N1" t="str">
            <v>PPA 2020-2024</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cell r="AW1">
            <v>0</v>
          </cell>
          <cell r="AX1">
            <v>0</v>
          </cell>
          <cell r="AY1">
            <v>0</v>
          </cell>
          <cell r="AZ1">
            <v>0</v>
          </cell>
          <cell r="BA1">
            <v>0</v>
          </cell>
          <cell r="BB1">
            <v>0</v>
          </cell>
          <cell r="BC1">
            <v>0</v>
          </cell>
          <cell r="BD1">
            <v>0</v>
          </cell>
          <cell r="BE1">
            <v>0</v>
          </cell>
          <cell r="BF1">
            <v>0</v>
          </cell>
          <cell r="BG1">
            <v>0</v>
          </cell>
          <cell r="BH1">
            <v>0</v>
          </cell>
          <cell r="BI1">
            <v>0</v>
          </cell>
          <cell r="BJ1">
            <v>0</v>
          </cell>
          <cell r="BK1">
            <v>0</v>
          </cell>
          <cell r="BL1">
            <v>0</v>
          </cell>
          <cell r="BM1">
            <v>0</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B1">
            <v>0</v>
          </cell>
          <cell r="CC1">
            <v>0</v>
          </cell>
          <cell r="CD1">
            <v>0</v>
          </cell>
          <cell r="CE1">
            <v>0</v>
          </cell>
          <cell r="CF1">
            <v>0</v>
          </cell>
          <cell r="CG1">
            <v>0</v>
          </cell>
          <cell r="CH1">
            <v>0</v>
          </cell>
          <cell r="CI1">
            <v>0</v>
          </cell>
          <cell r="CJ1">
            <v>0</v>
          </cell>
          <cell r="CK1">
            <v>0</v>
          </cell>
          <cell r="CL1">
            <v>0</v>
          </cell>
          <cell r="CM1">
            <v>0</v>
          </cell>
          <cell r="CN1">
            <v>0</v>
          </cell>
          <cell r="CO1">
            <v>0</v>
          </cell>
          <cell r="CP1">
            <v>0</v>
          </cell>
          <cell r="CQ1">
            <v>0</v>
          </cell>
          <cell r="CR1">
            <v>0</v>
          </cell>
          <cell r="CS1">
            <v>0</v>
          </cell>
          <cell r="CT1">
            <v>0</v>
          </cell>
          <cell r="CU1">
            <v>0</v>
          </cell>
          <cell r="CV1">
            <v>0</v>
          </cell>
          <cell r="CW1">
            <v>0</v>
          </cell>
          <cell r="CX1">
            <v>0</v>
          </cell>
          <cell r="CY1">
            <v>0</v>
          </cell>
          <cell r="CZ1" t="str">
            <v>PI 2021-2025</v>
          </cell>
          <cell r="DA1">
            <v>0</v>
          </cell>
          <cell r="DB1">
            <v>0</v>
          </cell>
          <cell r="DC1">
            <v>0</v>
          </cell>
          <cell r="DD1" t="str">
            <v>PI 2022-2026</v>
          </cell>
          <cell r="DE1">
            <v>0</v>
          </cell>
          <cell r="DF1">
            <v>0</v>
          </cell>
          <cell r="DG1">
            <v>0</v>
          </cell>
          <cell r="DH1" t="str">
            <v>PI 2023-2027</v>
          </cell>
          <cell r="DI1">
            <v>0</v>
          </cell>
          <cell r="DJ1">
            <v>0</v>
          </cell>
          <cell r="DK1">
            <v>0</v>
          </cell>
          <cell r="DL1" t="str">
            <v>PI 2024-2028</v>
          </cell>
          <cell r="DM1">
            <v>0</v>
          </cell>
          <cell r="DN1">
            <v>0</v>
          </cell>
          <cell r="DO1">
            <v>0</v>
          </cell>
          <cell r="DP1" t="str">
            <v>Quantités PI</v>
          </cell>
          <cell r="DQ1">
            <v>0</v>
          </cell>
          <cell r="DR1">
            <v>0</v>
          </cell>
          <cell r="DS1">
            <v>0</v>
          </cell>
          <cell r="DT1">
            <v>0</v>
          </cell>
          <cell r="DU1">
            <v>0</v>
          </cell>
          <cell r="DV1">
            <v>0</v>
          </cell>
          <cell r="DW1">
            <v>0</v>
          </cell>
          <cell r="DX1">
            <v>0</v>
          </cell>
          <cell r="DY1">
            <v>0</v>
          </cell>
          <cell r="DZ1">
            <v>0</v>
          </cell>
          <cell r="EA1">
            <v>0</v>
          </cell>
          <cell r="EB1">
            <v>0</v>
          </cell>
          <cell r="EC1">
            <v>0</v>
          </cell>
          <cell r="ED1">
            <v>0</v>
          </cell>
          <cell r="EE1" t="str">
            <v>PROPOSITION 2015 - 2019</v>
          </cell>
          <cell r="EF1">
            <v>0</v>
          </cell>
          <cell r="EG1">
            <v>0</v>
          </cell>
          <cell r="EH1">
            <v>0</v>
          </cell>
          <cell r="EI1">
            <v>0</v>
          </cell>
          <cell r="EJ1">
            <v>0</v>
          </cell>
          <cell r="EK1">
            <v>0</v>
          </cell>
          <cell r="EL1">
            <v>0</v>
          </cell>
          <cell r="EM1">
            <v>0</v>
          </cell>
        </row>
        <row r="2">
          <cell r="B2">
            <v>0</v>
          </cell>
          <cell r="C2">
            <v>0</v>
          </cell>
          <cell r="D2">
            <v>0</v>
          </cell>
          <cell r="E2" t="str">
            <v>RAB 2017</v>
          </cell>
          <cell r="F2" t="str">
            <v>INV 2018</v>
          </cell>
          <cell r="G2" t="str">
            <v>INT 2018</v>
          </cell>
          <cell r="H2" t="str">
            <v>NSU 2018</v>
          </cell>
          <cell r="I2" t="str">
            <v>OUT 2018</v>
          </cell>
          <cell r="J2" t="str">
            <v>DVA 2018</v>
          </cell>
          <cell r="K2" t="str">
            <v>RSU 2018</v>
          </cell>
          <cell r="L2" t="str">
            <v>DPV 2018</v>
          </cell>
          <cell r="M2" t="str">
            <v>RAB 2018</v>
          </cell>
          <cell r="N2" t="str">
            <v>INV 2019</v>
          </cell>
          <cell r="O2" t="str">
            <v>INT 2019</v>
          </cell>
          <cell r="P2" t="str">
            <v>NSU 2019</v>
          </cell>
          <cell r="Q2" t="str">
            <v>OUT 2019</v>
          </cell>
          <cell r="R2" t="str">
            <v>DVA 2019</v>
          </cell>
          <cell r="S2" t="str">
            <v>RSU 2019</v>
          </cell>
          <cell r="T2" t="str">
            <v>DPV 2019</v>
          </cell>
          <cell r="U2" t="str">
            <v>RAB 2019</v>
          </cell>
          <cell r="V2" t="str">
            <v>VAA 2019</v>
          </cell>
          <cell r="W2" t="str">
            <v>VA 2019</v>
          </cell>
          <cell r="X2" t="str">
            <v>FA 2019</v>
          </cell>
          <cell r="Y2" t="str">
            <v>SUBS 2019</v>
          </cell>
          <cell r="Z2" t="str">
            <v>PV 2019</v>
          </cell>
          <cell r="AA2" t="str">
            <v>INV 2020</v>
          </cell>
          <cell r="AB2" t="str">
            <v>INT 2020</v>
          </cell>
          <cell r="AC2" t="str">
            <v>NSU 2020</v>
          </cell>
          <cell r="AD2" t="str">
            <v>OUT 2020</v>
          </cell>
          <cell r="AE2" t="str">
            <v>DVA 2020</v>
          </cell>
          <cell r="AF2" t="str">
            <v>RSU 2020</v>
          </cell>
          <cell r="AG2" t="str">
            <v>DPV 2020</v>
          </cell>
          <cell r="AH2" t="str">
            <v>RAB 2020</v>
          </cell>
          <cell r="AI2" t="str">
            <v>VAA 2020</v>
          </cell>
          <cell r="AJ2" t="str">
            <v>VA 2020</v>
          </cell>
          <cell r="AK2" t="str">
            <v>FA 2020</v>
          </cell>
          <cell r="AL2" t="str">
            <v>SUBS 2020</v>
          </cell>
          <cell r="AM2" t="str">
            <v>PV 2020</v>
          </cell>
          <cell r="AN2" t="str">
            <v>INV 2021</v>
          </cell>
          <cell r="AO2" t="str">
            <v>INT 2021</v>
          </cell>
          <cell r="AP2" t="str">
            <v>NSU 2021</v>
          </cell>
          <cell r="AQ2" t="str">
            <v>OUT 2021</v>
          </cell>
          <cell r="AR2" t="str">
            <v>DVA 2021</v>
          </cell>
          <cell r="AS2" t="str">
            <v>RSU 2021</v>
          </cell>
          <cell r="AT2" t="str">
            <v>DPV 2021</v>
          </cell>
          <cell r="AU2" t="str">
            <v>RAB 2021</v>
          </cell>
          <cell r="AV2" t="str">
            <v>VAA 2021</v>
          </cell>
          <cell r="AW2" t="str">
            <v>VA 2021</v>
          </cell>
          <cell r="AX2" t="str">
            <v>FA 2021</v>
          </cell>
          <cell r="AY2" t="str">
            <v>SUBS 2021</v>
          </cell>
          <cell r="AZ2" t="str">
            <v>PV 2021</v>
          </cell>
          <cell r="BA2" t="str">
            <v>INV 2022</v>
          </cell>
          <cell r="BB2" t="str">
            <v>INT 2022</v>
          </cell>
          <cell r="BC2" t="str">
            <v>NSU 2022</v>
          </cell>
          <cell r="BD2" t="str">
            <v>OUT 2022</v>
          </cell>
          <cell r="BE2" t="str">
            <v>DVA 2022</v>
          </cell>
          <cell r="BF2" t="str">
            <v>RSU 2022</v>
          </cell>
          <cell r="BG2" t="str">
            <v>DPV 2022</v>
          </cell>
          <cell r="BH2" t="str">
            <v>RAB 2022</v>
          </cell>
          <cell r="BI2" t="str">
            <v>VAA 2022</v>
          </cell>
          <cell r="BJ2" t="str">
            <v>VA 2022</v>
          </cell>
          <cell r="BK2" t="str">
            <v>FA 2022</v>
          </cell>
          <cell r="BL2" t="str">
            <v>SUBS 2022</v>
          </cell>
          <cell r="BM2" t="str">
            <v>PV 2022</v>
          </cell>
          <cell r="BN2" t="str">
            <v>INV 2023</v>
          </cell>
          <cell r="BO2" t="str">
            <v>INT 2023</v>
          </cell>
          <cell r="BP2" t="str">
            <v>NSU 2023</v>
          </cell>
          <cell r="BQ2" t="str">
            <v>OUT 2023</v>
          </cell>
          <cell r="BR2" t="str">
            <v>DVA 2023</v>
          </cell>
          <cell r="BS2" t="str">
            <v>RSU 2023</v>
          </cell>
          <cell r="BT2" t="str">
            <v>DPV 2023</v>
          </cell>
          <cell r="BU2" t="str">
            <v>RAB 2023</v>
          </cell>
          <cell r="BV2" t="str">
            <v>VAA 2023</v>
          </cell>
          <cell r="BW2" t="str">
            <v>VA 2023</v>
          </cell>
          <cell r="BX2" t="str">
            <v>FA 2023</v>
          </cell>
          <cell r="BY2" t="str">
            <v>SUBS 2023</v>
          </cell>
          <cell r="BZ2" t="str">
            <v>PV 2023</v>
          </cell>
          <cell r="CA2" t="str">
            <v>INV 2024</v>
          </cell>
          <cell r="CB2" t="str">
            <v>INT 2024</v>
          </cell>
          <cell r="CC2" t="str">
            <v>NSU 2024</v>
          </cell>
          <cell r="CD2" t="str">
            <v>OUT 2024</v>
          </cell>
          <cell r="CE2" t="str">
            <v>DVA 2024</v>
          </cell>
          <cell r="CF2" t="str">
            <v>RSU 2024</v>
          </cell>
          <cell r="CG2" t="str">
            <v>DPV 2024</v>
          </cell>
          <cell r="CH2" t="str">
            <v>RAB 2024</v>
          </cell>
          <cell r="CI2" t="str">
            <v>VAA 2024</v>
          </cell>
          <cell r="CJ2" t="str">
            <v>VA 2024</v>
          </cell>
          <cell r="CK2" t="str">
            <v>FA 2024</v>
          </cell>
          <cell r="CL2" t="str">
            <v>SUBS 2024</v>
          </cell>
          <cell r="CM2" t="str">
            <v>PV 2024</v>
          </cell>
          <cell r="CN2" t="str">
            <v>CDi 2019</v>
          </cell>
          <cell r="CO2" t="str">
            <v>EXT 2019</v>
          </cell>
          <cell r="CP2" t="str">
            <v>CDi 2020</v>
          </cell>
          <cell r="CQ2" t="str">
            <v>EXT 2020</v>
          </cell>
          <cell r="CR2" t="str">
            <v>CDi 2021</v>
          </cell>
          <cell r="CS2" t="str">
            <v>EXT 2021</v>
          </cell>
          <cell r="CT2" t="str">
            <v>CDi 2022</v>
          </cell>
          <cell r="CU2" t="str">
            <v>EXT 2022</v>
          </cell>
          <cell r="CV2" t="str">
            <v>CDi 2023</v>
          </cell>
          <cell r="CW2" t="str">
            <v>EXT 2023</v>
          </cell>
          <cell r="CX2" t="str">
            <v>CDi 2024</v>
          </cell>
          <cell r="CY2" t="str">
            <v>EXT 2024</v>
          </cell>
          <cell r="CZ2" t="str">
            <v>CDI P2021</v>
          </cell>
          <cell r="DA2" t="str">
            <v>INV P2021</v>
          </cell>
          <cell r="DB2" t="str">
            <v>EXT P2021</v>
          </cell>
          <cell r="DC2" t="str">
            <v>INT P2021</v>
          </cell>
          <cell r="DD2" t="str">
            <v>CDI P2022</v>
          </cell>
          <cell r="DE2" t="str">
            <v>INV P2022</v>
          </cell>
          <cell r="DF2" t="str">
            <v>EXT P2022</v>
          </cell>
          <cell r="DG2" t="str">
            <v>INT P2022</v>
          </cell>
          <cell r="DH2" t="str">
            <v>CDI P2023</v>
          </cell>
          <cell r="DI2" t="str">
            <v>INV P2023</v>
          </cell>
          <cell r="DJ2" t="str">
            <v>EXT P2023</v>
          </cell>
          <cell r="DK2" t="str">
            <v>INT P2023</v>
          </cell>
          <cell r="DL2" t="str">
            <v>CDI P2024</v>
          </cell>
          <cell r="DM2" t="str">
            <v>INV P2024</v>
          </cell>
          <cell r="DN2" t="str">
            <v>EXT P2024</v>
          </cell>
          <cell r="DO2" t="str">
            <v>INT P2024</v>
          </cell>
          <cell r="DP2" t="str">
            <v>QIN 2020</v>
          </cell>
          <cell r="DQ2" t="str">
            <v>QOUT 2020</v>
          </cell>
          <cell r="DR2" t="str">
            <v>QIN 2021</v>
          </cell>
          <cell r="DS2" t="str">
            <v>QOUT 2021</v>
          </cell>
          <cell r="DT2" t="str">
            <v>QIN 2022</v>
          </cell>
          <cell r="DU2" t="str">
            <v>QOUT 2022</v>
          </cell>
          <cell r="DV2" t="str">
            <v>QPPA 2020</v>
          </cell>
          <cell r="DW2" t="str">
            <v>QPPA 2021</v>
          </cell>
          <cell r="DX2" t="str">
            <v>QPPA 2022</v>
          </cell>
          <cell r="DY2" t="str">
            <v>QPPA 2023</v>
          </cell>
          <cell r="DZ2" t="str">
            <v>QPPA 2024</v>
          </cell>
          <cell r="EA2" t="str">
            <v>QPI 2021</v>
          </cell>
          <cell r="EB2" t="str">
            <v>QPI 2022</v>
          </cell>
          <cell r="EC2" t="str">
            <v>QPI 2023</v>
          </cell>
          <cell r="ED2" t="str">
            <v>QPI 2024</v>
          </cell>
          <cell r="EE2" t="str">
            <v>RAB P2018</v>
          </cell>
          <cell r="EF2" t="str">
            <v>INV P2019</v>
          </cell>
          <cell r="EG2" t="str">
            <v>INT P2019</v>
          </cell>
          <cell r="EH2" t="str">
            <v>NSU P2019</v>
          </cell>
          <cell r="EI2" t="str">
            <v>OUT P2019</v>
          </cell>
          <cell r="EJ2" t="str">
            <v>DVA P2019</v>
          </cell>
          <cell r="EK2" t="str">
            <v>RSU P2019</v>
          </cell>
          <cell r="EL2" t="str">
            <v>DPV P2019</v>
          </cell>
          <cell r="EM2" t="str">
            <v>RAB P2019</v>
          </cell>
        </row>
        <row r="3">
          <cell r="A3" t="str">
            <v>RAB</v>
          </cell>
          <cell r="B3">
            <v>0</v>
          </cell>
          <cell r="C3">
            <v>0</v>
          </cell>
          <cell r="D3">
            <v>0</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cell r="AV3">
            <v>48</v>
          </cell>
          <cell r="AW3">
            <v>49</v>
          </cell>
          <cell r="AX3">
            <v>50</v>
          </cell>
          <cell r="AY3">
            <v>51</v>
          </cell>
          <cell r="AZ3">
            <v>52</v>
          </cell>
          <cell r="BA3">
            <v>53</v>
          </cell>
          <cell r="BB3">
            <v>54</v>
          </cell>
          <cell r="BC3">
            <v>55</v>
          </cell>
          <cell r="BD3">
            <v>56</v>
          </cell>
          <cell r="BE3">
            <v>57</v>
          </cell>
          <cell r="BF3">
            <v>58</v>
          </cell>
          <cell r="BG3">
            <v>59</v>
          </cell>
          <cell r="BH3">
            <v>60</v>
          </cell>
          <cell r="BI3">
            <v>61</v>
          </cell>
          <cell r="BJ3">
            <v>62</v>
          </cell>
          <cell r="BK3">
            <v>63</v>
          </cell>
          <cell r="BL3">
            <v>64</v>
          </cell>
          <cell r="BM3">
            <v>65</v>
          </cell>
          <cell r="BN3">
            <v>66</v>
          </cell>
          <cell r="BO3">
            <v>67</v>
          </cell>
          <cell r="BP3">
            <v>68</v>
          </cell>
          <cell r="BQ3">
            <v>69</v>
          </cell>
          <cell r="BR3">
            <v>70</v>
          </cell>
          <cell r="BS3">
            <v>71</v>
          </cell>
          <cell r="BT3">
            <v>72</v>
          </cell>
          <cell r="BU3">
            <v>73</v>
          </cell>
          <cell r="BV3">
            <v>74</v>
          </cell>
          <cell r="BW3">
            <v>75</v>
          </cell>
          <cell r="BX3">
            <v>76</v>
          </cell>
          <cell r="BY3">
            <v>77</v>
          </cell>
          <cell r="BZ3">
            <v>78</v>
          </cell>
          <cell r="CA3">
            <v>79</v>
          </cell>
          <cell r="CB3">
            <v>80</v>
          </cell>
          <cell r="CC3">
            <v>81</v>
          </cell>
          <cell r="CD3">
            <v>82</v>
          </cell>
          <cell r="CE3">
            <v>83</v>
          </cell>
          <cell r="CF3">
            <v>84</v>
          </cell>
          <cell r="CG3">
            <v>85</v>
          </cell>
          <cell r="CH3">
            <v>86</v>
          </cell>
          <cell r="CI3">
            <v>87</v>
          </cell>
          <cell r="CJ3">
            <v>88</v>
          </cell>
          <cell r="CK3">
            <v>89</v>
          </cell>
          <cell r="CL3">
            <v>90</v>
          </cell>
          <cell r="CM3">
            <v>91</v>
          </cell>
          <cell r="CN3">
            <v>92</v>
          </cell>
          <cell r="CO3">
            <v>93</v>
          </cell>
          <cell r="CP3">
            <v>94</v>
          </cell>
          <cell r="CQ3">
            <v>95</v>
          </cell>
          <cell r="CR3">
            <v>96</v>
          </cell>
          <cell r="CS3">
            <v>97</v>
          </cell>
          <cell r="CT3">
            <v>98</v>
          </cell>
          <cell r="CU3">
            <v>99</v>
          </cell>
          <cell r="CV3">
            <v>100</v>
          </cell>
          <cell r="CW3">
            <v>101</v>
          </cell>
          <cell r="CX3">
            <v>102</v>
          </cell>
          <cell r="CY3">
            <v>103</v>
          </cell>
          <cell r="CZ3">
            <v>104</v>
          </cell>
          <cell r="DA3">
            <v>105</v>
          </cell>
          <cell r="DB3">
            <v>106</v>
          </cell>
          <cell r="DC3">
            <v>107</v>
          </cell>
          <cell r="DD3">
            <v>108</v>
          </cell>
          <cell r="DE3">
            <v>109</v>
          </cell>
          <cell r="DF3">
            <v>110</v>
          </cell>
          <cell r="DG3">
            <v>111</v>
          </cell>
          <cell r="DH3">
            <v>112</v>
          </cell>
          <cell r="DI3">
            <v>113</v>
          </cell>
          <cell r="DJ3">
            <v>114</v>
          </cell>
          <cell r="DK3">
            <v>115</v>
          </cell>
          <cell r="DL3">
            <v>116</v>
          </cell>
          <cell r="DM3">
            <v>117</v>
          </cell>
          <cell r="DN3">
            <v>118</v>
          </cell>
          <cell r="DO3">
            <v>119</v>
          </cell>
          <cell r="DP3">
            <v>120</v>
          </cell>
          <cell r="DQ3">
            <v>121</v>
          </cell>
          <cell r="DR3">
            <v>122</v>
          </cell>
          <cell r="DS3">
            <v>123</v>
          </cell>
          <cell r="DT3">
            <v>124</v>
          </cell>
          <cell r="DU3">
            <v>125</v>
          </cell>
          <cell r="DV3">
            <v>126</v>
          </cell>
          <cell r="DW3">
            <v>127</v>
          </cell>
          <cell r="DX3">
            <v>128</v>
          </cell>
          <cell r="DY3">
            <v>129</v>
          </cell>
          <cell r="DZ3">
            <v>130</v>
          </cell>
          <cell r="EA3">
            <v>131</v>
          </cell>
          <cell r="EB3">
            <v>132</v>
          </cell>
          <cell r="EC3">
            <v>133</v>
          </cell>
          <cell r="ED3">
            <v>134</v>
          </cell>
          <cell r="EE3">
            <v>135</v>
          </cell>
          <cell r="EF3">
            <v>136</v>
          </cell>
          <cell r="EG3">
            <v>137</v>
          </cell>
          <cell r="EH3">
            <v>138</v>
          </cell>
          <cell r="EI3">
            <v>139</v>
          </cell>
          <cell r="EJ3">
            <v>140</v>
          </cell>
          <cell r="EK3">
            <v>141</v>
          </cell>
          <cell r="EL3">
            <v>142</v>
          </cell>
          <cell r="EM3">
            <v>143</v>
          </cell>
        </row>
        <row r="4">
          <cell r="A4" t="str">
            <v>EM0</v>
          </cell>
          <cell r="B4">
            <v>4</v>
          </cell>
          <cell r="C4">
            <v>0</v>
          </cell>
          <cell r="D4">
            <v>0</v>
          </cell>
          <cell r="E4">
            <v>413585.97</v>
          </cell>
          <cell r="F4">
            <v>0</v>
          </cell>
          <cell r="G4">
            <v>0</v>
          </cell>
          <cell r="H4">
            <v>0</v>
          </cell>
          <cell r="I4">
            <v>0</v>
          </cell>
          <cell r="J4">
            <v>0</v>
          </cell>
          <cell r="K4">
            <v>0</v>
          </cell>
          <cell r="L4">
            <v>0</v>
          </cell>
          <cell r="M4">
            <v>413585.97</v>
          </cell>
          <cell r="N4">
            <v>0</v>
          </cell>
          <cell r="O4">
            <v>0</v>
          </cell>
          <cell r="P4">
            <v>0</v>
          </cell>
          <cell r="Q4">
            <v>0</v>
          </cell>
          <cell r="R4">
            <v>0</v>
          </cell>
          <cell r="S4">
            <v>0</v>
          </cell>
          <cell r="T4">
            <v>0</v>
          </cell>
          <cell r="U4">
            <v>413585.97</v>
          </cell>
          <cell r="V4">
            <v>0</v>
          </cell>
          <cell r="W4">
            <v>319119.5</v>
          </cell>
          <cell r="X4">
            <v>0</v>
          </cell>
          <cell r="Y4">
            <v>0</v>
          </cell>
          <cell r="Z4">
            <v>94466.47</v>
          </cell>
          <cell r="AA4">
            <v>0</v>
          </cell>
          <cell r="AB4">
            <v>0</v>
          </cell>
          <cell r="AC4">
            <v>0</v>
          </cell>
          <cell r="AD4">
            <v>0</v>
          </cell>
          <cell r="AE4">
            <v>0</v>
          </cell>
          <cell r="AF4">
            <v>0</v>
          </cell>
          <cell r="AG4">
            <v>0</v>
          </cell>
          <cell r="AH4">
            <v>413585.97</v>
          </cell>
          <cell r="AI4">
            <v>0</v>
          </cell>
          <cell r="AJ4">
            <v>319119.5</v>
          </cell>
          <cell r="AK4">
            <v>0</v>
          </cell>
          <cell r="AL4">
            <v>0</v>
          </cell>
          <cell r="AM4">
            <v>94466.47</v>
          </cell>
          <cell r="AN4">
            <v>0</v>
          </cell>
          <cell r="AO4">
            <v>0</v>
          </cell>
          <cell r="AP4">
            <v>0</v>
          </cell>
          <cell r="AQ4">
            <v>0</v>
          </cell>
          <cell r="AR4">
            <v>0</v>
          </cell>
          <cell r="AS4">
            <v>0</v>
          </cell>
          <cell r="AT4">
            <v>0</v>
          </cell>
          <cell r="AU4">
            <v>413585.97</v>
          </cell>
          <cell r="AV4">
            <v>0</v>
          </cell>
          <cell r="AW4">
            <v>319119.5</v>
          </cell>
          <cell r="AX4">
            <v>0</v>
          </cell>
          <cell r="AY4">
            <v>0</v>
          </cell>
          <cell r="AZ4">
            <v>94466.47</v>
          </cell>
          <cell r="BA4">
            <v>0</v>
          </cell>
          <cell r="BB4">
            <v>0</v>
          </cell>
          <cell r="BC4">
            <v>0</v>
          </cell>
          <cell r="BD4">
            <v>0</v>
          </cell>
          <cell r="BE4">
            <v>0</v>
          </cell>
          <cell r="BF4">
            <v>0</v>
          </cell>
          <cell r="BG4">
            <v>0</v>
          </cell>
          <cell r="BH4">
            <v>413585.97</v>
          </cell>
          <cell r="BI4">
            <v>0</v>
          </cell>
          <cell r="BJ4">
            <v>319119.5</v>
          </cell>
          <cell r="BK4">
            <v>0</v>
          </cell>
          <cell r="BL4">
            <v>0</v>
          </cell>
          <cell r="BM4">
            <v>94466.47</v>
          </cell>
          <cell r="BN4">
            <v>0</v>
          </cell>
          <cell r="BO4">
            <v>0</v>
          </cell>
          <cell r="BP4">
            <v>0</v>
          </cell>
          <cell r="BQ4">
            <v>0</v>
          </cell>
          <cell r="BR4">
            <v>0</v>
          </cell>
          <cell r="BS4">
            <v>0</v>
          </cell>
          <cell r="BT4">
            <v>0</v>
          </cell>
          <cell r="BU4">
            <v>413585.97</v>
          </cell>
          <cell r="BV4">
            <v>0</v>
          </cell>
          <cell r="BW4">
            <v>319119.5</v>
          </cell>
          <cell r="BX4">
            <v>0</v>
          </cell>
          <cell r="BY4">
            <v>0</v>
          </cell>
          <cell r="BZ4">
            <v>94466.47</v>
          </cell>
          <cell r="CA4">
            <v>0</v>
          </cell>
          <cell r="CB4">
            <v>0</v>
          </cell>
          <cell r="CC4">
            <v>0</v>
          </cell>
          <cell r="CD4">
            <v>0</v>
          </cell>
          <cell r="CE4">
            <v>0</v>
          </cell>
          <cell r="CF4">
            <v>0</v>
          </cell>
          <cell r="CG4">
            <v>0</v>
          </cell>
          <cell r="CH4">
            <v>413585.97</v>
          </cell>
          <cell r="CI4">
            <v>0</v>
          </cell>
          <cell r="CJ4">
            <v>319119.5</v>
          </cell>
          <cell r="CK4">
            <v>0</v>
          </cell>
          <cell r="CL4">
            <v>0</v>
          </cell>
          <cell r="CM4">
            <v>94466.47</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v>0</v>
          </cell>
          <cell r="DN4">
            <v>0</v>
          </cell>
          <cell r="DO4">
            <v>0</v>
          </cell>
          <cell r="DP4">
            <v>0</v>
          </cell>
          <cell r="DQ4">
            <v>0</v>
          </cell>
          <cell r="DR4">
            <v>0</v>
          </cell>
          <cell r="DS4">
            <v>0</v>
          </cell>
          <cell r="DT4">
            <v>0</v>
          </cell>
          <cell r="DU4">
            <v>0</v>
          </cell>
          <cell r="DV4">
            <v>0</v>
          </cell>
          <cell r="DW4">
            <v>0</v>
          </cell>
          <cell r="DX4">
            <v>0</v>
          </cell>
          <cell r="DY4">
            <v>0</v>
          </cell>
          <cell r="DZ4">
            <v>0</v>
          </cell>
          <cell r="EA4">
            <v>0</v>
          </cell>
          <cell r="EB4">
            <v>0</v>
          </cell>
          <cell r="EC4">
            <v>0</v>
          </cell>
          <cell r="ED4">
            <v>0</v>
          </cell>
          <cell r="EE4">
            <v>413585.97000000009</v>
          </cell>
          <cell r="EF4">
            <v>0</v>
          </cell>
          <cell r="EG4">
            <v>0</v>
          </cell>
          <cell r="EH4">
            <v>0</v>
          </cell>
          <cell r="EI4">
            <v>0</v>
          </cell>
          <cell r="EJ4">
            <v>0</v>
          </cell>
          <cell r="EK4">
            <v>0</v>
          </cell>
          <cell r="EL4">
            <v>0</v>
          </cell>
          <cell r="EM4">
            <v>413585.97000000009</v>
          </cell>
        </row>
        <row r="5">
          <cell r="A5" t="str">
            <v>EM1</v>
          </cell>
          <cell r="B5">
            <v>5</v>
          </cell>
          <cell r="C5">
            <v>0</v>
          </cell>
          <cell r="D5">
            <v>0</v>
          </cell>
          <cell r="E5">
            <v>26969662.440000001</v>
          </cell>
          <cell r="F5">
            <v>2318286.0299999998</v>
          </cell>
          <cell r="G5">
            <v>-13462.4</v>
          </cell>
          <cell r="H5">
            <v>0</v>
          </cell>
          <cell r="I5">
            <v>-23234.100000000009</v>
          </cell>
          <cell r="J5">
            <v>-1230692.23</v>
          </cell>
          <cell r="K5">
            <v>0</v>
          </cell>
          <cell r="L5">
            <v>-254237.78</v>
          </cell>
          <cell r="M5">
            <v>27766321.960000001</v>
          </cell>
          <cell r="N5">
            <v>4963106.92</v>
          </cell>
          <cell r="O5">
            <v>0</v>
          </cell>
          <cell r="P5">
            <v>0</v>
          </cell>
          <cell r="Q5">
            <v>-13000.430000000148</v>
          </cell>
          <cell r="R5">
            <v>-1335064.08</v>
          </cell>
          <cell r="S5">
            <v>0</v>
          </cell>
          <cell r="T5">
            <v>-254237.78</v>
          </cell>
          <cell r="U5">
            <v>31127126.59</v>
          </cell>
          <cell r="V5">
            <v>4905803.54</v>
          </cell>
          <cell r="W5">
            <v>56538456.600000001</v>
          </cell>
          <cell r="X5">
            <v>-27377245.780000005</v>
          </cell>
          <cell r="Y5">
            <v>0</v>
          </cell>
          <cell r="Z5">
            <v>6355944.4299999997</v>
          </cell>
          <cell r="AA5">
            <v>4454326.459999999</v>
          </cell>
          <cell r="AB5">
            <v>0</v>
          </cell>
          <cell r="AC5">
            <v>0</v>
          </cell>
          <cell r="AD5">
            <v>-11071.52</v>
          </cell>
          <cell r="AE5">
            <v>-1468186.19</v>
          </cell>
          <cell r="AF5">
            <v>0</v>
          </cell>
          <cell r="AG5">
            <v>-254237.78</v>
          </cell>
          <cell r="AH5">
            <v>33847957.559999995</v>
          </cell>
          <cell r="AI5">
            <v>5170241.1500000004</v>
          </cell>
          <cell r="AJ5">
            <v>56538456.600000001</v>
          </cell>
          <cell r="AK5">
            <v>-28792205.689999994</v>
          </cell>
          <cell r="AL5">
            <v>0</v>
          </cell>
          <cell r="AM5">
            <v>6101706.6500000004</v>
          </cell>
          <cell r="AN5">
            <v>5575026.790000001</v>
          </cell>
          <cell r="AO5">
            <v>0</v>
          </cell>
          <cell r="AP5">
            <v>0</v>
          </cell>
          <cell r="AQ5">
            <v>-9857.25</v>
          </cell>
          <cell r="AR5">
            <v>-1603419.58</v>
          </cell>
          <cell r="AS5">
            <v>0</v>
          </cell>
          <cell r="AT5">
            <v>-254237.78</v>
          </cell>
          <cell r="AU5">
            <v>37555469.740000002</v>
          </cell>
          <cell r="AV5">
            <v>5472526.6699999999</v>
          </cell>
          <cell r="AW5">
            <v>62084918.459999986</v>
          </cell>
          <cell r="AX5">
            <v>-30376917.590000004</v>
          </cell>
          <cell r="AY5">
            <v>0</v>
          </cell>
          <cell r="AZ5">
            <v>5847468.870000001</v>
          </cell>
          <cell r="BA5">
            <v>1129207.4400000002</v>
          </cell>
          <cell r="BB5">
            <v>0</v>
          </cell>
          <cell r="BC5">
            <v>0</v>
          </cell>
          <cell r="BD5">
            <v>-9000.2999999999993</v>
          </cell>
          <cell r="BE5">
            <v>-1674004.8800000001</v>
          </cell>
          <cell r="BF5">
            <v>0</v>
          </cell>
          <cell r="BG5">
            <v>-254237.78</v>
          </cell>
          <cell r="BH5">
            <v>36747434.220000006</v>
          </cell>
          <cell r="BI5">
            <v>6110576.1200000001</v>
          </cell>
          <cell r="BJ5">
            <v>63185560.969999999</v>
          </cell>
          <cell r="BK5">
            <v>-32031357.840000004</v>
          </cell>
          <cell r="BL5">
            <v>0</v>
          </cell>
          <cell r="BM5">
            <v>5593231.0900000008</v>
          </cell>
          <cell r="BN5">
            <v>629813.22000000009</v>
          </cell>
          <cell r="BO5">
            <v>0</v>
          </cell>
          <cell r="BP5">
            <v>0</v>
          </cell>
          <cell r="BQ5">
            <v>-8143.3500000000013</v>
          </cell>
          <cell r="BR5">
            <v>-1653682.14</v>
          </cell>
          <cell r="BS5">
            <v>0</v>
          </cell>
          <cell r="BT5">
            <v>-254237.78</v>
          </cell>
          <cell r="BU5">
            <v>35461184.169999994</v>
          </cell>
          <cell r="BV5">
            <v>7500199.6400000006</v>
          </cell>
          <cell r="BW5">
            <v>63786809.259999998</v>
          </cell>
          <cell r="BX5">
            <v>-33664618.399999999</v>
          </cell>
          <cell r="BY5">
            <v>0</v>
          </cell>
          <cell r="BZ5">
            <v>5338993.3100000005</v>
          </cell>
          <cell r="CA5">
            <v>2470244.8099999996</v>
          </cell>
          <cell r="CB5">
            <v>0</v>
          </cell>
          <cell r="CC5">
            <v>0</v>
          </cell>
          <cell r="CD5">
            <v>-7286.4100000000008</v>
          </cell>
          <cell r="CE5">
            <v>-1661159.79</v>
          </cell>
          <cell r="CF5">
            <v>0</v>
          </cell>
          <cell r="CG5">
            <v>-254237.78</v>
          </cell>
          <cell r="CH5">
            <v>36008744.999999993</v>
          </cell>
          <cell r="CI5">
            <v>8773612.3599999994</v>
          </cell>
          <cell r="CJ5">
            <v>66228489.139999993</v>
          </cell>
          <cell r="CK5">
            <v>-35304499.669999994</v>
          </cell>
          <cell r="CL5">
            <v>0</v>
          </cell>
          <cell r="CM5">
            <v>5084755.5300000012</v>
          </cell>
          <cell r="CN5">
            <v>4349168.5600000005</v>
          </cell>
          <cell r="CO5">
            <v>0</v>
          </cell>
          <cell r="CP5">
            <v>3791211.8000000003</v>
          </cell>
          <cell r="CQ5">
            <v>0</v>
          </cell>
          <cell r="CR5">
            <v>5043685.9000000004</v>
          </cell>
          <cell r="CS5">
            <v>0</v>
          </cell>
          <cell r="CT5">
            <v>918361.38</v>
          </cell>
          <cell r="CU5">
            <v>0</v>
          </cell>
          <cell r="CV5">
            <v>540828.09999999986</v>
          </cell>
          <cell r="CW5">
            <v>0</v>
          </cell>
          <cell r="CX5">
            <v>1949737.5599999998</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30685847.740000017</v>
          </cell>
          <cell r="EF5">
            <v>972520.46</v>
          </cell>
          <cell r="EG5">
            <v>0</v>
          </cell>
          <cell r="EH5">
            <v>0</v>
          </cell>
          <cell r="EI5">
            <v>-63872.260000000009</v>
          </cell>
          <cell r="EJ5">
            <v>-1288407.7000000004</v>
          </cell>
          <cell r="EK5">
            <v>0</v>
          </cell>
          <cell r="EL5">
            <v>-254237.78</v>
          </cell>
          <cell r="EM5">
            <v>30051850.460000042</v>
          </cell>
        </row>
        <row r="6">
          <cell r="A6" t="str">
            <v>EM2</v>
          </cell>
          <cell r="B6">
            <v>6</v>
          </cell>
          <cell r="C6">
            <v>0</v>
          </cell>
          <cell r="D6">
            <v>0</v>
          </cell>
          <cell r="E6">
            <v>2747992.49</v>
          </cell>
          <cell r="F6">
            <v>1066153.3500000001</v>
          </cell>
          <cell r="G6">
            <v>0</v>
          </cell>
          <cell r="H6">
            <v>0</v>
          </cell>
          <cell r="I6">
            <v>0</v>
          </cell>
          <cell r="J6">
            <v>-510363.78</v>
          </cell>
          <cell r="K6">
            <v>0</v>
          </cell>
          <cell r="L6">
            <v>0</v>
          </cell>
          <cell r="M6">
            <v>3303782.0600000005</v>
          </cell>
          <cell r="N6">
            <v>1536549.9599999997</v>
          </cell>
          <cell r="O6">
            <v>0</v>
          </cell>
          <cell r="P6">
            <v>0</v>
          </cell>
          <cell r="Q6">
            <v>0</v>
          </cell>
          <cell r="R6">
            <v>-622189.39</v>
          </cell>
          <cell r="S6">
            <v>0</v>
          </cell>
          <cell r="T6">
            <v>0</v>
          </cell>
          <cell r="U6">
            <v>4218142.63</v>
          </cell>
          <cell r="V6">
            <v>0</v>
          </cell>
          <cell r="W6">
            <v>8086211.1600000001</v>
          </cell>
          <cell r="X6">
            <v>-2772026.21</v>
          </cell>
          <cell r="Y6">
            <v>0</v>
          </cell>
          <cell r="Z6">
            <v>0</v>
          </cell>
          <cell r="AA6">
            <v>1096042.3199999998</v>
          </cell>
          <cell r="AB6">
            <v>0</v>
          </cell>
          <cell r="AC6">
            <v>0</v>
          </cell>
          <cell r="AD6">
            <v>0</v>
          </cell>
          <cell r="AE6">
            <v>-666911.31000000006</v>
          </cell>
          <cell r="AF6">
            <v>0</v>
          </cell>
          <cell r="AG6">
            <v>0</v>
          </cell>
          <cell r="AH6">
            <v>4647273.6400000006</v>
          </cell>
          <cell r="AI6">
            <v>831960.18</v>
          </cell>
          <cell r="AJ6">
            <v>8086211.1600000001</v>
          </cell>
          <cell r="AK6">
            <v>-3438937.52</v>
          </cell>
          <cell r="AL6">
            <v>0</v>
          </cell>
          <cell r="AM6">
            <v>0</v>
          </cell>
          <cell r="AN6">
            <v>817720.8600000001</v>
          </cell>
          <cell r="AO6">
            <v>0</v>
          </cell>
          <cell r="AP6">
            <v>0</v>
          </cell>
          <cell r="AQ6">
            <v>0</v>
          </cell>
          <cell r="AR6">
            <v>-672048.3</v>
          </cell>
          <cell r="AS6">
            <v>0</v>
          </cell>
          <cell r="AT6">
            <v>0</v>
          </cell>
          <cell r="AU6">
            <v>4792946.2</v>
          </cell>
          <cell r="AV6">
            <v>1774588.6800000002</v>
          </cell>
          <cell r="AW6">
            <v>8903932.0199999996</v>
          </cell>
          <cell r="AX6">
            <v>-4110985.82</v>
          </cell>
          <cell r="AY6">
            <v>0</v>
          </cell>
          <cell r="AZ6">
            <v>0</v>
          </cell>
          <cell r="BA6">
            <v>0</v>
          </cell>
          <cell r="BB6">
            <v>0</v>
          </cell>
          <cell r="BC6">
            <v>0</v>
          </cell>
          <cell r="BD6">
            <v>0</v>
          </cell>
          <cell r="BE6">
            <v>-712934.35</v>
          </cell>
          <cell r="BF6">
            <v>0</v>
          </cell>
          <cell r="BG6">
            <v>0</v>
          </cell>
          <cell r="BH6">
            <v>4080011.8499999996</v>
          </cell>
          <cell r="BI6">
            <v>1774588.6800000002</v>
          </cell>
          <cell r="BJ6">
            <v>8903932.0199999996</v>
          </cell>
          <cell r="BK6">
            <v>-4823920.17</v>
          </cell>
          <cell r="BL6">
            <v>0</v>
          </cell>
          <cell r="BM6">
            <v>0</v>
          </cell>
          <cell r="BN6">
            <v>0</v>
          </cell>
          <cell r="BO6">
            <v>0</v>
          </cell>
          <cell r="BP6">
            <v>0</v>
          </cell>
          <cell r="BQ6">
            <v>0</v>
          </cell>
          <cell r="BR6">
            <v>-712934.35</v>
          </cell>
          <cell r="BS6">
            <v>0</v>
          </cell>
          <cell r="BT6">
            <v>0</v>
          </cell>
          <cell r="BU6">
            <v>3367077.4999999995</v>
          </cell>
          <cell r="BV6">
            <v>1774588.6800000002</v>
          </cell>
          <cell r="BW6">
            <v>8903932.0199999996</v>
          </cell>
          <cell r="BX6">
            <v>-5536854.5199999996</v>
          </cell>
          <cell r="BY6">
            <v>0</v>
          </cell>
          <cell r="BZ6">
            <v>0</v>
          </cell>
          <cell r="CA6">
            <v>0</v>
          </cell>
          <cell r="CB6">
            <v>0</v>
          </cell>
          <cell r="CC6">
            <v>0</v>
          </cell>
          <cell r="CD6">
            <v>0</v>
          </cell>
          <cell r="CE6">
            <v>-712934.35</v>
          </cell>
          <cell r="CF6">
            <v>0</v>
          </cell>
          <cell r="CG6">
            <v>0</v>
          </cell>
          <cell r="CH6">
            <v>2654143.1499999994</v>
          </cell>
          <cell r="CI6">
            <v>1774588.6800000002</v>
          </cell>
          <cell r="CJ6">
            <v>8903932.0199999996</v>
          </cell>
          <cell r="CK6">
            <v>-6249788.8699999992</v>
          </cell>
          <cell r="CL6">
            <v>0</v>
          </cell>
          <cell r="CM6">
            <v>0</v>
          </cell>
          <cell r="CN6">
            <v>1170530</v>
          </cell>
          <cell r="CO6">
            <v>0</v>
          </cell>
          <cell r="CP6">
            <v>914383.39999999991</v>
          </cell>
          <cell r="CQ6">
            <v>0</v>
          </cell>
          <cell r="CR6">
            <v>686605.07999999984</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2912245.1800000006</v>
          </cell>
          <cell r="EF6">
            <v>1011722.63</v>
          </cell>
          <cell r="EG6">
            <v>0</v>
          </cell>
          <cell r="EH6">
            <v>0</v>
          </cell>
          <cell r="EI6">
            <v>0</v>
          </cell>
          <cell r="EJ6">
            <v>-557302.88000000012</v>
          </cell>
          <cell r="EK6">
            <v>0</v>
          </cell>
          <cell r="EL6">
            <v>0</v>
          </cell>
          <cell r="EM6">
            <v>3366664.93</v>
          </cell>
        </row>
        <row r="7">
          <cell r="A7" t="str">
            <v>EM3</v>
          </cell>
          <cell r="B7">
            <v>7</v>
          </cell>
          <cell r="C7">
            <v>0</v>
          </cell>
          <cell r="D7">
            <v>0</v>
          </cell>
          <cell r="E7">
            <v>157194114.06</v>
          </cell>
          <cell r="F7">
            <v>10782335.109999999</v>
          </cell>
          <cell r="G7">
            <v>-2698080.14</v>
          </cell>
          <cell r="H7">
            <v>0</v>
          </cell>
          <cell r="I7">
            <v>-645392.00999999989</v>
          </cell>
          <cell r="J7">
            <v>-3243023.53</v>
          </cell>
          <cell r="K7">
            <v>3242.74</v>
          </cell>
          <cell r="L7">
            <v>-924953.1</v>
          </cell>
          <cell r="M7">
            <v>160468243.13</v>
          </cell>
          <cell r="N7">
            <v>13205049.020000001</v>
          </cell>
          <cell r="O7">
            <v>-2803083.4499999997</v>
          </cell>
          <cell r="P7">
            <v>0</v>
          </cell>
          <cell r="Q7">
            <v>-624791.61999999988</v>
          </cell>
          <cell r="R7">
            <v>-3396724.3899999987</v>
          </cell>
          <cell r="S7">
            <v>2718.06</v>
          </cell>
          <cell r="T7">
            <v>-924953.1</v>
          </cell>
          <cell r="U7">
            <v>165926457.65000001</v>
          </cell>
          <cell r="V7">
            <v>10888523.91</v>
          </cell>
          <cell r="W7">
            <v>197367139.07999998</v>
          </cell>
          <cell r="X7">
            <v>-56875403.690000005</v>
          </cell>
          <cell r="Y7">
            <v>-121989.03999999998</v>
          </cell>
          <cell r="Z7">
            <v>36998123.870000005</v>
          </cell>
          <cell r="AA7">
            <v>14995692.279999999</v>
          </cell>
          <cell r="AB7">
            <v>-2623861.2999999998</v>
          </cell>
          <cell r="AC7">
            <v>0</v>
          </cell>
          <cell r="AD7">
            <v>-578440.37000000011</v>
          </cell>
          <cell r="AE7">
            <v>-3603244.65</v>
          </cell>
          <cell r="AF7">
            <v>2718.06</v>
          </cell>
          <cell r="AG7">
            <v>-924953.1</v>
          </cell>
          <cell r="AH7">
            <v>173194368.56999999</v>
          </cell>
          <cell r="AI7">
            <v>10888523.91</v>
          </cell>
          <cell r="AJ7">
            <v>197367139.07999998</v>
          </cell>
          <cell r="AK7">
            <v>-60126670.300000012</v>
          </cell>
          <cell r="AL7">
            <v>-119270.98</v>
          </cell>
          <cell r="AM7">
            <v>36073170.770000003</v>
          </cell>
          <cell r="AN7">
            <v>14535074.67</v>
          </cell>
          <cell r="AO7">
            <v>-2800587.67</v>
          </cell>
          <cell r="AP7">
            <v>0</v>
          </cell>
          <cell r="AQ7">
            <v>-559861.9</v>
          </cell>
          <cell r="AR7">
            <v>-3813328.79</v>
          </cell>
          <cell r="AS7">
            <v>2718.06</v>
          </cell>
          <cell r="AT7">
            <v>-924953.1</v>
          </cell>
          <cell r="AU7">
            <v>179633429.84</v>
          </cell>
          <cell r="AV7">
            <v>11646212.57</v>
          </cell>
          <cell r="AW7">
            <v>208179894.81999996</v>
          </cell>
          <cell r="AX7">
            <v>-63578129.730000004</v>
          </cell>
          <cell r="AY7">
            <v>-116552.92</v>
          </cell>
          <cell r="AZ7">
            <v>35148217.670000002</v>
          </cell>
          <cell r="BA7">
            <v>14633478.799999999</v>
          </cell>
          <cell r="BB7">
            <v>-2978792.87</v>
          </cell>
          <cell r="BC7">
            <v>0</v>
          </cell>
          <cell r="BD7">
            <v>-541427.33000000007</v>
          </cell>
          <cell r="BE7">
            <v>-4023726.43</v>
          </cell>
          <cell r="BF7">
            <v>2718.06</v>
          </cell>
          <cell r="BG7">
            <v>-924953.1</v>
          </cell>
          <cell r="BH7">
            <v>185800726.96999997</v>
          </cell>
          <cell r="BI7">
            <v>11646212.57</v>
          </cell>
          <cell r="BJ7">
            <v>218912849.49000001</v>
          </cell>
          <cell r="BK7">
            <v>-67221552.230000004</v>
          </cell>
          <cell r="BL7">
            <v>-113834.86</v>
          </cell>
          <cell r="BM7">
            <v>34223264.57</v>
          </cell>
          <cell r="BN7">
            <v>14945377.990000002</v>
          </cell>
          <cell r="BO7">
            <v>-3157210.8</v>
          </cell>
          <cell r="BP7">
            <v>0</v>
          </cell>
          <cell r="BQ7">
            <v>-523071.41000000009</v>
          </cell>
          <cell r="BR7">
            <v>-4227696.5400000019</v>
          </cell>
          <cell r="BS7">
            <v>2718.06</v>
          </cell>
          <cell r="BT7">
            <v>-924953.1</v>
          </cell>
          <cell r="BU7">
            <v>191915891.16999999</v>
          </cell>
          <cell r="BV7">
            <v>12513873.140000001</v>
          </cell>
          <cell r="BW7">
            <v>229792783.23000002</v>
          </cell>
          <cell r="BX7">
            <v>-71064086.730000019</v>
          </cell>
          <cell r="BY7">
            <v>-111116.79999999999</v>
          </cell>
          <cell r="BZ7">
            <v>33298311.470000003</v>
          </cell>
          <cell r="CA7">
            <v>15362863.060000002</v>
          </cell>
          <cell r="CB7">
            <v>-3290130.94</v>
          </cell>
          <cell r="CC7">
            <v>0</v>
          </cell>
          <cell r="CD7">
            <v>-504906.70999999985</v>
          </cell>
          <cell r="CE7">
            <v>-4444146.8900000006</v>
          </cell>
          <cell r="CF7">
            <v>2718.06</v>
          </cell>
          <cell r="CG7">
            <v>-924953.1</v>
          </cell>
          <cell r="CH7">
            <v>198117334.65000004</v>
          </cell>
          <cell r="CI7">
            <v>12513873.140000001</v>
          </cell>
          <cell r="CJ7">
            <v>240957281.88999996</v>
          </cell>
          <cell r="CK7">
            <v>-75104906.87000002</v>
          </cell>
          <cell r="CL7">
            <v>-108398.73999999999</v>
          </cell>
          <cell r="CM7">
            <v>32373358.370000005</v>
          </cell>
          <cell r="CN7">
            <v>6846967.9800000004</v>
          </cell>
          <cell r="CO7">
            <v>1890142.3599999999</v>
          </cell>
          <cell r="CP7">
            <v>8112197.1100000003</v>
          </cell>
          <cell r="CQ7">
            <v>2056218.24</v>
          </cell>
          <cell r="CR7">
            <v>7883306.3999999994</v>
          </cell>
          <cell r="CS7">
            <v>2225301.2000000002</v>
          </cell>
          <cell r="CT7">
            <v>7958870.2700000005</v>
          </cell>
          <cell r="CU7">
            <v>2394769.9500000002</v>
          </cell>
          <cell r="CV7">
            <v>8164465.1100000003</v>
          </cell>
          <cell r="CW7">
            <v>2564294.23</v>
          </cell>
          <cell r="CX7">
            <v>8436042.3600000013</v>
          </cell>
          <cell r="CY7">
            <v>2687657.56</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165140027.71000001</v>
          </cell>
          <cell r="EF7">
            <v>10383795.360000003</v>
          </cell>
          <cell r="EG7">
            <v>-1154194.5699999998</v>
          </cell>
          <cell r="EH7">
            <v>0</v>
          </cell>
          <cell r="EI7">
            <v>-14823.840000000084</v>
          </cell>
          <cell r="EJ7">
            <v>-3606777.5500000003</v>
          </cell>
          <cell r="EK7">
            <v>0</v>
          </cell>
          <cell r="EL7">
            <v>-924953.09000000008</v>
          </cell>
          <cell r="EM7">
            <v>169823074.01999998</v>
          </cell>
        </row>
        <row r="8">
          <cell r="A8" t="str">
            <v>EM4</v>
          </cell>
          <cell r="B8">
            <v>8</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row>
        <row r="9">
          <cell r="A9" t="str">
            <v>EM5</v>
          </cell>
          <cell r="B9">
            <v>9</v>
          </cell>
          <cell r="C9">
            <v>0</v>
          </cell>
          <cell r="D9">
            <v>0</v>
          </cell>
          <cell r="E9">
            <v>8437232.0500000026</v>
          </cell>
          <cell r="F9">
            <v>509712.67000000004</v>
          </cell>
          <cell r="G9">
            <v>-82252</v>
          </cell>
          <cell r="H9">
            <v>0</v>
          </cell>
          <cell r="I9">
            <v>0</v>
          </cell>
          <cell r="J9">
            <v>-548572.84</v>
          </cell>
          <cell r="K9">
            <v>0</v>
          </cell>
          <cell r="L9">
            <v>129465.96</v>
          </cell>
          <cell r="M9">
            <v>8445585.8399999999</v>
          </cell>
          <cell r="N9">
            <v>1803461.2400000002</v>
          </cell>
          <cell r="O9">
            <v>0</v>
          </cell>
          <cell r="P9">
            <v>0</v>
          </cell>
          <cell r="Q9">
            <v>-62905.87</v>
          </cell>
          <cell r="R9">
            <v>-570936.87999999989</v>
          </cell>
          <cell r="S9">
            <v>0</v>
          </cell>
          <cell r="T9">
            <v>129465.96</v>
          </cell>
          <cell r="U9">
            <v>9744670.290000001</v>
          </cell>
          <cell r="V9">
            <v>5254083.0200000014</v>
          </cell>
          <cell r="W9">
            <v>26849180.490000002</v>
          </cell>
          <cell r="X9">
            <v>-12378089.040000001</v>
          </cell>
          <cell r="Y9">
            <v>0</v>
          </cell>
          <cell r="Z9">
            <v>-3236648.8899999997</v>
          </cell>
          <cell r="AA9">
            <v>1639285.67</v>
          </cell>
          <cell r="AB9">
            <v>0</v>
          </cell>
          <cell r="AC9">
            <v>0</v>
          </cell>
          <cell r="AD9">
            <v>-58420.45</v>
          </cell>
          <cell r="AE9">
            <v>-616338.60000000009</v>
          </cell>
          <cell r="AF9">
            <v>0</v>
          </cell>
          <cell r="AG9">
            <v>129465.96</v>
          </cell>
          <cell r="AH9">
            <v>10838662.870000003</v>
          </cell>
          <cell r="AI9">
            <v>5482895.3400000017</v>
          </cell>
          <cell r="AJ9">
            <v>26849180.490000002</v>
          </cell>
          <cell r="AK9">
            <v>-12903334.690000005</v>
          </cell>
          <cell r="AL9">
            <v>0</v>
          </cell>
          <cell r="AM9">
            <v>-3107182.9299999997</v>
          </cell>
          <cell r="AN9">
            <v>1750015.7100000002</v>
          </cell>
          <cell r="AO9">
            <v>0</v>
          </cell>
          <cell r="AP9">
            <v>0</v>
          </cell>
          <cell r="AQ9">
            <v>-53935.069999999992</v>
          </cell>
          <cell r="AR9">
            <v>-662664.58000000007</v>
          </cell>
          <cell r="AS9">
            <v>0</v>
          </cell>
          <cell r="AT9">
            <v>129465.96</v>
          </cell>
          <cell r="AU9">
            <v>12001544.890000001</v>
          </cell>
          <cell r="AV9">
            <v>5485856.5300000012</v>
          </cell>
          <cell r="AW9">
            <v>28449682.800000001</v>
          </cell>
          <cell r="AX9">
            <v>-13470420.939999999</v>
          </cell>
          <cell r="AY9">
            <v>0</v>
          </cell>
          <cell r="AZ9">
            <v>-2977716.9699999997</v>
          </cell>
          <cell r="BA9">
            <v>1546755.02</v>
          </cell>
          <cell r="BB9">
            <v>0</v>
          </cell>
          <cell r="BC9">
            <v>0</v>
          </cell>
          <cell r="BD9">
            <v>-49449.66</v>
          </cell>
          <cell r="BE9">
            <v>-707630.73999999987</v>
          </cell>
          <cell r="BF9">
            <v>0</v>
          </cell>
          <cell r="BG9">
            <v>129465.96</v>
          </cell>
          <cell r="BH9">
            <v>12920685.470000001</v>
          </cell>
          <cell r="BI9">
            <v>5485856.5300000012</v>
          </cell>
          <cell r="BJ9">
            <v>29846924.420000006</v>
          </cell>
          <cell r="BK9">
            <v>-14077987.940000003</v>
          </cell>
          <cell r="BL9">
            <v>0</v>
          </cell>
          <cell r="BM9">
            <v>-2848251.01</v>
          </cell>
          <cell r="BN9">
            <v>2317802.6800000002</v>
          </cell>
          <cell r="BO9">
            <v>0</v>
          </cell>
          <cell r="BP9">
            <v>0</v>
          </cell>
          <cell r="BQ9">
            <v>-42731.12999999999</v>
          </cell>
          <cell r="BR9">
            <v>-758699.09</v>
          </cell>
          <cell r="BS9">
            <v>0</v>
          </cell>
          <cell r="BT9">
            <v>129465.96</v>
          </cell>
          <cell r="BU9">
            <v>14566523.890000002</v>
          </cell>
          <cell r="BV9">
            <v>5485856.5300000012</v>
          </cell>
          <cell r="BW9">
            <v>32031808.930000003</v>
          </cell>
          <cell r="BX9">
            <v>-14746499.990000004</v>
          </cell>
          <cell r="BY9">
            <v>0</v>
          </cell>
          <cell r="BZ9">
            <v>-2718785.05</v>
          </cell>
          <cell r="CA9">
            <v>1395737.2799999998</v>
          </cell>
          <cell r="CB9">
            <v>0</v>
          </cell>
          <cell r="CC9">
            <v>0</v>
          </cell>
          <cell r="CD9">
            <v>-38887.450000000004</v>
          </cell>
          <cell r="CE9">
            <v>-800337.05999999994</v>
          </cell>
          <cell r="CF9">
            <v>0</v>
          </cell>
          <cell r="CG9">
            <v>129465.96</v>
          </cell>
          <cell r="CH9">
            <v>15252502.619999999</v>
          </cell>
          <cell r="CI9">
            <v>5637371.6500000013</v>
          </cell>
          <cell r="CJ9">
            <v>33307922.400000002</v>
          </cell>
          <cell r="CK9">
            <v>-15466100.689999998</v>
          </cell>
          <cell r="CL9">
            <v>0</v>
          </cell>
          <cell r="CM9">
            <v>-2589319.09</v>
          </cell>
          <cell r="CN9">
            <v>1455431</v>
          </cell>
          <cell r="CO9">
            <v>0</v>
          </cell>
          <cell r="CP9">
            <v>1360545.67</v>
          </cell>
          <cell r="CQ9">
            <v>0</v>
          </cell>
          <cell r="CR9">
            <v>1412484.6999999997</v>
          </cell>
          <cell r="CS9">
            <v>0</v>
          </cell>
          <cell r="CT9">
            <v>1300193.01</v>
          </cell>
          <cell r="CU9">
            <v>0</v>
          </cell>
          <cell r="CV9">
            <v>1919707.2500000002</v>
          </cell>
          <cell r="CW9">
            <v>0</v>
          </cell>
          <cell r="CX9">
            <v>1152217.22</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9928486.7500000019</v>
          </cell>
          <cell r="EF9">
            <v>1240580.2499999998</v>
          </cell>
          <cell r="EG9">
            <v>0</v>
          </cell>
          <cell r="EH9">
            <v>0</v>
          </cell>
          <cell r="EI9">
            <v>0</v>
          </cell>
          <cell r="EJ9">
            <v>-682401.38000000024</v>
          </cell>
          <cell r="EK9">
            <v>0</v>
          </cell>
          <cell r="EL9">
            <v>129465.96</v>
          </cell>
          <cell r="EM9">
            <v>10616131.580000006</v>
          </cell>
        </row>
        <row r="10">
          <cell r="A10" t="str">
            <v>EM6</v>
          </cell>
          <cell r="B10">
            <v>10</v>
          </cell>
          <cell r="C10">
            <v>0</v>
          </cell>
          <cell r="D10">
            <v>0</v>
          </cell>
          <cell r="E10">
            <v>62076156.409999996</v>
          </cell>
          <cell r="F10">
            <v>4903350.97</v>
          </cell>
          <cell r="G10">
            <v>-6835</v>
          </cell>
          <cell r="H10">
            <v>0</v>
          </cell>
          <cell r="I10">
            <v>-236291.13000000006</v>
          </cell>
          <cell r="J10">
            <v>-3316231.81</v>
          </cell>
          <cell r="K10">
            <v>476.12</v>
          </cell>
          <cell r="L10">
            <v>135029.76000000001</v>
          </cell>
          <cell r="M10">
            <v>63555655.319999993</v>
          </cell>
          <cell r="N10">
            <v>4683877.7799999993</v>
          </cell>
          <cell r="O10">
            <v>0</v>
          </cell>
          <cell r="P10">
            <v>0</v>
          </cell>
          <cell r="Q10">
            <v>-290033.1999999999</v>
          </cell>
          <cell r="R10">
            <v>-3425833.2600000007</v>
          </cell>
          <cell r="S10">
            <v>474.09000000000003</v>
          </cell>
          <cell r="T10">
            <v>135029.76000000001</v>
          </cell>
          <cell r="U10">
            <v>64659170.489999995</v>
          </cell>
          <cell r="V10">
            <v>21978215.470000006</v>
          </cell>
          <cell r="W10">
            <v>143648896.27999997</v>
          </cell>
          <cell r="X10">
            <v>-70821363.849999994</v>
          </cell>
          <cell r="Y10">
            <v>-14282.72</v>
          </cell>
          <cell r="Z10">
            <v>-3375744.1500000004</v>
          </cell>
          <cell r="AA10">
            <v>5363737.4000000004</v>
          </cell>
          <cell r="AB10">
            <v>0</v>
          </cell>
          <cell r="AC10">
            <v>0</v>
          </cell>
          <cell r="AD10">
            <v>-267511.95</v>
          </cell>
          <cell r="AE10">
            <v>-3551676.4200000004</v>
          </cell>
          <cell r="AF10">
            <v>474.09000000000003</v>
          </cell>
          <cell r="AG10">
            <v>135029.76000000001</v>
          </cell>
          <cell r="AH10">
            <v>66339223.36999999</v>
          </cell>
          <cell r="AI10">
            <v>22506045.570000004</v>
          </cell>
          <cell r="AJ10">
            <v>143648896.27999997</v>
          </cell>
          <cell r="AK10">
            <v>-74055149.889999986</v>
          </cell>
          <cell r="AL10">
            <v>-13808.63</v>
          </cell>
          <cell r="AM10">
            <v>-3240714.3900000006</v>
          </cell>
          <cell r="AN10">
            <v>5307328.05</v>
          </cell>
          <cell r="AO10">
            <v>0</v>
          </cell>
          <cell r="AP10">
            <v>0</v>
          </cell>
          <cell r="AQ10">
            <v>-249949.87000000002</v>
          </cell>
          <cell r="AR10">
            <v>-3682745.8299999996</v>
          </cell>
          <cell r="AS10">
            <v>474.09000000000003</v>
          </cell>
          <cell r="AT10">
            <v>135029.76000000001</v>
          </cell>
          <cell r="AU10">
            <v>67849359.569999993</v>
          </cell>
          <cell r="AV10">
            <v>22613435.370000005</v>
          </cell>
          <cell r="AW10">
            <v>148370821.98999998</v>
          </cell>
          <cell r="AX10">
            <v>-77402443.249999985</v>
          </cell>
          <cell r="AY10">
            <v>-13334.54</v>
          </cell>
          <cell r="AZ10">
            <v>-3105684.6300000004</v>
          </cell>
          <cell r="BA10">
            <v>5385295.1599999992</v>
          </cell>
          <cell r="BB10">
            <v>0</v>
          </cell>
          <cell r="BC10">
            <v>0</v>
          </cell>
          <cell r="BD10">
            <v>-234473.39000000004</v>
          </cell>
          <cell r="BE10">
            <v>-3798903.7699999996</v>
          </cell>
          <cell r="BF10">
            <v>474.09000000000003</v>
          </cell>
          <cell r="BG10">
            <v>135029.76000000001</v>
          </cell>
          <cell r="BH10">
            <v>69336781.419999987</v>
          </cell>
          <cell r="BI10">
            <v>23131920.860000007</v>
          </cell>
          <cell r="BJ10">
            <v>153275011.18999997</v>
          </cell>
          <cell r="BK10">
            <v>-80954714.450000003</v>
          </cell>
          <cell r="BL10">
            <v>-12860.45</v>
          </cell>
          <cell r="BM10">
            <v>-2970654.87</v>
          </cell>
          <cell r="BN10">
            <v>5478408.9100000001</v>
          </cell>
          <cell r="BO10">
            <v>0</v>
          </cell>
          <cell r="BP10">
            <v>0</v>
          </cell>
          <cell r="BQ10">
            <v>-220690.65000000002</v>
          </cell>
          <cell r="BR10">
            <v>-3907549.9800000004</v>
          </cell>
          <cell r="BS10">
            <v>474.09000000000003</v>
          </cell>
          <cell r="BT10">
            <v>135029.76000000001</v>
          </cell>
          <cell r="BU10">
            <v>70822453.549999982</v>
          </cell>
          <cell r="BV10">
            <v>24372642.650000006</v>
          </cell>
          <cell r="BW10">
            <v>158305118.06999999</v>
          </cell>
          <cell r="BX10">
            <v>-84634653.050000012</v>
          </cell>
          <cell r="BY10">
            <v>-12386.36</v>
          </cell>
          <cell r="BZ10">
            <v>-2835625.1100000003</v>
          </cell>
          <cell r="CA10">
            <v>5578465.0099999998</v>
          </cell>
          <cell r="CB10">
            <v>0</v>
          </cell>
          <cell r="CC10">
            <v>0</v>
          </cell>
          <cell r="CD10">
            <v>-207922.42</v>
          </cell>
          <cell r="CE10">
            <v>-4004585.939999999</v>
          </cell>
          <cell r="CF10">
            <v>474.09000000000003</v>
          </cell>
          <cell r="CG10">
            <v>135029.76000000001</v>
          </cell>
          <cell r="CH10">
            <v>72323914.049999997</v>
          </cell>
          <cell r="CI10">
            <v>25931407.780000005</v>
          </cell>
          <cell r="CJ10">
            <v>163473029.63</v>
          </cell>
          <cell r="CK10">
            <v>-88436607.960000008</v>
          </cell>
          <cell r="CL10">
            <v>-11912.270000000002</v>
          </cell>
          <cell r="CM10">
            <v>-2700595.3500000006</v>
          </cell>
          <cell r="CN10">
            <v>3412809.8599999994</v>
          </cell>
          <cell r="CO10">
            <v>0</v>
          </cell>
          <cell r="CP10">
            <v>3878345.5300000003</v>
          </cell>
          <cell r="CQ10">
            <v>0</v>
          </cell>
          <cell r="CR10">
            <v>3860065.4099999997</v>
          </cell>
          <cell r="CS10">
            <v>0</v>
          </cell>
          <cell r="CT10">
            <v>3921568.0600000005</v>
          </cell>
          <cell r="CU10">
            <v>0</v>
          </cell>
          <cell r="CV10">
            <v>3992156.28</v>
          </cell>
          <cell r="CW10">
            <v>0</v>
          </cell>
          <cell r="CX10">
            <v>4068007.3</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68352713.75999999</v>
          </cell>
          <cell r="EF10">
            <v>4552582.8200000012</v>
          </cell>
          <cell r="EG10">
            <v>0</v>
          </cell>
          <cell r="EH10">
            <v>0</v>
          </cell>
          <cell r="EI10">
            <v>0</v>
          </cell>
          <cell r="EJ10">
            <v>-3748313.63</v>
          </cell>
          <cell r="EK10">
            <v>0</v>
          </cell>
          <cell r="EL10">
            <v>135029.76999999999</v>
          </cell>
          <cell r="EM10">
            <v>69292012.719999999</v>
          </cell>
        </row>
        <row r="11">
          <cell r="A11" t="str">
            <v>EM7</v>
          </cell>
          <cell r="B11">
            <v>11</v>
          </cell>
          <cell r="C11">
            <v>0</v>
          </cell>
          <cell r="D11">
            <v>0</v>
          </cell>
          <cell r="E11">
            <v>931008.7099999995</v>
          </cell>
          <cell r="F11">
            <v>0</v>
          </cell>
          <cell r="G11">
            <v>0</v>
          </cell>
          <cell r="H11">
            <v>0</v>
          </cell>
          <cell r="I11">
            <v>-116670.72</v>
          </cell>
          <cell r="J11">
            <v>-802698.44999999984</v>
          </cell>
          <cell r="K11">
            <v>0</v>
          </cell>
          <cell r="L11">
            <v>210329.60000000001</v>
          </cell>
          <cell r="M11">
            <v>221969.13999999966</v>
          </cell>
          <cell r="N11">
            <v>0</v>
          </cell>
          <cell r="O11">
            <v>0</v>
          </cell>
          <cell r="P11">
            <v>0</v>
          </cell>
          <cell r="Q11">
            <v>-81222.570000000007</v>
          </cell>
          <cell r="R11">
            <v>-670326.83000000007</v>
          </cell>
          <cell r="S11">
            <v>0</v>
          </cell>
          <cell r="T11">
            <v>210329.60000000001</v>
          </cell>
          <cell r="U11">
            <v>-319250.66000000038</v>
          </cell>
          <cell r="V11">
            <v>5413809.6699999999</v>
          </cell>
          <cell r="W11">
            <v>17817978.660000004</v>
          </cell>
          <cell r="X11">
            <v>-16205073.190000001</v>
          </cell>
          <cell r="Y11">
            <v>0</v>
          </cell>
          <cell r="Z11">
            <v>-2103295.96</v>
          </cell>
          <cell r="AA11">
            <v>0</v>
          </cell>
          <cell r="AB11">
            <v>0</v>
          </cell>
          <cell r="AC11">
            <v>0</v>
          </cell>
          <cell r="AD11">
            <v>-62672.009999999987</v>
          </cell>
          <cell r="AE11">
            <v>-533021.68999999971</v>
          </cell>
          <cell r="AF11">
            <v>0</v>
          </cell>
          <cell r="AG11">
            <v>210329.60000000001</v>
          </cell>
          <cell r="AH11">
            <v>-704614.75999999978</v>
          </cell>
          <cell r="AI11">
            <v>7799183.7200000007</v>
          </cell>
          <cell r="AJ11">
            <v>17817978.660000004</v>
          </cell>
          <cell r="AK11">
            <v>-16629627.060000002</v>
          </cell>
          <cell r="AL11">
            <v>0</v>
          </cell>
          <cell r="AM11">
            <v>-1892966.3599999999</v>
          </cell>
          <cell r="AN11">
            <v>0</v>
          </cell>
          <cell r="AO11">
            <v>0</v>
          </cell>
          <cell r="AP11">
            <v>0</v>
          </cell>
          <cell r="AQ11">
            <v>-45884.369999999995</v>
          </cell>
          <cell r="AR11">
            <v>-436782.18999999994</v>
          </cell>
          <cell r="AS11">
            <v>0</v>
          </cell>
          <cell r="AT11">
            <v>210329.60000000001</v>
          </cell>
          <cell r="AU11">
            <v>-976951.71999999986</v>
          </cell>
          <cell r="AV11">
            <v>9665586.1699999999</v>
          </cell>
          <cell r="AW11">
            <v>17668528.470000006</v>
          </cell>
          <cell r="AX11">
            <v>-16962843.43</v>
          </cell>
          <cell r="AY11">
            <v>0</v>
          </cell>
          <cell r="AZ11">
            <v>-1682636.7599999998</v>
          </cell>
          <cell r="BA11">
            <v>0</v>
          </cell>
          <cell r="BB11">
            <v>0</v>
          </cell>
          <cell r="BC11">
            <v>0</v>
          </cell>
          <cell r="BD11">
            <v>-19792.199999999997</v>
          </cell>
          <cell r="BE11">
            <v>-337284.90000000026</v>
          </cell>
          <cell r="BF11">
            <v>0</v>
          </cell>
          <cell r="BG11">
            <v>210329.60000000001</v>
          </cell>
          <cell r="BH11">
            <v>-1123699.22</v>
          </cell>
          <cell r="BI11">
            <v>11036615.85</v>
          </cell>
          <cell r="BJ11">
            <v>17590691.760000005</v>
          </cell>
          <cell r="BK11">
            <v>-17242083.82</v>
          </cell>
          <cell r="BL11">
            <v>0</v>
          </cell>
          <cell r="BM11">
            <v>-1472307.1599999997</v>
          </cell>
          <cell r="BN11">
            <v>0</v>
          </cell>
          <cell r="BO11">
            <v>0</v>
          </cell>
          <cell r="BP11">
            <v>0</v>
          </cell>
          <cell r="BQ11">
            <v>-15213.37</v>
          </cell>
          <cell r="BR11">
            <v>-178809.84999999969</v>
          </cell>
          <cell r="BS11">
            <v>0</v>
          </cell>
          <cell r="BT11">
            <v>210329.60000000001</v>
          </cell>
          <cell r="BU11">
            <v>-1107392.8399999996</v>
          </cell>
          <cell r="BV11">
            <v>13218543.08</v>
          </cell>
          <cell r="BW11">
            <v>17514764.380000006</v>
          </cell>
          <cell r="BX11">
            <v>-17360179.66</v>
          </cell>
          <cell r="BY11">
            <v>0</v>
          </cell>
          <cell r="BZ11">
            <v>-1261977.5599999996</v>
          </cell>
          <cell r="CA11">
            <v>0</v>
          </cell>
          <cell r="CB11">
            <v>0</v>
          </cell>
          <cell r="CC11">
            <v>0</v>
          </cell>
          <cell r="CD11">
            <v>-10657.720000000001</v>
          </cell>
          <cell r="CE11">
            <v>-88589.049999999945</v>
          </cell>
          <cell r="CF11">
            <v>0</v>
          </cell>
          <cell r="CG11">
            <v>210329.60000000001</v>
          </cell>
          <cell r="CH11">
            <v>-996310.00999999931</v>
          </cell>
          <cell r="CI11">
            <v>15493345</v>
          </cell>
          <cell r="CJ11">
            <v>17438837.000000004</v>
          </cell>
          <cell r="CK11">
            <v>-17383499.050000004</v>
          </cell>
          <cell r="CL11">
            <v>0</v>
          </cell>
          <cell r="CM11">
            <v>-1051647.9599999995</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569267.74999999942</v>
          </cell>
          <cell r="EF11">
            <v>0</v>
          </cell>
          <cell r="EG11">
            <v>0</v>
          </cell>
          <cell r="EH11">
            <v>0</v>
          </cell>
          <cell r="EI11">
            <v>-289.45999999999185</v>
          </cell>
          <cell r="EJ11">
            <v>-725438.67999999959</v>
          </cell>
          <cell r="EK11">
            <v>0</v>
          </cell>
          <cell r="EL11">
            <v>210329.60000000001</v>
          </cell>
          <cell r="EM11">
            <v>53869.21</v>
          </cell>
        </row>
        <row r="12">
          <cell r="A12" t="str">
            <v>EM8</v>
          </cell>
          <cell r="B12">
            <v>12</v>
          </cell>
          <cell r="C12">
            <v>0</v>
          </cell>
          <cell r="D12">
            <v>0</v>
          </cell>
          <cell r="E12">
            <v>769313.50000000012</v>
          </cell>
          <cell r="F12">
            <v>534949.02</v>
          </cell>
          <cell r="G12">
            <v>-204337</v>
          </cell>
          <cell r="H12">
            <v>0</v>
          </cell>
          <cell r="I12">
            <v>-21745.61</v>
          </cell>
          <cell r="J12">
            <v>-194397.02000000002</v>
          </cell>
          <cell r="K12">
            <v>0</v>
          </cell>
          <cell r="L12">
            <v>-4972.43</v>
          </cell>
          <cell r="M12">
            <v>878810.46</v>
          </cell>
          <cell r="N12">
            <v>314677.06999999995</v>
          </cell>
          <cell r="O12">
            <v>-146816.72</v>
          </cell>
          <cell r="P12">
            <v>0</v>
          </cell>
          <cell r="Q12">
            <v>-11339.93</v>
          </cell>
          <cell r="R12">
            <v>-186083.87000000002</v>
          </cell>
          <cell r="S12">
            <v>0</v>
          </cell>
          <cell r="T12">
            <v>-4972.43</v>
          </cell>
          <cell r="U12">
            <v>844274.58</v>
          </cell>
          <cell r="V12">
            <v>4845387.47</v>
          </cell>
          <cell r="W12">
            <v>7999876.0299999993</v>
          </cell>
          <cell r="X12">
            <v>-6197717.6500000004</v>
          </cell>
          <cell r="Y12">
            <v>0</v>
          </cell>
          <cell r="Z12">
            <v>19889.72</v>
          </cell>
          <cell r="AA12">
            <v>1151211.4999999998</v>
          </cell>
          <cell r="AB12">
            <v>-153242.79999999999</v>
          </cell>
          <cell r="AC12">
            <v>0</v>
          </cell>
          <cell r="AD12">
            <v>-9314.26</v>
          </cell>
          <cell r="AE12">
            <v>-215677.20999999993</v>
          </cell>
          <cell r="AF12">
            <v>0</v>
          </cell>
          <cell r="AG12">
            <v>-4972.43</v>
          </cell>
          <cell r="AH12">
            <v>1612279.3799999997</v>
          </cell>
          <cell r="AI12">
            <v>5079005.08</v>
          </cell>
          <cell r="AJ12">
            <v>7999876.0299999993</v>
          </cell>
          <cell r="AK12">
            <v>-6402513.9399999995</v>
          </cell>
          <cell r="AL12">
            <v>0</v>
          </cell>
          <cell r="AM12">
            <v>14917.29</v>
          </cell>
          <cell r="AN12">
            <v>262267.62</v>
          </cell>
          <cell r="AO12">
            <v>-157177.95000000001</v>
          </cell>
          <cell r="AP12">
            <v>0</v>
          </cell>
          <cell r="AQ12">
            <v>-7294.7199999999993</v>
          </cell>
          <cell r="AR12">
            <v>-251886.43999999997</v>
          </cell>
          <cell r="AS12">
            <v>0</v>
          </cell>
          <cell r="AT12">
            <v>-4972.43</v>
          </cell>
          <cell r="AU12">
            <v>1453215.4599999997</v>
          </cell>
          <cell r="AV12">
            <v>5514093.4100000001</v>
          </cell>
          <cell r="AW12">
            <v>8085502.7199999988</v>
          </cell>
          <cell r="AX12">
            <v>-6642232.1199999992</v>
          </cell>
          <cell r="AY12">
            <v>0</v>
          </cell>
          <cell r="AZ12">
            <v>9944.86</v>
          </cell>
          <cell r="BA12">
            <v>250002.35</v>
          </cell>
          <cell r="BB12">
            <v>-161162.51</v>
          </cell>
          <cell r="BC12">
            <v>0</v>
          </cell>
          <cell r="BD12">
            <v>-5348.43</v>
          </cell>
          <cell r="BE12">
            <v>-240472.81</v>
          </cell>
          <cell r="BF12">
            <v>0</v>
          </cell>
          <cell r="BG12">
            <v>-4972.43</v>
          </cell>
          <cell r="BH12">
            <v>1291261.6299999999</v>
          </cell>
          <cell r="BI12">
            <v>5712160.2000000002</v>
          </cell>
          <cell r="BJ12">
            <v>8161308.1599999983</v>
          </cell>
          <cell r="BK12">
            <v>-6875018.96</v>
          </cell>
          <cell r="BL12">
            <v>0</v>
          </cell>
          <cell r="BM12">
            <v>4972.43</v>
          </cell>
          <cell r="BN12">
            <v>253493.15</v>
          </cell>
          <cell r="BO12">
            <v>-165197.01999999999</v>
          </cell>
          <cell r="BP12">
            <v>0</v>
          </cell>
          <cell r="BQ12">
            <v>-4044.9899999999989</v>
          </cell>
          <cell r="BR12">
            <v>-202763.86000000019</v>
          </cell>
          <cell r="BS12">
            <v>0</v>
          </cell>
          <cell r="BT12">
            <v>-4972.43</v>
          </cell>
          <cell r="BU12">
            <v>1167776.4799999997</v>
          </cell>
          <cell r="BV12">
            <v>5712160.2000000002</v>
          </cell>
          <cell r="BW12">
            <v>8236569.8899999997</v>
          </cell>
          <cell r="BX12">
            <v>-7068793.4100000001</v>
          </cell>
          <cell r="BY12">
            <v>0</v>
          </cell>
          <cell r="BZ12">
            <v>0</v>
          </cell>
          <cell r="CA12">
            <v>257244.23</v>
          </cell>
          <cell r="CB12">
            <v>-169223.61</v>
          </cell>
          <cell r="CC12">
            <v>0</v>
          </cell>
          <cell r="CD12">
            <v>-3042.14</v>
          </cell>
          <cell r="CE12">
            <v>-203892.52</v>
          </cell>
          <cell r="CF12">
            <v>0</v>
          </cell>
          <cell r="CG12">
            <v>0</v>
          </cell>
          <cell r="CH12">
            <v>1048862.4399999997</v>
          </cell>
          <cell r="CI12">
            <v>6233082.870000001</v>
          </cell>
          <cell r="CJ12">
            <v>8316018.4499999993</v>
          </cell>
          <cell r="CK12">
            <v>-7267156.0099999998</v>
          </cell>
          <cell r="CL12">
            <v>0</v>
          </cell>
          <cell r="CM12">
            <v>0</v>
          </cell>
          <cell r="CN12">
            <v>170409.06000000003</v>
          </cell>
          <cell r="CO12">
            <v>101480</v>
          </cell>
          <cell r="CP12">
            <v>699393.34</v>
          </cell>
          <cell r="CQ12">
            <v>106900</v>
          </cell>
          <cell r="CR12">
            <v>139434.43</v>
          </cell>
          <cell r="CS12">
            <v>110230</v>
          </cell>
          <cell r="CT12">
            <v>132572.97999999998</v>
          </cell>
          <cell r="CU12">
            <v>113520</v>
          </cell>
          <cell r="CV12">
            <v>134959.28</v>
          </cell>
          <cell r="CW12">
            <v>116850</v>
          </cell>
          <cell r="CX12">
            <v>137523.52000000002</v>
          </cell>
          <cell r="CY12">
            <v>120110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1254004.199999996</v>
          </cell>
          <cell r="EF12">
            <v>316656.97000000003</v>
          </cell>
          <cell r="EG12">
            <v>-165420.25</v>
          </cell>
          <cell r="EH12">
            <v>0</v>
          </cell>
          <cell r="EI12">
            <v>0</v>
          </cell>
          <cell r="EJ12">
            <v>-282170.74</v>
          </cell>
          <cell r="EK12">
            <v>0</v>
          </cell>
          <cell r="EL12">
            <v>-4972.4300000000021</v>
          </cell>
          <cell r="EM12">
            <v>1118097.7499999984</v>
          </cell>
        </row>
        <row r="13">
          <cell r="A13" t="str">
            <v>EM9</v>
          </cell>
          <cell r="B13">
            <v>13</v>
          </cell>
          <cell r="C13">
            <v>0</v>
          </cell>
          <cell r="D13">
            <v>0</v>
          </cell>
          <cell r="E13">
            <v>3842589.8499999996</v>
          </cell>
          <cell r="F13">
            <v>665.6</v>
          </cell>
          <cell r="G13">
            <v>0</v>
          </cell>
          <cell r="H13">
            <v>123.41999999999999</v>
          </cell>
          <cell r="I13">
            <v>0</v>
          </cell>
          <cell r="J13">
            <v>-942876.41</v>
          </cell>
          <cell r="K13">
            <v>109662.43000000001</v>
          </cell>
          <cell r="L13">
            <v>0</v>
          </cell>
          <cell r="M13">
            <v>3010164.8899999997</v>
          </cell>
          <cell r="N13">
            <v>2080000</v>
          </cell>
          <cell r="O13">
            <v>0</v>
          </cell>
          <cell r="P13">
            <v>0</v>
          </cell>
          <cell r="Q13">
            <v>0</v>
          </cell>
          <cell r="R13">
            <v>-1046256.3099999999</v>
          </cell>
          <cell r="S13">
            <v>109675.79000000001</v>
          </cell>
          <cell r="T13">
            <v>0</v>
          </cell>
          <cell r="U13">
            <v>4153584.37</v>
          </cell>
          <cell r="V13">
            <v>397752.21</v>
          </cell>
          <cell r="W13">
            <v>12955915.369999999</v>
          </cell>
          <cell r="X13">
            <v>-7290614.6900000013</v>
          </cell>
          <cell r="Y13">
            <v>-456116.31</v>
          </cell>
          <cell r="Z13">
            <v>0</v>
          </cell>
          <cell r="AA13">
            <v>1055600</v>
          </cell>
          <cell r="AB13">
            <v>0</v>
          </cell>
          <cell r="AC13">
            <v>0</v>
          </cell>
          <cell r="AD13">
            <v>0</v>
          </cell>
          <cell r="AE13">
            <v>-1063328.29</v>
          </cell>
          <cell r="AF13">
            <v>109675.79000000002</v>
          </cell>
          <cell r="AG13">
            <v>0</v>
          </cell>
          <cell r="AH13">
            <v>4255531.8699999992</v>
          </cell>
          <cell r="AI13">
            <v>1794832.29</v>
          </cell>
          <cell r="AJ13">
            <v>12955915.369999999</v>
          </cell>
          <cell r="AK13">
            <v>-8353942.9800000004</v>
          </cell>
          <cell r="AL13">
            <v>-346440.52</v>
          </cell>
          <cell r="AM13">
            <v>0</v>
          </cell>
          <cell r="AN13">
            <v>536244.80000000005</v>
          </cell>
          <cell r="AO13">
            <v>0</v>
          </cell>
          <cell r="AP13">
            <v>0</v>
          </cell>
          <cell r="AQ13">
            <v>0</v>
          </cell>
          <cell r="AR13">
            <v>-1039695.2600000001</v>
          </cell>
          <cell r="AS13">
            <v>92269.540000000008</v>
          </cell>
          <cell r="AT13">
            <v>0</v>
          </cell>
          <cell r="AU13">
            <v>3844350.9499999997</v>
          </cell>
          <cell r="AV13">
            <v>2827085.18</v>
          </cell>
          <cell r="AW13">
            <v>13492160.17</v>
          </cell>
          <cell r="AX13">
            <v>-9393638.2400000002</v>
          </cell>
          <cell r="AY13">
            <v>-254170.97999999998</v>
          </cell>
          <cell r="AZ13">
            <v>0</v>
          </cell>
          <cell r="BA13">
            <v>545897.21000000008</v>
          </cell>
          <cell r="BB13">
            <v>0</v>
          </cell>
          <cell r="BC13">
            <v>0</v>
          </cell>
          <cell r="BD13">
            <v>0</v>
          </cell>
          <cell r="BE13">
            <v>-1076031.1299999997</v>
          </cell>
          <cell r="BF13">
            <v>80104.87</v>
          </cell>
          <cell r="BG13">
            <v>0</v>
          </cell>
          <cell r="BH13">
            <v>3394321.9</v>
          </cell>
          <cell r="BI13">
            <v>2827085.18</v>
          </cell>
          <cell r="BJ13">
            <v>14038057.380000001</v>
          </cell>
          <cell r="BK13">
            <v>-10469669.369999999</v>
          </cell>
          <cell r="BL13">
            <v>-174066.11</v>
          </cell>
          <cell r="BM13">
            <v>0</v>
          </cell>
          <cell r="BN13">
            <v>555723.36</v>
          </cell>
          <cell r="BO13">
            <v>0</v>
          </cell>
          <cell r="BP13">
            <v>0</v>
          </cell>
          <cell r="BQ13">
            <v>0</v>
          </cell>
          <cell r="BR13">
            <v>-685951.6</v>
          </cell>
          <cell r="BS13">
            <v>62604.840000000011</v>
          </cell>
          <cell r="BT13">
            <v>0</v>
          </cell>
          <cell r="BU13">
            <v>3326698.4999999995</v>
          </cell>
          <cell r="BV13">
            <v>7456403.0599999996</v>
          </cell>
          <cell r="BW13">
            <v>14593780.74</v>
          </cell>
          <cell r="BX13">
            <v>-11155620.970000001</v>
          </cell>
          <cell r="BY13">
            <v>-111461.27</v>
          </cell>
          <cell r="BZ13">
            <v>0</v>
          </cell>
          <cell r="CA13">
            <v>566282.1</v>
          </cell>
          <cell r="CB13">
            <v>0</v>
          </cell>
          <cell r="CC13">
            <v>0</v>
          </cell>
          <cell r="CD13">
            <v>0</v>
          </cell>
          <cell r="CE13">
            <v>-593911.32999999996</v>
          </cell>
          <cell r="CF13">
            <v>51317.680000000008</v>
          </cell>
          <cell r="CG13">
            <v>0</v>
          </cell>
          <cell r="CH13">
            <v>3350386.95</v>
          </cell>
          <cell r="CI13">
            <v>7456403.0599999996</v>
          </cell>
          <cell r="CJ13">
            <v>15160062.84</v>
          </cell>
          <cell r="CK13">
            <v>-11749532.300000001</v>
          </cell>
          <cell r="CL13">
            <v>-60143.590000000011</v>
          </cell>
          <cell r="CM13">
            <v>0</v>
          </cell>
          <cell r="CN13">
            <v>2000000</v>
          </cell>
          <cell r="CO13">
            <v>0</v>
          </cell>
          <cell r="CP13">
            <v>1015000</v>
          </cell>
          <cell r="CQ13">
            <v>0</v>
          </cell>
          <cell r="CR13">
            <v>515620</v>
          </cell>
          <cell r="CS13">
            <v>0</v>
          </cell>
          <cell r="CT13">
            <v>524901.16</v>
          </cell>
          <cell r="CU13">
            <v>0</v>
          </cell>
          <cell r="CV13">
            <v>534349.38</v>
          </cell>
          <cell r="CW13">
            <v>0</v>
          </cell>
          <cell r="CX13">
            <v>544502.02</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4890595.5299999975</v>
          </cell>
          <cell r="EF13">
            <v>772333.8</v>
          </cell>
          <cell r="EG13">
            <v>-20000</v>
          </cell>
          <cell r="EH13">
            <v>0</v>
          </cell>
          <cell r="EI13">
            <v>0</v>
          </cell>
          <cell r="EJ13">
            <v>-1171559.8199999998</v>
          </cell>
          <cell r="EK13">
            <v>47070.95</v>
          </cell>
          <cell r="EL13">
            <v>0</v>
          </cell>
          <cell r="EM13">
            <v>4518440.459999999</v>
          </cell>
        </row>
        <row r="14">
          <cell r="A14" t="str">
            <v>EB1</v>
          </cell>
          <cell r="B14">
            <v>14</v>
          </cell>
          <cell r="C14">
            <v>0</v>
          </cell>
          <cell r="D14">
            <v>0</v>
          </cell>
          <cell r="E14">
            <v>250405676.80000001</v>
          </cell>
          <cell r="F14">
            <v>14560247.58</v>
          </cell>
          <cell r="G14">
            <v>-973992.57</v>
          </cell>
          <cell r="H14">
            <v>0</v>
          </cell>
          <cell r="I14">
            <v>-540081.5199999999</v>
          </cell>
          <cell r="J14">
            <v>-4670975.5199999996</v>
          </cell>
          <cell r="K14">
            <v>6688.6500000000005</v>
          </cell>
          <cell r="L14">
            <v>-1859987.53</v>
          </cell>
          <cell r="M14">
            <v>256927575.88999999</v>
          </cell>
          <cell r="N14">
            <v>16179584.34</v>
          </cell>
          <cell r="O14">
            <v>-971743.13</v>
          </cell>
          <cell r="P14">
            <v>0</v>
          </cell>
          <cell r="Q14">
            <v>-483521.70999999996</v>
          </cell>
          <cell r="R14">
            <v>-4935705.07</v>
          </cell>
          <cell r="S14">
            <v>5708.8600000000006</v>
          </cell>
          <cell r="T14">
            <v>-1859987.53</v>
          </cell>
          <cell r="U14">
            <v>264861911.64999998</v>
          </cell>
          <cell r="V14">
            <v>14150026.209999999</v>
          </cell>
          <cell r="W14">
            <v>286708629.76999998</v>
          </cell>
          <cell r="X14">
            <v>-77824439.719999984</v>
          </cell>
          <cell r="Y14">
            <v>-252350.07999999996</v>
          </cell>
          <cell r="Z14">
            <v>74399501.280000001</v>
          </cell>
          <cell r="AA14">
            <v>19559632.849999987</v>
          </cell>
          <cell r="AB14">
            <v>-713748.8</v>
          </cell>
          <cell r="AC14">
            <v>0</v>
          </cell>
          <cell r="AD14">
            <v>-438724.81</v>
          </cell>
          <cell r="AE14">
            <v>-5260843.41</v>
          </cell>
          <cell r="AF14">
            <v>5708.8600000000006</v>
          </cell>
          <cell r="AG14">
            <v>-1859987.53</v>
          </cell>
          <cell r="AH14">
            <v>276153948.81</v>
          </cell>
          <cell r="AI14">
            <v>14150026.209999999</v>
          </cell>
          <cell r="AJ14">
            <v>286708629.76999998</v>
          </cell>
          <cell r="AK14">
            <v>-82847553.49000001</v>
          </cell>
          <cell r="AL14">
            <v>-246641.21999999997</v>
          </cell>
          <cell r="AM14">
            <v>72539513.75</v>
          </cell>
          <cell r="AN14">
            <v>19367530.849999994</v>
          </cell>
          <cell r="AO14">
            <v>-721861.50999999989</v>
          </cell>
          <cell r="AP14">
            <v>0</v>
          </cell>
          <cell r="AQ14">
            <v>-425212.83999999997</v>
          </cell>
          <cell r="AR14">
            <v>-5613340.1499999994</v>
          </cell>
          <cell r="AS14">
            <v>5708.8600000000006</v>
          </cell>
          <cell r="AT14">
            <v>-1859987.53</v>
          </cell>
          <cell r="AU14">
            <v>286906786.49000001</v>
          </cell>
          <cell r="AV14">
            <v>14692970.709999999</v>
          </cell>
          <cell r="AW14">
            <v>304682812.44999999</v>
          </cell>
          <cell r="AX14">
            <v>-88214619.819999993</v>
          </cell>
          <cell r="AY14">
            <v>-240932.35999999996</v>
          </cell>
          <cell r="AZ14">
            <v>70679526.219999999</v>
          </cell>
          <cell r="BA14">
            <v>19622444.719999999</v>
          </cell>
          <cell r="BB14">
            <v>-731134.4</v>
          </cell>
          <cell r="BC14">
            <v>0</v>
          </cell>
          <cell r="BD14">
            <v>-411783.08</v>
          </cell>
          <cell r="BE14">
            <v>-5970350.8699999992</v>
          </cell>
          <cell r="BF14">
            <v>5708.8600000000006</v>
          </cell>
          <cell r="BG14">
            <v>-1859987.53</v>
          </cell>
          <cell r="BH14">
            <v>297561684.19000006</v>
          </cell>
          <cell r="BI14">
            <v>14692970.709999999</v>
          </cell>
          <cell r="BJ14">
            <v>322902636.09999996</v>
          </cell>
          <cell r="BK14">
            <v>-93925267.100000009</v>
          </cell>
          <cell r="BL14">
            <v>-235223.49999999997</v>
          </cell>
          <cell r="BM14">
            <v>68819538.689999998</v>
          </cell>
          <cell r="BN14">
            <v>19881946.829999998</v>
          </cell>
          <cell r="BO14">
            <v>-740574.14</v>
          </cell>
          <cell r="BP14">
            <v>0</v>
          </cell>
          <cell r="BQ14">
            <v>-398366.97000000003</v>
          </cell>
          <cell r="BR14">
            <v>-6325316.9900000012</v>
          </cell>
          <cell r="BS14">
            <v>5708.8600000000006</v>
          </cell>
          <cell r="BT14">
            <v>-1859987.53</v>
          </cell>
          <cell r="BU14">
            <v>308125094.24999994</v>
          </cell>
          <cell r="BV14">
            <v>15538324.189999998</v>
          </cell>
          <cell r="BW14">
            <v>341374858.54999995</v>
          </cell>
          <cell r="BX14">
            <v>-99979800.819999978</v>
          </cell>
          <cell r="BY14">
            <v>-229514.63999999996</v>
          </cell>
          <cell r="BZ14">
            <v>66959551.159999996</v>
          </cell>
          <cell r="CA14">
            <v>20160796.090000007</v>
          </cell>
          <cell r="CB14">
            <v>-750717.7300000001</v>
          </cell>
          <cell r="CC14">
            <v>0</v>
          </cell>
          <cell r="CD14">
            <v>-384983.99</v>
          </cell>
          <cell r="CE14">
            <v>-6698538.9300000006</v>
          </cell>
          <cell r="CF14">
            <v>5708.8600000000006</v>
          </cell>
          <cell r="CG14">
            <v>-1859987.53</v>
          </cell>
          <cell r="CH14">
            <v>318597371.01999992</v>
          </cell>
          <cell r="CI14">
            <v>15538324.189999998</v>
          </cell>
          <cell r="CJ14">
            <v>360115786.65999997</v>
          </cell>
          <cell r="CK14">
            <v>-106394173.49000001</v>
          </cell>
          <cell r="CL14">
            <v>-223805.77999999997</v>
          </cell>
          <cell r="CM14">
            <v>65099563.629999995</v>
          </cell>
          <cell r="CN14">
            <v>7570544.7199999988</v>
          </cell>
          <cell r="CO14">
            <v>669004.44999999995</v>
          </cell>
          <cell r="CP14">
            <v>9651343.9200000037</v>
          </cell>
          <cell r="CQ14">
            <v>557531.3600000001</v>
          </cell>
          <cell r="CR14">
            <v>9604373.8599999994</v>
          </cell>
          <cell r="CS14">
            <v>563873.55999999994</v>
          </cell>
          <cell r="CT14">
            <v>9777252.6000000034</v>
          </cell>
          <cell r="CU14">
            <v>571122.73</v>
          </cell>
          <cell r="CV14">
            <v>9953243.2200000025</v>
          </cell>
          <cell r="CW14">
            <v>578502.31000000006</v>
          </cell>
          <cell r="CX14">
            <v>10142354.729999999</v>
          </cell>
          <cell r="CY14">
            <v>586432.18000000005</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257233630.65000004</v>
          </cell>
          <cell r="EF14">
            <v>13316989.129999999</v>
          </cell>
          <cell r="EG14">
            <v>-608638.53999999992</v>
          </cell>
          <cell r="EH14">
            <v>0</v>
          </cell>
          <cell r="EI14">
            <v>-50459.800000000047</v>
          </cell>
          <cell r="EJ14">
            <v>-5056152.0999999996</v>
          </cell>
          <cell r="EK14">
            <v>0</v>
          </cell>
          <cell r="EL14">
            <v>-1859987.54</v>
          </cell>
          <cell r="EM14">
            <v>262975381.80000001</v>
          </cell>
        </row>
        <row r="15">
          <cell r="A15" t="str">
            <v>EB2</v>
          </cell>
          <cell r="B15">
            <v>15</v>
          </cell>
          <cell r="C15">
            <v>0</v>
          </cell>
          <cell r="D15">
            <v>0</v>
          </cell>
          <cell r="E15">
            <v>442399.45999999996</v>
          </cell>
          <cell r="F15">
            <v>0</v>
          </cell>
          <cell r="G15">
            <v>0</v>
          </cell>
          <cell r="H15">
            <v>0</v>
          </cell>
          <cell r="I15">
            <v>0</v>
          </cell>
          <cell r="J15">
            <v>-14907.179999999997</v>
          </cell>
          <cell r="K15">
            <v>0</v>
          </cell>
          <cell r="L15">
            <v>-2670.65</v>
          </cell>
          <cell r="M15">
            <v>424821.63</v>
          </cell>
          <cell r="N15">
            <v>0</v>
          </cell>
          <cell r="O15">
            <v>0</v>
          </cell>
          <cell r="P15">
            <v>0</v>
          </cell>
          <cell r="Q15">
            <v>-3.2199999999999989</v>
          </cell>
          <cell r="R15">
            <v>-14906.329999999998</v>
          </cell>
          <cell r="S15">
            <v>0</v>
          </cell>
          <cell r="T15">
            <v>-2670.65</v>
          </cell>
          <cell r="U15">
            <v>407241.43000000005</v>
          </cell>
          <cell r="V15">
            <v>99834.549999999988</v>
          </cell>
          <cell r="W15">
            <v>845108.67999999982</v>
          </cell>
          <cell r="X15">
            <v>-544735.77000000014</v>
          </cell>
          <cell r="Y15">
            <v>0</v>
          </cell>
          <cell r="Z15">
            <v>106826.20000000001</v>
          </cell>
          <cell r="AA15">
            <v>0</v>
          </cell>
          <cell r="AB15">
            <v>0</v>
          </cell>
          <cell r="AC15">
            <v>0</v>
          </cell>
          <cell r="AD15">
            <v>-2.3699999999999974</v>
          </cell>
          <cell r="AE15">
            <v>-14890.349999999995</v>
          </cell>
          <cell r="AF15">
            <v>0</v>
          </cell>
          <cell r="AG15">
            <v>-2670.65</v>
          </cell>
          <cell r="AH15">
            <v>389678.05999999994</v>
          </cell>
          <cell r="AI15">
            <v>99834.549999999988</v>
          </cell>
          <cell r="AJ15">
            <v>845108.67999999982</v>
          </cell>
          <cell r="AK15">
            <v>-559586.16999999993</v>
          </cell>
          <cell r="AL15">
            <v>0</v>
          </cell>
          <cell r="AM15">
            <v>104155.55</v>
          </cell>
          <cell r="AN15">
            <v>0</v>
          </cell>
          <cell r="AO15">
            <v>0</v>
          </cell>
          <cell r="AP15">
            <v>0</v>
          </cell>
          <cell r="AQ15">
            <v>-1.5300000000000011</v>
          </cell>
          <cell r="AR15">
            <v>-14817.059999999998</v>
          </cell>
          <cell r="AS15">
            <v>0</v>
          </cell>
          <cell r="AT15">
            <v>-2670.65</v>
          </cell>
          <cell r="AU15">
            <v>372188.82</v>
          </cell>
          <cell r="AV15">
            <v>104213.33999999998</v>
          </cell>
          <cell r="AW15">
            <v>845066.35999999987</v>
          </cell>
          <cell r="AX15">
            <v>-574362.43999999994</v>
          </cell>
          <cell r="AY15">
            <v>0</v>
          </cell>
          <cell r="AZ15">
            <v>101484.90000000001</v>
          </cell>
          <cell r="BA15">
            <v>0</v>
          </cell>
          <cell r="BB15">
            <v>0</v>
          </cell>
          <cell r="BC15">
            <v>0</v>
          </cell>
          <cell r="BD15">
            <v>-0.67999999999999972</v>
          </cell>
          <cell r="BE15">
            <v>-14077.829999999969</v>
          </cell>
          <cell r="BF15">
            <v>0</v>
          </cell>
          <cell r="BG15">
            <v>-2670.65</v>
          </cell>
          <cell r="BH15">
            <v>355439.66000000003</v>
          </cell>
          <cell r="BI15">
            <v>104213.33999999998</v>
          </cell>
          <cell r="BJ15">
            <v>845024.0399999998</v>
          </cell>
          <cell r="BK15">
            <v>-588398.62999999977</v>
          </cell>
          <cell r="BL15">
            <v>0</v>
          </cell>
          <cell r="BM15">
            <v>98814.25</v>
          </cell>
          <cell r="BN15">
            <v>0</v>
          </cell>
          <cell r="BO15">
            <v>0</v>
          </cell>
          <cell r="BP15">
            <v>0</v>
          </cell>
          <cell r="BQ15">
            <v>0</v>
          </cell>
          <cell r="BR15">
            <v>-11089.68</v>
          </cell>
          <cell r="BS15">
            <v>0</v>
          </cell>
          <cell r="BT15">
            <v>-2670.65</v>
          </cell>
          <cell r="BU15">
            <v>341679.33</v>
          </cell>
          <cell r="BV15">
            <v>290540.07999999996</v>
          </cell>
          <cell r="BW15">
            <v>845024.0399999998</v>
          </cell>
          <cell r="BX15">
            <v>-599488.31000000006</v>
          </cell>
          <cell r="BY15">
            <v>0</v>
          </cell>
          <cell r="BZ15">
            <v>96143.6</v>
          </cell>
          <cell r="CA15">
            <v>0</v>
          </cell>
          <cell r="CB15">
            <v>0</v>
          </cell>
          <cell r="CC15">
            <v>0</v>
          </cell>
          <cell r="CD15">
            <v>0</v>
          </cell>
          <cell r="CE15">
            <v>-11089.68</v>
          </cell>
          <cell r="CF15">
            <v>0</v>
          </cell>
          <cell r="CG15">
            <v>-2670.65</v>
          </cell>
          <cell r="CH15">
            <v>327919.00000000006</v>
          </cell>
          <cell r="CI15">
            <v>290540.07999999996</v>
          </cell>
          <cell r="CJ15">
            <v>845024.0399999998</v>
          </cell>
          <cell r="CK15">
            <v>-610577.99</v>
          </cell>
          <cell r="CL15">
            <v>0</v>
          </cell>
          <cell r="CM15">
            <v>93472.950000000012</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399327.26</v>
          </cell>
          <cell r="EF15">
            <v>0</v>
          </cell>
          <cell r="EG15">
            <v>0</v>
          </cell>
          <cell r="EH15">
            <v>0</v>
          </cell>
          <cell r="EI15">
            <v>0</v>
          </cell>
          <cell r="EJ15">
            <v>-14381.67</v>
          </cell>
          <cell r="EK15">
            <v>0</v>
          </cell>
          <cell r="EL15">
            <v>-2670.65</v>
          </cell>
          <cell r="EM15">
            <v>382274.93999999989</v>
          </cell>
        </row>
        <row r="16">
          <cell r="A16" t="str">
            <v>EB3</v>
          </cell>
          <cell r="B16">
            <v>16</v>
          </cell>
          <cell r="C16">
            <v>0</v>
          </cell>
          <cell r="D16">
            <v>0</v>
          </cell>
          <cell r="E16">
            <v>86873339.38000001</v>
          </cell>
          <cell r="F16">
            <v>7302031.4500000002</v>
          </cell>
          <cell r="G16">
            <v>-2174241.6800000002</v>
          </cell>
          <cell r="H16">
            <v>0</v>
          </cell>
          <cell r="I16">
            <v>-36143.870000000003</v>
          </cell>
          <cell r="J16">
            <v>-4954683.040000001</v>
          </cell>
          <cell r="K16">
            <v>0</v>
          </cell>
          <cell r="L16">
            <v>175308.94</v>
          </cell>
          <cell r="M16">
            <v>87185611.179999992</v>
          </cell>
          <cell r="N16">
            <v>8104142.29</v>
          </cell>
          <cell r="O16">
            <v>-2052353.35</v>
          </cell>
          <cell r="P16">
            <v>0</v>
          </cell>
          <cell r="Q16">
            <v>-75444.719999999972</v>
          </cell>
          <cell r="R16">
            <v>-5079698.04</v>
          </cell>
          <cell r="S16">
            <v>0</v>
          </cell>
          <cell r="T16">
            <v>175308.94</v>
          </cell>
          <cell r="U16">
            <v>88257566.299999997</v>
          </cell>
          <cell r="V16">
            <v>6981588.4199999999</v>
          </cell>
          <cell r="W16">
            <v>188113694.75000003</v>
          </cell>
          <cell r="X16">
            <v>-87182783.25999999</v>
          </cell>
          <cell r="Y16">
            <v>0</v>
          </cell>
          <cell r="Z16">
            <v>-4382723.53</v>
          </cell>
          <cell r="AA16">
            <v>10872413.340000002</v>
          </cell>
          <cell r="AB16">
            <v>-2124783.04</v>
          </cell>
          <cell r="AC16">
            <v>0</v>
          </cell>
          <cell r="AD16">
            <v>-61734.440000000017</v>
          </cell>
          <cell r="AE16">
            <v>-5267289.540000001</v>
          </cell>
          <cell r="AF16">
            <v>0</v>
          </cell>
          <cell r="AG16">
            <v>175308.94</v>
          </cell>
          <cell r="AH16">
            <v>91851481.560000002</v>
          </cell>
          <cell r="AI16">
            <v>7719998.6299999999</v>
          </cell>
          <cell r="AJ16">
            <v>188113694.75000003</v>
          </cell>
          <cell r="AK16">
            <v>-92054798.600000024</v>
          </cell>
          <cell r="AL16">
            <v>0</v>
          </cell>
          <cell r="AM16">
            <v>-4207414.59</v>
          </cell>
          <cell r="AN16">
            <v>10845761.659999998</v>
          </cell>
          <cell r="AO16">
            <v>-2063407.18</v>
          </cell>
          <cell r="AP16">
            <v>0</v>
          </cell>
          <cell r="AQ16">
            <v>-55932.49</v>
          </cell>
          <cell r="AR16">
            <v>-5464912.7200000016</v>
          </cell>
          <cell r="AS16">
            <v>0</v>
          </cell>
          <cell r="AT16">
            <v>175308.94</v>
          </cell>
          <cell r="AU16">
            <v>95288299.770000011</v>
          </cell>
          <cell r="AV16">
            <v>8385297.4900000002</v>
          </cell>
          <cell r="AW16">
            <v>196834428.39000002</v>
          </cell>
          <cell r="AX16">
            <v>-97514022.969999984</v>
          </cell>
          <cell r="AY16">
            <v>0</v>
          </cell>
          <cell r="AZ16">
            <v>-4032105.6500000004</v>
          </cell>
          <cell r="BA16">
            <v>11037855.749999998</v>
          </cell>
          <cell r="BB16">
            <v>-2161586.08</v>
          </cell>
          <cell r="BC16">
            <v>0</v>
          </cell>
          <cell r="BD16">
            <v>-54083.86</v>
          </cell>
          <cell r="BE16">
            <v>-5629525.7400000012</v>
          </cell>
          <cell r="BF16">
            <v>0</v>
          </cell>
          <cell r="BG16">
            <v>175308.94</v>
          </cell>
          <cell r="BH16">
            <v>98656268.779999971</v>
          </cell>
          <cell r="BI16">
            <v>11226625.280000001</v>
          </cell>
          <cell r="BJ16">
            <v>205649077.22000003</v>
          </cell>
          <cell r="BK16">
            <v>-103136011.72999997</v>
          </cell>
          <cell r="BL16">
            <v>0</v>
          </cell>
          <cell r="BM16">
            <v>-3856796.71</v>
          </cell>
          <cell r="BN16">
            <v>11233407.41</v>
          </cell>
          <cell r="BO16">
            <v>-2265427.5299999998</v>
          </cell>
          <cell r="BP16">
            <v>0</v>
          </cell>
          <cell r="BQ16">
            <v>-52235.24</v>
          </cell>
          <cell r="BR16">
            <v>-5789569.8600000003</v>
          </cell>
          <cell r="BS16">
            <v>0</v>
          </cell>
          <cell r="BT16">
            <v>175308.94</v>
          </cell>
          <cell r="BU16">
            <v>101957752.5</v>
          </cell>
          <cell r="BV16">
            <v>14731702.460000001</v>
          </cell>
          <cell r="BW16">
            <v>214555436.26000002</v>
          </cell>
          <cell r="BX16">
            <v>-108916195.98999999</v>
          </cell>
          <cell r="BY16">
            <v>0</v>
          </cell>
          <cell r="BZ16">
            <v>-3681487.77</v>
          </cell>
          <cell r="CA16">
            <v>11443538.640000001</v>
          </cell>
          <cell r="CB16">
            <v>-2370039.0299999998</v>
          </cell>
          <cell r="CC16">
            <v>0</v>
          </cell>
          <cell r="CD16">
            <v>-50386.62</v>
          </cell>
          <cell r="CE16">
            <v>-5949292.1000000024</v>
          </cell>
          <cell r="CF16">
            <v>0</v>
          </cell>
          <cell r="CG16">
            <v>175308.94</v>
          </cell>
          <cell r="CH16">
            <v>105206882.32999997</v>
          </cell>
          <cell r="CI16">
            <v>18305846.699999999</v>
          </cell>
          <cell r="CJ16">
            <v>223567315.03</v>
          </cell>
          <cell r="CK16">
            <v>-114854253.86999997</v>
          </cell>
          <cell r="CL16">
            <v>0</v>
          </cell>
          <cell r="CM16">
            <v>-3506178.83</v>
          </cell>
          <cell r="CN16">
            <v>5277502</v>
          </cell>
          <cell r="CO16">
            <v>1193075</v>
          </cell>
          <cell r="CP16">
            <v>7138115.6799999997</v>
          </cell>
          <cell r="CQ16">
            <v>1334480</v>
          </cell>
          <cell r="CR16">
            <v>7126193.0300000012</v>
          </cell>
          <cell r="CS16">
            <v>1245190</v>
          </cell>
          <cell r="CT16">
            <v>7254464.5299999993</v>
          </cell>
          <cell r="CU16">
            <v>1314255</v>
          </cell>
          <cell r="CV16">
            <v>7385044.8299999973</v>
          </cell>
          <cell r="CW16">
            <v>1388880</v>
          </cell>
          <cell r="CX16">
            <v>7525360.6699999999</v>
          </cell>
          <cell r="CY16">
            <v>1464055</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101025267.05999997</v>
          </cell>
          <cell r="EF16">
            <v>12361138.080000004</v>
          </cell>
          <cell r="EG16">
            <v>-2143562.5300000003</v>
          </cell>
          <cell r="EH16">
            <v>0</v>
          </cell>
          <cell r="EI16">
            <v>-166499.17999999924</v>
          </cell>
          <cell r="EJ16">
            <v>-5702418.9700000007</v>
          </cell>
          <cell r="EK16">
            <v>0</v>
          </cell>
          <cell r="EL16">
            <v>175308.94</v>
          </cell>
          <cell r="EM16">
            <v>105549233.40000001</v>
          </cell>
        </row>
        <row r="17">
          <cell r="A17" t="str">
            <v>EB4</v>
          </cell>
          <cell r="B17">
            <v>17</v>
          </cell>
          <cell r="C17">
            <v>0</v>
          </cell>
          <cell r="D17">
            <v>0</v>
          </cell>
          <cell r="E17">
            <v>39909746.880000003</v>
          </cell>
          <cell r="F17">
            <v>2375833.54</v>
          </cell>
          <cell r="G17">
            <v>-917666.4</v>
          </cell>
          <cell r="H17">
            <v>0</v>
          </cell>
          <cell r="I17">
            <v>-217768.21000000005</v>
          </cell>
          <cell r="J17">
            <v>-2954570.8500000006</v>
          </cell>
          <cell r="K17">
            <v>0</v>
          </cell>
          <cell r="L17">
            <v>-1689491.98</v>
          </cell>
          <cell r="M17">
            <v>36506082.980000004</v>
          </cell>
          <cell r="N17">
            <v>3404338.1600000015</v>
          </cell>
          <cell r="O17">
            <v>-576433</v>
          </cell>
          <cell r="P17">
            <v>0</v>
          </cell>
          <cell r="Q17">
            <v>-255082.08</v>
          </cell>
          <cell r="R17">
            <v>-2848641.13</v>
          </cell>
          <cell r="S17">
            <v>0</v>
          </cell>
          <cell r="T17">
            <v>-1689491.98</v>
          </cell>
          <cell r="U17">
            <v>34540772.950000003</v>
          </cell>
          <cell r="V17">
            <v>19755908.690000001</v>
          </cell>
          <cell r="W17">
            <v>72637139.729999989</v>
          </cell>
          <cell r="X17">
            <v>-53117534.37999998</v>
          </cell>
          <cell r="Y17">
            <v>0</v>
          </cell>
          <cell r="Z17">
            <v>16894919.73</v>
          </cell>
          <cell r="AA17">
            <v>2954515.9299999997</v>
          </cell>
          <cell r="AB17">
            <v>-615379</v>
          </cell>
          <cell r="AC17">
            <v>0</v>
          </cell>
          <cell r="AD17">
            <v>-226555.72</v>
          </cell>
          <cell r="AE17">
            <v>-2707271.62</v>
          </cell>
          <cell r="AF17">
            <v>0</v>
          </cell>
          <cell r="AG17">
            <v>-1689491.98</v>
          </cell>
          <cell r="AH17">
            <v>32256590.559999999</v>
          </cell>
          <cell r="AI17">
            <v>23809629.949999999</v>
          </cell>
          <cell r="AJ17">
            <v>72637139.729999989</v>
          </cell>
          <cell r="AK17">
            <v>-55585976.920000002</v>
          </cell>
          <cell r="AL17">
            <v>0</v>
          </cell>
          <cell r="AM17">
            <v>15205427.75</v>
          </cell>
          <cell r="AN17">
            <v>1863890.0499999998</v>
          </cell>
          <cell r="AO17">
            <v>-623971</v>
          </cell>
          <cell r="AP17">
            <v>0</v>
          </cell>
          <cell r="AQ17">
            <v>-199470.25</v>
          </cell>
          <cell r="AR17">
            <v>-2540567.7299999995</v>
          </cell>
          <cell r="AS17">
            <v>0</v>
          </cell>
          <cell r="AT17">
            <v>-1689491.98</v>
          </cell>
          <cell r="AU17">
            <v>29066979.650000002</v>
          </cell>
          <cell r="AV17">
            <v>28226018.690000001</v>
          </cell>
          <cell r="AW17">
            <v>73435177.230000004</v>
          </cell>
          <cell r="AX17">
            <v>-57884133.349999994</v>
          </cell>
          <cell r="AY17">
            <v>0</v>
          </cell>
          <cell r="AZ17">
            <v>13515935.77</v>
          </cell>
          <cell r="BA17">
            <v>1683103.3899999997</v>
          </cell>
          <cell r="BB17">
            <v>-642772</v>
          </cell>
          <cell r="BC17">
            <v>0</v>
          </cell>
          <cell r="BD17">
            <v>-173718.91999999998</v>
          </cell>
          <cell r="BE17">
            <v>-2338427.8499999996</v>
          </cell>
          <cell r="BF17">
            <v>0</v>
          </cell>
          <cell r="BG17">
            <v>-1689491.98</v>
          </cell>
          <cell r="BH17">
            <v>25905672.289999999</v>
          </cell>
          <cell r="BI17">
            <v>32578070.420000002</v>
          </cell>
          <cell r="BJ17">
            <v>74060052.650000006</v>
          </cell>
          <cell r="BK17">
            <v>-59980824.149999999</v>
          </cell>
          <cell r="BL17">
            <v>0</v>
          </cell>
          <cell r="BM17">
            <v>11826443.789999999</v>
          </cell>
          <cell r="BN17">
            <v>1709065.7800000005</v>
          </cell>
          <cell r="BO17">
            <v>-662857</v>
          </cell>
          <cell r="BP17">
            <v>0</v>
          </cell>
          <cell r="BQ17">
            <v>-149909.13</v>
          </cell>
          <cell r="BR17">
            <v>-2161957.13</v>
          </cell>
          <cell r="BS17">
            <v>0</v>
          </cell>
          <cell r="BT17">
            <v>-1689491.98</v>
          </cell>
          <cell r="BU17">
            <v>22950522.829999998</v>
          </cell>
          <cell r="BV17">
            <v>36516958.060000002</v>
          </cell>
          <cell r="BW17">
            <v>74722185.090000004</v>
          </cell>
          <cell r="BX17">
            <v>-61908614.070000008</v>
          </cell>
          <cell r="BY17">
            <v>0</v>
          </cell>
          <cell r="BZ17">
            <v>10136951.809999999</v>
          </cell>
          <cell r="CA17">
            <v>1736963.7699999996</v>
          </cell>
          <cell r="CB17">
            <v>-682896</v>
          </cell>
          <cell r="CC17">
            <v>0</v>
          </cell>
          <cell r="CD17">
            <v>-127939.95</v>
          </cell>
          <cell r="CE17">
            <v>-1919064.0900000012</v>
          </cell>
          <cell r="CF17">
            <v>0</v>
          </cell>
          <cell r="CG17">
            <v>-1689491.98</v>
          </cell>
          <cell r="CH17">
            <v>20268094.579999998</v>
          </cell>
          <cell r="CI17">
            <v>40557832.49000001</v>
          </cell>
          <cell r="CJ17">
            <v>75440387.019999996</v>
          </cell>
          <cell r="CK17">
            <v>-63619752.270000003</v>
          </cell>
          <cell r="CL17">
            <v>0</v>
          </cell>
          <cell r="CM17">
            <v>8447459.8299999982</v>
          </cell>
          <cell r="CN17">
            <v>2188404.16</v>
          </cell>
          <cell r="CO17">
            <v>206490</v>
          </cell>
          <cell r="CP17">
            <v>1812277.16</v>
          </cell>
          <cell r="CQ17">
            <v>227490</v>
          </cell>
          <cell r="CR17">
            <v>1104515.6400000001</v>
          </cell>
          <cell r="CS17">
            <v>222465</v>
          </cell>
          <cell r="CT17">
            <v>988112.82999999984</v>
          </cell>
          <cell r="CU17">
            <v>227185</v>
          </cell>
          <cell r="CV17">
            <v>1005898.85</v>
          </cell>
          <cell r="CW17">
            <v>232110</v>
          </cell>
          <cell r="CX17">
            <v>1025010.9099999999</v>
          </cell>
          <cell r="CY17">
            <v>237750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38305746.390000038</v>
          </cell>
          <cell r="EF17">
            <v>1934952.8999999997</v>
          </cell>
          <cell r="EG17">
            <v>-962819.52999999991</v>
          </cell>
          <cell r="EH17">
            <v>0</v>
          </cell>
          <cell r="EI17">
            <v>0</v>
          </cell>
          <cell r="EJ17">
            <v>-3062016.1800000011</v>
          </cell>
          <cell r="EK17">
            <v>0</v>
          </cell>
          <cell r="EL17">
            <v>-1689491.98</v>
          </cell>
          <cell r="EM17">
            <v>34526371.600000039</v>
          </cell>
        </row>
        <row r="18">
          <cell r="A18" t="str">
            <v>EB5</v>
          </cell>
          <cell r="B18">
            <v>18</v>
          </cell>
          <cell r="C18">
            <v>0</v>
          </cell>
          <cell r="D18">
            <v>0</v>
          </cell>
          <cell r="E18">
            <v>2766404.4</v>
          </cell>
          <cell r="F18">
            <v>1181616.01</v>
          </cell>
          <cell r="G18">
            <v>-293138</v>
          </cell>
          <cell r="H18">
            <v>0</v>
          </cell>
          <cell r="I18">
            <v>-12825.699999999999</v>
          </cell>
          <cell r="J18">
            <v>-444698.63</v>
          </cell>
          <cell r="K18">
            <v>0</v>
          </cell>
          <cell r="L18">
            <v>0</v>
          </cell>
          <cell r="M18">
            <v>3197358.0800000001</v>
          </cell>
          <cell r="N18">
            <v>3020664.6500000008</v>
          </cell>
          <cell r="O18">
            <v>-969815.73</v>
          </cell>
          <cell r="P18">
            <v>0</v>
          </cell>
          <cell r="Q18">
            <v>-11868.539999999999</v>
          </cell>
          <cell r="R18">
            <v>-608977.97</v>
          </cell>
          <cell r="S18">
            <v>0</v>
          </cell>
          <cell r="T18">
            <v>0</v>
          </cell>
          <cell r="U18">
            <v>4627360.4900000012</v>
          </cell>
          <cell r="V18">
            <v>0</v>
          </cell>
          <cell r="W18">
            <v>8787292.7800000031</v>
          </cell>
          <cell r="X18">
            <v>-2503427.2300000004</v>
          </cell>
          <cell r="Y18">
            <v>0</v>
          </cell>
          <cell r="Z18">
            <v>0</v>
          </cell>
          <cell r="AA18">
            <v>3785635.4600000014</v>
          </cell>
          <cell r="AB18">
            <v>-2116897.8200000003</v>
          </cell>
          <cell r="AC18">
            <v>0</v>
          </cell>
          <cell r="AD18">
            <v>-10645.289999999999</v>
          </cell>
          <cell r="AE18">
            <v>-778507.20000000007</v>
          </cell>
          <cell r="AF18">
            <v>0</v>
          </cell>
          <cell r="AG18">
            <v>0</v>
          </cell>
          <cell r="AH18">
            <v>5506945.6400000025</v>
          </cell>
          <cell r="AI18">
            <v>57928.25</v>
          </cell>
          <cell r="AJ18">
            <v>8787292.7800000031</v>
          </cell>
          <cell r="AK18">
            <v>-3280347.14</v>
          </cell>
          <cell r="AL18">
            <v>0</v>
          </cell>
          <cell r="AM18">
            <v>0</v>
          </cell>
          <cell r="AN18">
            <v>2416206.3199999998</v>
          </cell>
          <cell r="AO18">
            <v>-1072577.21</v>
          </cell>
          <cell r="AP18">
            <v>0</v>
          </cell>
          <cell r="AQ18">
            <v>-9422.0300000000007</v>
          </cell>
          <cell r="AR18">
            <v>-910614.6</v>
          </cell>
          <cell r="AS18">
            <v>0</v>
          </cell>
          <cell r="AT18">
            <v>0</v>
          </cell>
          <cell r="AU18">
            <v>5930538.1200000029</v>
          </cell>
          <cell r="AV18">
            <v>340728.19999999995</v>
          </cell>
          <cell r="AW18">
            <v>10118689.310000002</v>
          </cell>
          <cell r="AX18">
            <v>-4188151.1900000004</v>
          </cell>
          <cell r="AY18">
            <v>0</v>
          </cell>
          <cell r="AZ18">
            <v>0</v>
          </cell>
          <cell r="BA18">
            <v>9874620.7699999996</v>
          </cell>
          <cell r="BB18">
            <v>-7998667.1600000001</v>
          </cell>
          <cell r="BC18">
            <v>0</v>
          </cell>
          <cell r="BD18">
            <v>-8198.7699999999986</v>
          </cell>
          <cell r="BE18">
            <v>-1060457.3600000001</v>
          </cell>
          <cell r="BF18">
            <v>0</v>
          </cell>
          <cell r="BG18">
            <v>0</v>
          </cell>
          <cell r="BH18">
            <v>6737835.6000000015</v>
          </cell>
          <cell r="BI18">
            <v>439859.85</v>
          </cell>
          <cell r="BJ18">
            <v>11982410.340000002</v>
          </cell>
          <cell r="BK18">
            <v>-5244574.74</v>
          </cell>
          <cell r="BL18">
            <v>0</v>
          </cell>
          <cell r="BM18">
            <v>0</v>
          </cell>
          <cell r="BN18">
            <v>10045718.310000001</v>
          </cell>
          <cell r="BO18">
            <v>-8151647.8499999996</v>
          </cell>
          <cell r="BP18">
            <v>0</v>
          </cell>
          <cell r="BQ18">
            <v>-6975.5199999999995</v>
          </cell>
          <cell r="BR18">
            <v>-1154806.31</v>
          </cell>
          <cell r="BS18">
            <v>0</v>
          </cell>
          <cell r="BT18">
            <v>0</v>
          </cell>
          <cell r="BU18">
            <v>7470124.2300000023</v>
          </cell>
          <cell r="BV18">
            <v>439859.85</v>
          </cell>
          <cell r="BW18">
            <v>13864248.220000003</v>
          </cell>
          <cell r="BX18">
            <v>-6394123.9900000002</v>
          </cell>
          <cell r="BY18">
            <v>0</v>
          </cell>
          <cell r="BZ18">
            <v>0</v>
          </cell>
          <cell r="CA18">
            <v>10229572.109999998</v>
          </cell>
          <cell r="CB18">
            <v>-8305050.71</v>
          </cell>
          <cell r="CC18">
            <v>0</v>
          </cell>
          <cell r="CD18">
            <v>-5752.2599999999993</v>
          </cell>
          <cell r="CE18">
            <v>-1254647.01</v>
          </cell>
          <cell r="CF18">
            <v>0</v>
          </cell>
          <cell r="CG18">
            <v>0</v>
          </cell>
          <cell r="CH18">
            <v>8134246.3600000003</v>
          </cell>
          <cell r="CI18">
            <v>1369149.88</v>
          </cell>
          <cell r="CJ18">
            <v>15776537.039999999</v>
          </cell>
          <cell r="CK18">
            <v>-7642290.6800000025</v>
          </cell>
          <cell r="CL18">
            <v>0</v>
          </cell>
          <cell r="CM18">
            <v>0</v>
          </cell>
          <cell r="CN18">
            <v>2161190.3600000003</v>
          </cell>
          <cell r="CO18">
            <v>423332.73</v>
          </cell>
          <cell r="CP18">
            <v>2629642.7399999993</v>
          </cell>
          <cell r="CQ18">
            <v>669962.82000000007</v>
          </cell>
          <cell r="CR18">
            <v>1695885.5999999999</v>
          </cell>
          <cell r="CS18">
            <v>687422.21</v>
          </cell>
          <cell r="CT18">
            <v>6982580.3099999977</v>
          </cell>
          <cell r="CU18">
            <v>7606017.1600000001</v>
          </cell>
          <cell r="CV18">
            <v>7108266.7399999993</v>
          </cell>
          <cell r="CW18">
            <v>7751447.8499999996</v>
          </cell>
          <cell r="CX18">
            <v>7243323.8199999984</v>
          </cell>
          <cell r="CY18">
            <v>7897325.71</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8326707.4700000007</v>
          </cell>
          <cell r="EF18">
            <v>1371467.36</v>
          </cell>
          <cell r="EG18">
            <v>-70345.75</v>
          </cell>
          <cell r="EH18">
            <v>0</v>
          </cell>
          <cell r="EI18">
            <v>0</v>
          </cell>
          <cell r="EJ18">
            <v>-1237715.47</v>
          </cell>
          <cell r="EK18">
            <v>0</v>
          </cell>
          <cell r="EL18">
            <v>0</v>
          </cell>
          <cell r="EM18">
            <v>8390113.6099999994</v>
          </cell>
        </row>
        <row r="19">
          <cell r="A19" t="str">
            <v>ED1</v>
          </cell>
          <cell r="B19">
            <v>19</v>
          </cell>
          <cell r="C19">
            <v>0</v>
          </cell>
          <cell r="D19">
            <v>0</v>
          </cell>
          <cell r="E19">
            <v>8475080.5899999999</v>
          </cell>
          <cell r="F19">
            <v>1997922.42</v>
          </cell>
          <cell r="G19">
            <v>672.47</v>
          </cell>
          <cell r="H19">
            <v>0</v>
          </cell>
          <cell r="I19">
            <v>-2770.13</v>
          </cell>
          <cell r="J19">
            <v>-1188003.58</v>
          </cell>
          <cell r="K19">
            <v>0</v>
          </cell>
          <cell r="L19">
            <v>4896.75</v>
          </cell>
          <cell r="M19">
            <v>9287798.5199999996</v>
          </cell>
          <cell r="N19">
            <v>3701133.2000000016</v>
          </cell>
          <cell r="O19">
            <v>0</v>
          </cell>
          <cell r="P19">
            <v>0</v>
          </cell>
          <cell r="Q19">
            <v>-10847.69</v>
          </cell>
          <cell r="R19">
            <v>-1458827.94</v>
          </cell>
          <cell r="S19">
            <v>0</v>
          </cell>
          <cell r="T19">
            <v>4896.75</v>
          </cell>
          <cell r="U19">
            <v>11524152.840000002</v>
          </cell>
          <cell r="V19">
            <v>1372509.1600000001</v>
          </cell>
          <cell r="W19">
            <v>20603950</v>
          </cell>
          <cell r="X19">
            <v>-6267615.5700000003</v>
          </cell>
          <cell r="Y19">
            <v>0</v>
          </cell>
          <cell r="Z19">
            <v>-19587.04</v>
          </cell>
          <cell r="AA19">
            <v>2806355.6999999997</v>
          </cell>
          <cell r="AB19">
            <v>0</v>
          </cell>
          <cell r="AC19">
            <v>0</v>
          </cell>
          <cell r="AD19">
            <v>-9471.58</v>
          </cell>
          <cell r="AE19">
            <v>-1760388.7100000002</v>
          </cell>
          <cell r="AF19">
            <v>0</v>
          </cell>
          <cell r="AG19">
            <v>4896.75</v>
          </cell>
          <cell r="AH19">
            <v>12565545</v>
          </cell>
          <cell r="AI19">
            <v>1601243.4900000002</v>
          </cell>
          <cell r="AJ19">
            <v>20603950</v>
          </cell>
          <cell r="AK19">
            <v>-8023714.71</v>
          </cell>
          <cell r="AL19">
            <v>0</v>
          </cell>
          <cell r="AM19">
            <v>-14690.29</v>
          </cell>
          <cell r="AN19">
            <v>954784.85999999975</v>
          </cell>
          <cell r="AO19">
            <v>0</v>
          </cell>
          <cell r="AP19">
            <v>0</v>
          </cell>
          <cell r="AQ19">
            <v>-8095.4699999999993</v>
          </cell>
          <cell r="AR19">
            <v>-1923270.1000000003</v>
          </cell>
          <cell r="AS19">
            <v>0</v>
          </cell>
          <cell r="AT19">
            <v>4896.75</v>
          </cell>
          <cell r="AU19">
            <v>11593861.039999999</v>
          </cell>
          <cell r="AV19">
            <v>1730068.6000000003</v>
          </cell>
          <cell r="AW19">
            <v>21544973.710000001</v>
          </cell>
          <cell r="AX19">
            <v>-9941319.129999999</v>
          </cell>
          <cell r="AY19">
            <v>0</v>
          </cell>
          <cell r="AZ19">
            <v>-9793.5400000000009</v>
          </cell>
          <cell r="BA19">
            <v>739729.51000000013</v>
          </cell>
          <cell r="BB19">
            <v>0</v>
          </cell>
          <cell r="BC19">
            <v>0</v>
          </cell>
          <cell r="BD19">
            <v>-6719.3499999999985</v>
          </cell>
          <cell r="BE19">
            <v>-1977517.4400000002</v>
          </cell>
          <cell r="BF19">
            <v>0</v>
          </cell>
          <cell r="BG19">
            <v>4896.75</v>
          </cell>
          <cell r="BH19">
            <v>10354250.509999998</v>
          </cell>
          <cell r="BI19">
            <v>2125902.8200000003</v>
          </cell>
          <cell r="BJ19">
            <v>22270942.07</v>
          </cell>
          <cell r="BK19">
            <v>-11911794.77</v>
          </cell>
          <cell r="BL19">
            <v>0</v>
          </cell>
          <cell r="BM19">
            <v>-4896.7900000000009</v>
          </cell>
          <cell r="BN19">
            <v>741156.7</v>
          </cell>
          <cell r="BO19">
            <v>0</v>
          </cell>
          <cell r="BP19">
            <v>0</v>
          </cell>
          <cell r="BQ19">
            <v>-5343.24</v>
          </cell>
          <cell r="BR19">
            <v>-2019851.3200000003</v>
          </cell>
          <cell r="BS19">
            <v>0</v>
          </cell>
          <cell r="BT19">
            <v>4896.75</v>
          </cell>
          <cell r="BU19">
            <v>9075109.3999999985</v>
          </cell>
          <cell r="BV19">
            <v>2429246.1500000004</v>
          </cell>
          <cell r="BW19">
            <v>22998337.620000001</v>
          </cell>
          <cell r="BX19">
            <v>-13923228.179999998</v>
          </cell>
          <cell r="BY19">
            <v>0</v>
          </cell>
          <cell r="BZ19">
            <v>-4.0000000000873115E-2</v>
          </cell>
          <cell r="CA19">
            <v>765974.97</v>
          </cell>
          <cell r="CB19">
            <v>0</v>
          </cell>
          <cell r="CC19">
            <v>0</v>
          </cell>
          <cell r="CD19">
            <v>-3967.1200000000008</v>
          </cell>
          <cell r="CE19">
            <v>-2004148.8</v>
          </cell>
          <cell r="CF19">
            <v>0</v>
          </cell>
          <cell r="CG19">
            <v>0.04</v>
          </cell>
          <cell r="CH19">
            <v>7832968.4899999974</v>
          </cell>
          <cell r="CI19">
            <v>2429246.1500000004</v>
          </cell>
          <cell r="CJ19">
            <v>23750551.439999998</v>
          </cell>
          <cell r="CK19">
            <v>-15917582.950000001</v>
          </cell>
          <cell r="CL19">
            <v>0</v>
          </cell>
          <cell r="CM19">
            <v>0</v>
          </cell>
          <cell r="CN19">
            <v>2565241.2600000002</v>
          </cell>
          <cell r="CO19">
            <v>0</v>
          </cell>
          <cell r="CP19">
            <v>1937424.64</v>
          </cell>
          <cell r="CQ19">
            <v>0</v>
          </cell>
          <cell r="CR19">
            <v>666432.7000000003</v>
          </cell>
          <cell r="CS19">
            <v>0</v>
          </cell>
          <cell r="CT19">
            <v>483609.83999999991</v>
          </cell>
          <cell r="CU19">
            <v>0</v>
          </cell>
          <cell r="CV19">
            <v>485261.36999999994</v>
          </cell>
          <cell r="CW19">
            <v>0</v>
          </cell>
          <cell r="CX19">
            <v>501668.80000000005</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4688895.75</v>
          </cell>
          <cell r="EF19">
            <v>821190.2</v>
          </cell>
          <cell r="EG19">
            <v>-46755.51</v>
          </cell>
          <cell r="EH19">
            <v>0</v>
          </cell>
          <cell r="EI19">
            <v>0</v>
          </cell>
          <cell r="EJ19">
            <v>-889084.7300000001</v>
          </cell>
          <cell r="EK19">
            <v>0</v>
          </cell>
          <cell r="EL19">
            <v>23872.129999999997</v>
          </cell>
          <cell r="EM19">
            <v>4598117.84</v>
          </cell>
        </row>
        <row r="20">
          <cell r="A20" t="str">
            <v>ED2</v>
          </cell>
          <cell r="B20">
            <v>20</v>
          </cell>
          <cell r="C20">
            <v>0</v>
          </cell>
          <cell r="D20">
            <v>0</v>
          </cell>
          <cell r="E20">
            <v>1820781.6600000001</v>
          </cell>
          <cell r="F20">
            <v>957832.98</v>
          </cell>
          <cell r="G20">
            <v>-515380</v>
          </cell>
          <cell r="H20">
            <v>0</v>
          </cell>
          <cell r="I20">
            <v>-1361</v>
          </cell>
          <cell r="J20">
            <v>-489542.48</v>
          </cell>
          <cell r="K20">
            <v>0</v>
          </cell>
          <cell r="L20">
            <v>23581.51</v>
          </cell>
          <cell r="M20">
            <v>1795912.67</v>
          </cell>
          <cell r="N20">
            <v>1237440.8699999999</v>
          </cell>
          <cell r="O20">
            <v>0</v>
          </cell>
          <cell r="P20">
            <v>0</v>
          </cell>
          <cell r="Q20">
            <v>-998.00999999999988</v>
          </cell>
          <cell r="R20">
            <v>-490317.48999999993</v>
          </cell>
          <cell r="S20">
            <v>0</v>
          </cell>
          <cell r="T20">
            <v>23581.51</v>
          </cell>
          <cell r="U20">
            <v>2565619.5499999998</v>
          </cell>
          <cell r="V20">
            <v>6698075.9000000004</v>
          </cell>
          <cell r="W20">
            <v>13579144.039999999</v>
          </cell>
          <cell r="X20">
            <v>-9560025.6599999983</v>
          </cell>
          <cell r="Y20">
            <v>0</v>
          </cell>
          <cell r="Z20">
            <v>-94326.090000000026</v>
          </cell>
          <cell r="AA20">
            <v>1360366.58</v>
          </cell>
          <cell r="AB20">
            <v>0</v>
          </cell>
          <cell r="AC20">
            <v>0</v>
          </cell>
          <cell r="AD20">
            <v>-878.6099999999999</v>
          </cell>
          <cell r="AE20">
            <v>-556911.12999999989</v>
          </cell>
          <cell r="AF20">
            <v>0</v>
          </cell>
          <cell r="AG20">
            <v>23581.51</v>
          </cell>
          <cell r="AH20">
            <v>3391777.8999999994</v>
          </cell>
          <cell r="AI20">
            <v>6698075.9000000004</v>
          </cell>
          <cell r="AJ20">
            <v>13579144.039999999</v>
          </cell>
          <cell r="AK20">
            <v>-10116621.560000001</v>
          </cell>
          <cell r="AL20">
            <v>0</v>
          </cell>
          <cell r="AM20">
            <v>-70744.580000000016</v>
          </cell>
          <cell r="AN20">
            <v>1412925.7599999998</v>
          </cell>
          <cell r="AO20">
            <v>0</v>
          </cell>
          <cell r="AP20">
            <v>0</v>
          </cell>
          <cell r="AQ20">
            <v>-759.2399999999999</v>
          </cell>
          <cell r="AR20">
            <v>-633848.26</v>
          </cell>
          <cell r="AS20">
            <v>0</v>
          </cell>
          <cell r="AT20">
            <v>23581.51</v>
          </cell>
          <cell r="AU20">
            <v>4193677.6699999995</v>
          </cell>
          <cell r="AV20">
            <v>7945930.4500000002</v>
          </cell>
          <cell r="AW20">
            <v>14990875.959999997</v>
          </cell>
          <cell r="AX20">
            <v>-10750035.219999999</v>
          </cell>
          <cell r="AY20">
            <v>0</v>
          </cell>
          <cell r="AZ20">
            <v>-47163.070000000007</v>
          </cell>
          <cell r="BA20">
            <v>1442212.5699999998</v>
          </cell>
          <cell r="BB20">
            <v>0</v>
          </cell>
          <cell r="BC20">
            <v>0</v>
          </cell>
          <cell r="BD20">
            <v>-639.83999999999992</v>
          </cell>
          <cell r="BE20">
            <v>-718601.66</v>
          </cell>
          <cell r="BF20">
            <v>0</v>
          </cell>
          <cell r="BG20">
            <v>23581.51</v>
          </cell>
          <cell r="BH20">
            <v>4940230.25</v>
          </cell>
          <cell r="BI20">
            <v>8524771.6400000006</v>
          </cell>
          <cell r="BJ20">
            <v>16431894.689999999</v>
          </cell>
          <cell r="BK20">
            <v>-11468082.880000005</v>
          </cell>
          <cell r="BL20">
            <v>0</v>
          </cell>
          <cell r="BM20">
            <v>-23581.559999999998</v>
          </cell>
          <cell r="BN20">
            <v>1529171.0699999998</v>
          </cell>
          <cell r="BO20">
            <v>0</v>
          </cell>
          <cell r="BP20">
            <v>0</v>
          </cell>
          <cell r="BQ20">
            <v>-520.47</v>
          </cell>
          <cell r="BR20">
            <v>-802940.43</v>
          </cell>
          <cell r="BS20">
            <v>0</v>
          </cell>
          <cell r="BT20">
            <v>23581.51</v>
          </cell>
          <cell r="BU20">
            <v>5689521.9299999988</v>
          </cell>
          <cell r="BV20">
            <v>9165882.1100000013</v>
          </cell>
          <cell r="BW20">
            <v>17959871.919999998</v>
          </cell>
          <cell r="BX20">
            <v>-12270349.940000003</v>
          </cell>
          <cell r="BY20">
            <v>0</v>
          </cell>
          <cell r="BZ20">
            <v>-4.9999999988358468E-2</v>
          </cell>
          <cell r="CA20">
            <v>1446092.9100000001</v>
          </cell>
          <cell r="CB20">
            <v>0</v>
          </cell>
          <cell r="CC20">
            <v>0</v>
          </cell>
          <cell r="CD20">
            <v>-401.07999999999987</v>
          </cell>
          <cell r="CE20">
            <v>-900374.35</v>
          </cell>
          <cell r="CF20">
            <v>0</v>
          </cell>
          <cell r="CG20">
            <v>0.05</v>
          </cell>
          <cell r="CH20">
            <v>6234839.459999999</v>
          </cell>
          <cell r="CI20">
            <v>9165882.1100000013</v>
          </cell>
          <cell r="CJ20">
            <v>19404770.989999998</v>
          </cell>
          <cell r="CK20">
            <v>-13169931.530000003</v>
          </cell>
          <cell r="CL20">
            <v>0</v>
          </cell>
          <cell r="CM20">
            <v>0</v>
          </cell>
          <cell r="CN20">
            <v>780963.49</v>
          </cell>
          <cell r="CO20">
            <v>0</v>
          </cell>
          <cell r="CP20">
            <v>862774.36</v>
          </cell>
          <cell r="CQ20">
            <v>0</v>
          </cell>
          <cell r="CR20">
            <v>900178.64000000013</v>
          </cell>
          <cell r="CS20">
            <v>0</v>
          </cell>
          <cell r="CT20">
            <v>914088.04999999993</v>
          </cell>
          <cell r="CU20">
            <v>0</v>
          </cell>
          <cell r="CV20">
            <v>966770.46</v>
          </cell>
          <cell r="CW20">
            <v>0</v>
          </cell>
          <cell r="CX20">
            <v>925679.50999999989</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6844035.9399999995</v>
          </cell>
          <cell r="EF20">
            <v>699205.67</v>
          </cell>
          <cell r="EG20">
            <v>0</v>
          </cell>
          <cell r="EH20">
            <v>0</v>
          </cell>
          <cell r="EI20">
            <v>0</v>
          </cell>
          <cell r="EJ20">
            <v>-1080970.73</v>
          </cell>
          <cell r="EK20">
            <v>0</v>
          </cell>
          <cell r="EL20">
            <v>3443.67</v>
          </cell>
          <cell r="EM20">
            <v>6465714.5499999998</v>
          </cell>
        </row>
        <row r="21">
          <cell r="A21" t="str">
            <v>ED3</v>
          </cell>
          <cell r="B21">
            <v>21</v>
          </cell>
          <cell r="C21">
            <v>0</v>
          </cell>
          <cell r="D21">
            <v>0</v>
          </cell>
          <cell r="E21">
            <v>111972.23000000001</v>
          </cell>
          <cell r="F21">
            <v>141621.87</v>
          </cell>
          <cell r="G21">
            <v>0</v>
          </cell>
          <cell r="H21">
            <v>0</v>
          </cell>
          <cell r="I21">
            <v>0</v>
          </cell>
          <cell r="J21">
            <v>-16376.16</v>
          </cell>
          <cell r="K21">
            <v>0</v>
          </cell>
          <cell r="L21">
            <v>0</v>
          </cell>
          <cell r="M21">
            <v>237217.94</v>
          </cell>
          <cell r="N21">
            <v>753196.58</v>
          </cell>
          <cell r="O21">
            <v>0</v>
          </cell>
          <cell r="P21">
            <v>0</v>
          </cell>
          <cell r="Q21">
            <v>0</v>
          </cell>
          <cell r="R21">
            <v>-65210.5</v>
          </cell>
          <cell r="S21">
            <v>0</v>
          </cell>
          <cell r="T21">
            <v>0</v>
          </cell>
          <cell r="U21">
            <v>925204.02</v>
          </cell>
          <cell r="V21">
            <v>0</v>
          </cell>
          <cell r="W21">
            <v>1801804.87</v>
          </cell>
          <cell r="X21">
            <v>-103499.22</v>
          </cell>
          <cell r="Y21">
            <v>0</v>
          </cell>
          <cell r="Z21">
            <v>0</v>
          </cell>
          <cell r="AA21">
            <v>773101.63000000012</v>
          </cell>
          <cell r="AB21">
            <v>0</v>
          </cell>
          <cell r="AC21">
            <v>0</v>
          </cell>
          <cell r="AD21">
            <v>0</v>
          </cell>
          <cell r="AE21">
            <v>-141525.41</v>
          </cell>
          <cell r="AF21">
            <v>0</v>
          </cell>
          <cell r="AG21">
            <v>0</v>
          </cell>
          <cell r="AH21">
            <v>1556780.2400000002</v>
          </cell>
          <cell r="AI21">
            <v>0</v>
          </cell>
          <cell r="AJ21">
            <v>1801804.87</v>
          </cell>
          <cell r="AK21">
            <v>-245024.63</v>
          </cell>
          <cell r="AL21">
            <v>0</v>
          </cell>
          <cell r="AM21">
            <v>0</v>
          </cell>
          <cell r="AN21">
            <v>605446.47000000009</v>
          </cell>
          <cell r="AO21">
            <v>0</v>
          </cell>
          <cell r="AP21">
            <v>0</v>
          </cell>
          <cell r="AQ21">
            <v>0</v>
          </cell>
          <cell r="AR21">
            <v>-210452.81</v>
          </cell>
          <cell r="AS21">
            <v>0</v>
          </cell>
          <cell r="AT21">
            <v>0</v>
          </cell>
          <cell r="AU21">
            <v>1951773.9000000001</v>
          </cell>
          <cell r="AV21">
            <v>0</v>
          </cell>
          <cell r="AW21">
            <v>2407251.3400000003</v>
          </cell>
          <cell r="AX21">
            <v>-455477.44</v>
          </cell>
          <cell r="AY21">
            <v>0</v>
          </cell>
          <cell r="AZ21">
            <v>0</v>
          </cell>
          <cell r="BA21">
            <v>525378.55999999994</v>
          </cell>
          <cell r="BB21">
            <v>0</v>
          </cell>
          <cell r="BC21">
            <v>0</v>
          </cell>
          <cell r="BD21">
            <v>0</v>
          </cell>
          <cell r="BE21">
            <v>-266994.07</v>
          </cell>
          <cell r="BF21">
            <v>0</v>
          </cell>
          <cell r="BG21">
            <v>0</v>
          </cell>
          <cell r="BH21">
            <v>2210158.39</v>
          </cell>
          <cell r="BI21">
            <v>0</v>
          </cell>
          <cell r="BJ21">
            <v>2932629.9000000004</v>
          </cell>
          <cell r="BK21">
            <v>-722471.51</v>
          </cell>
          <cell r="BL21">
            <v>0</v>
          </cell>
          <cell r="BM21">
            <v>0</v>
          </cell>
          <cell r="BN21">
            <v>467980.93999999994</v>
          </cell>
          <cell r="BO21">
            <v>0</v>
          </cell>
          <cell r="BP21">
            <v>0</v>
          </cell>
          <cell r="BQ21">
            <v>0</v>
          </cell>
          <cell r="BR21">
            <v>-316662.05</v>
          </cell>
          <cell r="BS21">
            <v>0</v>
          </cell>
          <cell r="BT21">
            <v>0</v>
          </cell>
          <cell r="BU21">
            <v>2361477.2800000003</v>
          </cell>
          <cell r="BV21">
            <v>0</v>
          </cell>
          <cell r="BW21">
            <v>3400610.8400000003</v>
          </cell>
          <cell r="BX21">
            <v>-1039133.56</v>
          </cell>
          <cell r="BY21">
            <v>0</v>
          </cell>
          <cell r="BZ21">
            <v>0</v>
          </cell>
          <cell r="CA21">
            <v>272498.64</v>
          </cell>
          <cell r="CB21">
            <v>0</v>
          </cell>
          <cell r="CC21">
            <v>0</v>
          </cell>
          <cell r="CD21">
            <v>0</v>
          </cell>
          <cell r="CE21">
            <v>-352777.76999999996</v>
          </cell>
          <cell r="CF21">
            <v>0</v>
          </cell>
          <cell r="CG21">
            <v>0</v>
          </cell>
          <cell r="CH21">
            <v>2281198.15</v>
          </cell>
          <cell r="CI21">
            <v>0</v>
          </cell>
          <cell r="CJ21">
            <v>3673109.4800000004</v>
          </cell>
          <cell r="CK21">
            <v>-1391911.3299999996</v>
          </cell>
          <cell r="CL21">
            <v>0</v>
          </cell>
          <cell r="CM21">
            <v>0</v>
          </cell>
          <cell r="CN21">
            <v>685778</v>
          </cell>
          <cell r="CO21">
            <v>0</v>
          </cell>
          <cell r="CP21">
            <v>715834.85000000009</v>
          </cell>
          <cell r="CQ21">
            <v>0</v>
          </cell>
          <cell r="CR21">
            <v>560598.57000000007</v>
          </cell>
          <cell r="CS21">
            <v>0</v>
          </cell>
          <cell r="CT21">
            <v>486461.60000000003</v>
          </cell>
          <cell r="CU21">
            <v>0</v>
          </cell>
          <cell r="CV21">
            <v>433315.68</v>
          </cell>
          <cell r="CW21">
            <v>0</v>
          </cell>
          <cell r="CX21">
            <v>252313.52</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-28618.289999999983</v>
          </cell>
          <cell r="EF21">
            <v>0</v>
          </cell>
          <cell r="EG21">
            <v>0</v>
          </cell>
          <cell r="EH21">
            <v>0</v>
          </cell>
          <cell r="EI21">
            <v>0</v>
          </cell>
          <cell r="EJ21">
            <v>7136.09</v>
          </cell>
          <cell r="EK21">
            <v>0</v>
          </cell>
          <cell r="EL21">
            <v>0</v>
          </cell>
          <cell r="EM21">
            <v>-21482.199999999983</v>
          </cell>
        </row>
        <row r="22">
          <cell r="A22" t="str">
            <v>ED4</v>
          </cell>
          <cell r="B22">
            <v>22</v>
          </cell>
          <cell r="C22">
            <v>0</v>
          </cell>
          <cell r="D22">
            <v>0</v>
          </cell>
          <cell r="E22">
            <v>91148.41</v>
          </cell>
          <cell r="F22">
            <v>7.0000000000000007E-2</v>
          </cell>
          <cell r="G22">
            <v>0</v>
          </cell>
          <cell r="H22">
            <v>0</v>
          </cell>
          <cell r="I22">
            <v>0</v>
          </cell>
          <cell r="J22">
            <v>-9005.91</v>
          </cell>
          <cell r="K22">
            <v>0</v>
          </cell>
          <cell r="L22">
            <v>7926.28</v>
          </cell>
          <cell r="M22">
            <v>-9322.49</v>
          </cell>
          <cell r="N22">
            <v>0</v>
          </cell>
          <cell r="O22">
            <v>0</v>
          </cell>
          <cell r="P22">
            <v>0</v>
          </cell>
          <cell r="Q22">
            <v>0</v>
          </cell>
          <cell r="R22">
            <v>-6209.909999999998</v>
          </cell>
          <cell r="S22">
            <v>0</v>
          </cell>
          <cell r="T22">
            <v>7926.28</v>
          </cell>
          <cell r="U22">
            <v>-7606.119999999999</v>
          </cell>
          <cell r="V22">
            <v>7.0000000000000007E-2</v>
          </cell>
          <cell r="W22">
            <v>90058.420000000013</v>
          </cell>
          <cell r="X22">
            <v>-65959.400000000009</v>
          </cell>
          <cell r="Y22">
            <v>0</v>
          </cell>
          <cell r="Z22">
            <v>-31705.14</v>
          </cell>
          <cell r="AA22">
            <v>0</v>
          </cell>
          <cell r="AB22">
            <v>0</v>
          </cell>
          <cell r="AC22">
            <v>0</v>
          </cell>
          <cell r="AD22">
            <v>0</v>
          </cell>
          <cell r="AE22">
            <v>-6209.87</v>
          </cell>
          <cell r="AF22">
            <v>0</v>
          </cell>
          <cell r="AG22">
            <v>7926.28</v>
          </cell>
          <cell r="AH22">
            <v>-5889.7100000000037</v>
          </cell>
          <cell r="AI22">
            <v>27959.489999999998</v>
          </cell>
          <cell r="AJ22">
            <v>90058.420000000013</v>
          </cell>
          <cell r="AK22">
            <v>-72169.270000000019</v>
          </cell>
          <cell r="AL22">
            <v>0</v>
          </cell>
          <cell r="AM22">
            <v>-23778.86</v>
          </cell>
          <cell r="AN22">
            <v>0</v>
          </cell>
          <cell r="AO22">
            <v>0</v>
          </cell>
          <cell r="AP22">
            <v>0</v>
          </cell>
          <cell r="AQ22">
            <v>0</v>
          </cell>
          <cell r="AR22">
            <v>-3656.5999999999995</v>
          </cell>
          <cell r="AS22">
            <v>0</v>
          </cell>
          <cell r="AT22">
            <v>7926.28</v>
          </cell>
          <cell r="AU22">
            <v>-1620.0300000000025</v>
          </cell>
          <cell r="AV22">
            <v>53492.46</v>
          </cell>
          <cell r="AW22">
            <v>90058.420000000013</v>
          </cell>
          <cell r="AX22">
            <v>-75825.87</v>
          </cell>
          <cell r="AY22">
            <v>0</v>
          </cell>
          <cell r="AZ22">
            <v>-15852.580000000002</v>
          </cell>
          <cell r="BA22">
            <v>0</v>
          </cell>
          <cell r="BB22">
            <v>0</v>
          </cell>
          <cell r="BC22">
            <v>0</v>
          </cell>
          <cell r="BD22">
            <v>0</v>
          </cell>
          <cell r="BE22">
            <v>-3656.5999999999995</v>
          </cell>
          <cell r="BF22">
            <v>0</v>
          </cell>
          <cell r="BG22">
            <v>7926.28</v>
          </cell>
          <cell r="BH22">
            <v>2649.6499999999951</v>
          </cell>
          <cell r="BI22">
            <v>53492.46</v>
          </cell>
          <cell r="BJ22">
            <v>90058.420000000013</v>
          </cell>
          <cell r="BK22">
            <v>-79482.47</v>
          </cell>
          <cell r="BL22">
            <v>0</v>
          </cell>
          <cell r="BM22">
            <v>-7926.3000000000029</v>
          </cell>
          <cell r="BN22">
            <v>0</v>
          </cell>
          <cell r="BO22">
            <v>0</v>
          </cell>
          <cell r="BP22">
            <v>0</v>
          </cell>
          <cell r="BQ22">
            <v>0</v>
          </cell>
          <cell r="BR22">
            <v>-3656.5999999999995</v>
          </cell>
          <cell r="BS22">
            <v>0</v>
          </cell>
          <cell r="BT22">
            <v>7926.28</v>
          </cell>
          <cell r="BU22">
            <v>6919.3299999999917</v>
          </cell>
          <cell r="BV22">
            <v>53492.46</v>
          </cell>
          <cell r="BW22">
            <v>90058.420000000013</v>
          </cell>
          <cell r="BX22">
            <v>-83139.070000000007</v>
          </cell>
          <cell r="BY22">
            <v>0</v>
          </cell>
          <cell r="BZ22">
            <v>-2.0000000004074536E-2</v>
          </cell>
          <cell r="CA22">
            <v>0</v>
          </cell>
          <cell r="CB22">
            <v>0</v>
          </cell>
          <cell r="CC22">
            <v>0</v>
          </cell>
          <cell r="CD22">
            <v>0</v>
          </cell>
          <cell r="CE22">
            <v>-3191.6699999999996</v>
          </cell>
          <cell r="CF22">
            <v>0</v>
          </cell>
          <cell r="CG22">
            <v>0.02</v>
          </cell>
          <cell r="CH22">
            <v>3727.6799999999967</v>
          </cell>
          <cell r="CI22">
            <v>53492.46</v>
          </cell>
          <cell r="CJ22">
            <v>90058.420000000013</v>
          </cell>
          <cell r="CK22">
            <v>-86330.739999999991</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958.8100000000004</v>
          </cell>
          <cell r="EF22">
            <v>0</v>
          </cell>
          <cell r="EG22">
            <v>0</v>
          </cell>
          <cell r="EH22">
            <v>0</v>
          </cell>
          <cell r="EI22">
            <v>0</v>
          </cell>
          <cell r="EJ22">
            <v>-8467.24</v>
          </cell>
          <cell r="EK22">
            <v>0</v>
          </cell>
          <cell r="EL22">
            <v>7926.2900000000009</v>
          </cell>
          <cell r="EM22">
            <v>417.86000000001877</v>
          </cell>
        </row>
        <row r="23">
          <cell r="A23" t="str">
            <v>ED5</v>
          </cell>
          <cell r="B23">
            <v>23</v>
          </cell>
          <cell r="C23">
            <v>0</v>
          </cell>
          <cell r="D23">
            <v>0</v>
          </cell>
          <cell r="E23">
            <v>51262.05</v>
          </cell>
          <cell r="F23">
            <v>155200</v>
          </cell>
          <cell r="G23">
            <v>0</v>
          </cell>
          <cell r="H23">
            <v>0</v>
          </cell>
          <cell r="I23">
            <v>0</v>
          </cell>
          <cell r="J23">
            <v>-79128.95</v>
          </cell>
          <cell r="K23">
            <v>0</v>
          </cell>
          <cell r="L23">
            <v>0</v>
          </cell>
          <cell r="M23">
            <v>226724.44</v>
          </cell>
          <cell r="N23">
            <v>0</v>
          </cell>
          <cell r="O23">
            <v>0</v>
          </cell>
          <cell r="P23">
            <v>0</v>
          </cell>
          <cell r="Q23">
            <v>0</v>
          </cell>
          <cell r="R23">
            <v>-109233.85</v>
          </cell>
          <cell r="S23">
            <v>0</v>
          </cell>
          <cell r="T23">
            <v>0</v>
          </cell>
          <cell r="U23">
            <v>117490.59</v>
          </cell>
          <cell r="V23">
            <v>0</v>
          </cell>
          <cell r="W23">
            <v>341002.11</v>
          </cell>
          <cell r="X23">
            <v>-223511.52000000002</v>
          </cell>
          <cell r="Y23">
            <v>0</v>
          </cell>
          <cell r="Z23">
            <v>0</v>
          </cell>
          <cell r="AA23">
            <v>0</v>
          </cell>
          <cell r="AB23">
            <v>0</v>
          </cell>
          <cell r="AC23">
            <v>0</v>
          </cell>
          <cell r="AD23">
            <v>0</v>
          </cell>
          <cell r="AE23">
            <v>-82952.17</v>
          </cell>
          <cell r="AF23">
            <v>0</v>
          </cell>
          <cell r="AG23">
            <v>0</v>
          </cell>
          <cell r="AH23">
            <v>34538.42</v>
          </cell>
          <cell r="AI23">
            <v>83543.350000000006</v>
          </cell>
          <cell r="AJ23">
            <v>341002.11</v>
          </cell>
          <cell r="AK23">
            <v>-306463.69</v>
          </cell>
          <cell r="AL23">
            <v>0</v>
          </cell>
          <cell r="AM23">
            <v>0</v>
          </cell>
          <cell r="AN23">
            <v>0</v>
          </cell>
          <cell r="AO23">
            <v>0</v>
          </cell>
          <cell r="AP23">
            <v>0</v>
          </cell>
          <cell r="AQ23">
            <v>0</v>
          </cell>
          <cell r="AR23">
            <v>-34538.42</v>
          </cell>
          <cell r="AS23">
            <v>0</v>
          </cell>
          <cell r="AT23">
            <v>0</v>
          </cell>
          <cell r="AU23">
            <v>0</v>
          </cell>
          <cell r="AV23">
            <v>185802.11</v>
          </cell>
          <cell r="AW23">
            <v>341002.11</v>
          </cell>
          <cell r="AX23">
            <v>-341002.11</v>
          </cell>
          <cell r="AY23">
            <v>0</v>
          </cell>
          <cell r="AZ23">
            <v>0</v>
          </cell>
          <cell r="BA23">
            <v>0</v>
          </cell>
          <cell r="BB23">
            <v>0</v>
          </cell>
          <cell r="BC23">
            <v>0</v>
          </cell>
          <cell r="BD23">
            <v>0</v>
          </cell>
          <cell r="BE23">
            <v>0</v>
          </cell>
          <cell r="BF23">
            <v>0</v>
          </cell>
          <cell r="BG23">
            <v>0</v>
          </cell>
          <cell r="BH23">
            <v>0</v>
          </cell>
          <cell r="BI23">
            <v>341002.11</v>
          </cell>
          <cell r="BJ23">
            <v>341002.11</v>
          </cell>
          <cell r="BK23">
            <v>-341002.11</v>
          </cell>
          <cell r="BL23">
            <v>0</v>
          </cell>
          <cell r="BM23">
            <v>0</v>
          </cell>
          <cell r="BN23">
            <v>0</v>
          </cell>
          <cell r="BO23">
            <v>0</v>
          </cell>
          <cell r="BP23">
            <v>0</v>
          </cell>
          <cell r="BQ23">
            <v>0</v>
          </cell>
          <cell r="BR23">
            <v>0</v>
          </cell>
          <cell r="BS23">
            <v>0</v>
          </cell>
          <cell r="BT23">
            <v>0</v>
          </cell>
          <cell r="BU23">
            <v>0</v>
          </cell>
          <cell r="BV23">
            <v>341002.11</v>
          </cell>
          <cell r="BW23">
            <v>341002.11</v>
          </cell>
          <cell r="BX23">
            <v>-341002.11</v>
          </cell>
          <cell r="BY23">
            <v>0</v>
          </cell>
          <cell r="BZ23">
            <v>0</v>
          </cell>
          <cell r="CA23">
            <v>0</v>
          </cell>
          <cell r="CB23">
            <v>0</v>
          </cell>
          <cell r="CC23">
            <v>0</v>
          </cell>
          <cell r="CD23">
            <v>0</v>
          </cell>
          <cell r="CE23">
            <v>0</v>
          </cell>
          <cell r="CF23">
            <v>0</v>
          </cell>
          <cell r="CG23">
            <v>0</v>
          </cell>
          <cell r="CH23">
            <v>0</v>
          </cell>
          <cell r="CI23">
            <v>341002.11</v>
          </cell>
          <cell r="CJ23">
            <v>341002.11</v>
          </cell>
          <cell r="CK23">
            <v>-341002.11</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row>
        <row r="24">
          <cell r="A24" t="str">
            <v>EX0</v>
          </cell>
          <cell r="B24">
            <v>24</v>
          </cell>
          <cell r="C24">
            <v>0</v>
          </cell>
          <cell r="D24">
            <v>0</v>
          </cell>
          <cell r="E24">
            <v>4749728.0599999996</v>
          </cell>
          <cell r="F24">
            <v>54068.83</v>
          </cell>
          <cell r="G24">
            <v>0</v>
          </cell>
          <cell r="H24">
            <v>0</v>
          </cell>
          <cell r="I24">
            <v>0</v>
          </cell>
          <cell r="J24">
            <v>0</v>
          </cell>
          <cell r="K24">
            <v>0</v>
          </cell>
          <cell r="L24">
            <v>0</v>
          </cell>
          <cell r="M24">
            <v>4803796.8899999997</v>
          </cell>
          <cell r="N24">
            <v>0</v>
          </cell>
          <cell r="O24">
            <v>0</v>
          </cell>
          <cell r="P24">
            <v>0</v>
          </cell>
          <cell r="Q24">
            <v>0</v>
          </cell>
          <cell r="R24">
            <v>0</v>
          </cell>
          <cell r="S24">
            <v>0</v>
          </cell>
          <cell r="T24">
            <v>0</v>
          </cell>
          <cell r="U24">
            <v>4803796.8899999997</v>
          </cell>
          <cell r="V24">
            <v>0</v>
          </cell>
          <cell r="W24">
            <v>4768926.71</v>
          </cell>
          <cell r="X24">
            <v>0</v>
          </cell>
          <cell r="Y24">
            <v>0</v>
          </cell>
          <cell r="Z24">
            <v>34870.18</v>
          </cell>
          <cell r="AA24">
            <v>0</v>
          </cell>
          <cell r="AB24">
            <v>0</v>
          </cell>
          <cell r="AC24">
            <v>0</v>
          </cell>
          <cell r="AD24">
            <v>0</v>
          </cell>
          <cell r="AE24">
            <v>0</v>
          </cell>
          <cell r="AF24">
            <v>0</v>
          </cell>
          <cell r="AG24">
            <v>0</v>
          </cell>
          <cell r="AH24">
            <v>4803796.8899999997</v>
          </cell>
          <cell r="AI24">
            <v>0</v>
          </cell>
          <cell r="AJ24">
            <v>4768926.71</v>
          </cell>
          <cell r="AK24">
            <v>0</v>
          </cell>
          <cell r="AL24">
            <v>0</v>
          </cell>
          <cell r="AM24">
            <v>34870.18</v>
          </cell>
          <cell r="AN24">
            <v>0</v>
          </cell>
          <cell r="AO24">
            <v>0</v>
          </cell>
          <cell r="AP24">
            <v>0</v>
          </cell>
          <cell r="AQ24">
            <v>0</v>
          </cell>
          <cell r="AR24">
            <v>0</v>
          </cell>
          <cell r="AS24">
            <v>0</v>
          </cell>
          <cell r="AT24">
            <v>0</v>
          </cell>
          <cell r="AU24">
            <v>4803796.8899999997</v>
          </cell>
          <cell r="AV24">
            <v>0</v>
          </cell>
          <cell r="AW24">
            <v>4768926.71</v>
          </cell>
          <cell r="AX24">
            <v>0</v>
          </cell>
          <cell r="AY24">
            <v>0</v>
          </cell>
          <cell r="AZ24">
            <v>34870.18</v>
          </cell>
          <cell r="BA24">
            <v>0</v>
          </cell>
          <cell r="BB24">
            <v>0</v>
          </cell>
          <cell r="BC24">
            <v>0</v>
          </cell>
          <cell r="BD24">
            <v>0</v>
          </cell>
          <cell r="BE24">
            <v>0</v>
          </cell>
          <cell r="BF24">
            <v>0</v>
          </cell>
          <cell r="BG24">
            <v>0</v>
          </cell>
          <cell r="BH24">
            <v>4803796.8899999997</v>
          </cell>
          <cell r="BI24">
            <v>0</v>
          </cell>
          <cell r="BJ24">
            <v>4768926.71</v>
          </cell>
          <cell r="BK24">
            <v>0</v>
          </cell>
          <cell r="BL24">
            <v>0</v>
          </cell>
          <cell r="BM24">
            <v>34870.18</v>
          </cell>
          <cell r="BN24">
            <v>0</v>
          </cell>
          <cell r="BO24">
            <v>0</v>
          </cell>
          <cell r="BP24">
            <v>0</v>
          </cell>
          <cell r="BQ24">
            <v>0</v>
          </cell>
          <cell r="BR24">
            <v>0</v>
          </cell>
          <cell r="BS24">
            <v>0</v>
          </cell>
          <cell r="BT24">
            <v>0</v>
          </cell>
          <cell r="BU24">
            <v>4803796.8899999997</v>
          </cell>
          <cell r="BV24">
            <v>0</v>
          </cell>
          <cell r="BW24">
            <v>4768926.71</v>
          </cell>
          <cell r="BX24">
            <v>0</v>
          </cell>
          <cell r="BY24">
            <v>0</v>
          </cell>
          <cell r="BZ24">
            <v>34870.18</v>
          </cell>
          <cell r="CA24">
            <v>0</v>
          </cell>
          <cell r="CB24">
            <v>0</v>
          </cell>
          <cell r="CC24">
            <v>0</v>
          </cell>
          <cell r="CD24">
            <v>0</v>
          </cell>
          <cell r="CE24">
            <v>0</v>
          </cell>
          <cell r="CF24">
            <v>0</v>
          </cell>
          <cell r="CG24">
            <v>0</v>
          </cell>
          <cell r="CH24">
            <v>4803796.8899999997</v>
          </cell>
          <cell r="CI24">
            <v>0</v>
          </cell>
          <cell r="CJ24">
            <v>4768926.71</v>
          </cell>
          <cell r="CK24">
            <v>0</v>
          </cell>
          <cell r="CL24">
            <v>0</v>
          </cell>
          <cell r="CM24">
            <v>34870.18</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4584353.1799999988</v>
          </cell>
          <cell r="EF24">
            <v>0</v>
          </cell>
          <cell r="EG24">
            <v>0</v>
          </cell>
          <cell r="EH24">
            <v>0</v>
          </cell>
          <cell r="EI24">
            <v>0</v>
          </cell>
          <cell r="EJ24">
            <v>0</v>
          </cell>
          <cell r="EK24">
            <v>0</v>
          </cell>
          <cell r="EL24">
            <v>0</v>
          </cell>
          <cell r="EM24">
            <v>4584353.1799999988</v>
          </cell>
        </row>
        <row r="25">
          <cell r="A25" t="str">
            <v>EX1</v>
          </cell>
          <cell r="B25">
            <v>25</v>
          </cell>
          <cell r="C25">
            <v>0</v>
          </cell>
          <cell r="D25">
            <v>0</v>
          </cell>
          <cell r="E25">
            <v>34505495.840000004</v>
          </cell>
          <cell r="F25">
            <v>423029.41</v>
          </cell>
          <cell r="G25">
            <v>0</v>
          </cell>
          <cell r="H25">
            <v>-61584.909999999996</v>
          </cell>
          <cell r="I25">
            <v>0</v>
          </cell>
          <cell r="J25">
            <v>-907531.05</v>
          </cell>
          <cell r="K25">
            <v>7688.7599999999993</v>
          </cell>
          <cell r="L25">
            <v>-8728.19</v>
          </cell>
          <cell r="M25">
            <v>33958369.859999999</v>
          </cell>
          <cell r="N25">
            <v>0</v>
          </cell>
          <cell r="O25">
            <v>0</v>
          </cell>
          <cell r="P25">
            <v>0</v>
          </cell>
          <cell r="Q25">
            <v>-820.02</v>
          </cell>
          <cell r="R25">
            <v>-913330.79</v>
          </cell>
          <cell r="S25">
            <v>8407.25</v>
          </cell>
          <cell r="T25">
            <v>-8728.19</v>
          </cell>
          <cell r="U25">
            <v>33043898.109999999</v>
          </cell>
          <cell r="V25">
            <v>9181427.7200000007</v>
          </cell>
          <cell r="W25">
            <v>55020666.459999986</v>
          </cell>
          <cell r="X25">
            <v>-21790942.919999994</v>
          </cell>
          <cell r="Y25">
            <v>-362252.62000000005</v>
          </cell>
          <cell r="Z25">
            <v>349127.41</v>
          </cell>
          <cell r="AA25">
            <v>173593.42</v>
          </cell>
          <cell r="AB25">
            <v>0</v>
          </cell>
          <cell r="AC25">
            <v>0</v>
          </cell>
          <cell r="AD25">
            <v>-802.15000000000009</v>
          </cell>
          <cell r="AE25">
            <v>-915048.8600000001</v>
          </cell>
          <cell r="AF25">
            <v>8407.25</v>
          </cell>
          <cell r="AG25">
            <v>-8728.19</v>
          </cell>
          <cell r="AH25">
            <v>32301319.579999994</v>
          </cell>
          <cell r="AI25">
            <v>9181427.7200000007</v>
          </cell>
          <cell r="AJ25">
            <v>55020666.459999986</v>
          </cell>
          <cell r="AK25">
            <v>-22705900.730000004</v>
          </cell>
          <cell r="AL25">
            <v>-353845.37000000005</v>
          </cell>
          <cell r="AM25">
            <v>340399.22</v>
          </cell>
          <cell r="AN25">
            <v>2033387.39</v>
          </cell>
          <cell r="AO25">
            <v>0</v>
          </cell>
          <cell r="AP25">
            <v>0</v>
          </cell>
          <cell r="AQ25">
            <v>-784.29000000000008</v>
          </cell>
          <cell r="AR25">
            <v>-937100.79999999993</v>
          </cell>
          <cell r="AS25">
            <v>8407.25</v>
          </cell>
          <cell r="AT25">
            <v>-8728.19</v>
          </cell>
          <cell r="AU25">
            <v>33396500.940000005</v>
          </cell>
          <cell r="AV25">
            <v>9181427.7200000007</v>
          </cell>
          <cell r="AW25">
            <v>57053160.649999984</v>
          </cell>
          <cell r="AX25">
            <v>-23642892.619999994</v>
          </cell>
          <cell r="AY25">
            <v>-345438.12</v>
          </cell>
          <cell r="AZ25">
            <v>331671.02999999997</v>
          </cell>
          <cell r="BA25">
            <v>1085946.57</v>
          </cell>
          <cell r="BB25">
            <v>0</v>
          </cell>
          <cell r="BC25">
            <v>0</v>
          </cell>
          <cell r="BD25">
            <v>-766.43000000000006</v>
          </cell>
          <cell r="BE25">
            <v>-968276.29</v>
          </cell>
          <cell r="BF25">
            <v>8407.25</v>
          </cell>
          <cell r="BG25">
            <v>-8728.19</v>
          </cell>
          <cell r="BH25">
            <v>33513083.849999994</v>
          </cell>
          <cell r="BI25">
            <v>9181427.7200000007</v>
          </cell>
          <cell r="BJ25">
            <v>58138214.019999981</v>
          </cell>
          <cell r="BK25">
            <v>-24611042.139999997</v>
          </cell>
          <cell r="BL25">
            <v>-337030.87000000005</v>
          </cell>
          <cell r="BM25">
            <v>322942.83999999997</v>
          </cell>
          <cell r="BN25">
            <v>1285329.49</v>
          </cell>
          <cell r="BO25">
            <v>0</v>
          </cell>
          <cell r="BP25">
            <v>0</v>
          </cell>
          <cell r="BQ25">
            <v>-748.56000000000006</v>
          </cell>
          <cell r="BR25">
            <v>-990415.35000000009</v>
          </cell>
          <cell r="BS25">
            <v>8407.25</v>
          </cell>
          <cell r="BT25">
            <v>-8728.19</v>
          </cell>
          <cell r="BU25">
            <v>33806928.490000002</v>
          </cell>
          <cell r="BV25">
            <v>9181427.7200000007</v>
          </cell>
          <cell r="BW25">
            <v>59422650.309999987</v>
          </cell>
          <cell r="BX25">
            <v>-25601312.850000001</v>
          </cell>
          <cell r="BY25">
            <v>-328623.62000000005</v>
          </cell>
          <cell r="BZ25">
            <v>314214.64999999997</v>
          </cell>
          <cell r="CA25">
            <v>1333936.6399999999</v>
          </cell>
          <cell r="CB25">
            <v>0</v>
          </cell>
          <cell r="CC25">
            <v>0</v>
          </cell>
          <cell r="CD25">
            <v>-730.69</v>
          </cell>
          <cell r="CE25">
            <v>-1015783.08</v>
          </cell>
          <cell r="CF25">
            <v>8407.25</v>
          </cell>
          <cell r="CG25">
            <v>-8728.19</v>
          </cell>
          <cell r="CH25">
            <v>34124030.420000002</v>
          </cell>
          <cell r="CI25">
            <v>9275709.9800000004</v>
          </cell>
          <cell r="CJ25">
            <v>60755693.749999985</v>
          </cell>
          <cell r="CK25">
            <v>-26616933.420000002</v>
          </cell>
          <cell r="CL25">
            <v>-320216.37</v>
          </cell>
          <cell r="CM25">
            <v>305486.45999999996</v>
          </cell>
          <cell r="CN25">
            <v>0</v>
          </cell>
          <cell r="CO25">
            <v>0</v>
          </cell>
          <cell r="CP25">
            <v>166916.75</v>
          </cell>
          <cell r="CQ25">
            <v>0</v>
          </cell>
          <cell r="CR25">
            <v>1955180.18</v>
          </cell>
          <cell r="CS25">
            <v>0</v>
          </cell>
          <cell r="CT25">
            <v>1044179.4</v>
          </cell>
          <cell r="CU25">
            <v>0</v>
          </cell>
          <cell r="CV25">
            <v>1235893.74</v>
          </cell>
          <cell r="CW25">
            <v>0</v>
          </cell>
          <cell r="CX25">
            <v>1282631.3899999999</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33718738.829999991</v>
          </cell>
          <cell r="EF25">
            <v>331000.2</v>
          </cell>
          <cell r="EG25">
            <v>0</v>
          </cell>
          <cell r="EH25">
            <v>0</v>
          </cell>
          <cell r="EI25">
            <v>-1205.7900000000009</v>
          </cell>
          <cell r="EJ25">
            <v>-914610.20000000019</v>
          </cell>
          <cell r="EK25">
            <v>5343.0599999999995</v>
          </cell>
          <cell r="EL25">
            <v>-8728.19</v>
          </cell>
          <cell r="EM25">
            <v>33130537.909999996</v>
          </cell>
        </row>
        <row r="26">
          <cell r="A26" t="str">
            <v>EX2</v>
          </cell>
          <cell r="B26">
            <v>26</v>
          </cell>
          <cell r="C26">
            <v>0</v>
          </cell>
          <cell r="D26">
            <v>0</v>
          </cell>
          <cell r="E26">
            <v>6125816.5399999991</v>
          </cell>
          <cell r="F26">
            <v>3403432.51</v>
          </cell>
          <cell r="G26">
            <v>0</v>
          </cell>
          <cell r="H26">
            <v>0</v>
          </cell>
          <cell r="I26">
            <v>0</v>
          </cell>
          <cell r="J26">
            <v>-1169207.44</v>
          </cell>
          <cell r="K26">
            <v>10174.279999999999</v>
          </cell>
          <cell r="L26">
            <v>1686.29</v>
          </cell>
          <cell r="M26">
            <v>8371902.1799999997</v>
          </cell>
          <cell r="N26">
            <v>3847521.6</v>
          </cell>
          <cell r="O26">
            <v>0</v>
          </cell>
          <cell r="P26">
            <v>0</v>
          </cell>
          <cell r="Q26">
            <v>-191.17999999999998</v>
          </cell>
          <cell r="R26">
            <v>-1466677.36</v>
          </cell>
          <cell r="S26">
            <v>10174.279999999999</v>
          </cell>
          <cell r="T26">
            <v>1686.29</v>
          </cell>
          <cell r="U26">
            <v>10764415.809999999</v>
          </cell>
          <cell r="V26">
            <v>859861.43</v>
          </cell>
          <cell r="W26">
            <v>20347195.91</v>
          </cell>
          <cell r="X26">
            <v>-6679021.6900000004</v>
          </cell>
          <cell r="Y26">
            <v>-213.80999999999472</v>
          </cell>
          <cell r="Z26">
            <v>-6745.130000000001</v>
          </cell>
          <cell r="AA26">
            <v>2897117.18</v>
          </cell>
          <cell r="AB26">
            <v>0</v>
          </cell>
          <cell r="AC26">
            <v>0</v>
          </cell>
          <cell r="AD26">
            <v>-159.39999999999998</v>
          </cell>
          <cell r="AE26">
            <v>-1736540.6999999997</v>
          </cell>
          <cell r="AF26">
            <v>106.90999999999477</v>
          </cell>
          <cell r="AG26">
            <v>1686.29</v>
          </cell>
          <cell r="AH26">
            <v>11926626.09</v>
          </cell>
          <cell r="AI26">
            <v>1533230.29</v>
          </cell>
          <cell r="AJ26">
            <v>20347195.91</v>
          </cell>
          <cell r="AK26">
            <v>-8415404.0800000001</v>
          </cell>
          <cell r="AL26">
            <v>-106.89999999999998</v>
          </cell>
          <cell r="AM26">
            <v>-5058.84</v>
          </cell>
          <cell r="AN26">
            <v>880758.98</v>
          </cell>
          <cell r="AO26">
            <v>0</v>
          </cell>
          <cell r="AP26">
            <v>0</v>
          </cell>
          <cell r="AQ26">
            <v>-127.63</v>
          </cell>
          <cell r="AR26">
            <v>-1884168.3799999997</v>
          </cell>
          <cell r="AS26">
            <v>106.89999999999998</v>
          </cell>
          <cell r="AT26">
            <v>1686.29</v>
          </cell>
          <cell r="AU26">
            <v>10924882.25</v>
          </cell>
          <cell r="AV26">
            <v>1945573.9</v>
          </cell>
          <cell r="AW26">
            <v>21227637.18</v>
          </cell>
          <cell r="AX26">
            <v>-10299382.379999999</v>
          </cell>
          <cell r="AY26">
            <v>0</v>
          </cell>
          <cell r="AZ26">
            <v>-3372.5499999999993</v>
          </cell>
          <cell r="BA26">
            <v>1634984.29</v>
          </cell>
          <cell r="BB26">
            <v>0</v>
          </cell>
          <cell r="BC26">
            <v>0</v>
          </cell>
          <cell r="BD26">
            <v>-95.859999999999985</v>
          </cell>
          <cell r="BE26">
            <v>-1922066.8399999999</v>
          </cell>
          <cell r="BF26">
            <v>0</v>
          </cell>
          <cell r="BG26">
            <v>1686.29</v>
          </cell>
          <cell r="BH26">
            <v>10639390.129999999</v>
          </cell>
          <cell r="BI26">
            <v>1945573.9</v>
          </cell>
          <cell r="BJ26">
            <v>22862303.759999998</v>
          </cell>
          <cell r="BK26">
            <v>-12221227.370000001</v>
          </cell>
          <cell r="BL26">
            <v>0</v>
          </cell>
          <cell r="BM26">
            <v>-1686.2599999999984</v>
          </cell>
          <cell r="BN26">
            <v>1910024.26</v>
          </cell>
          <cell r="BO26">
            <v>0</v>
          </cell>
          <cell r="BP26">
            <v>0</v>
          </cell>
          <cell r="BQ26">
            <v>-64.09</v>
          </cell>
          <cell r="BR26">
            <v>-1884132.5099999998</v>
          </cell>
          <cell r="BS26">
            <v>0</v>
          </cell>
          <cell r="BT26">
            <v>1686.26</v>
          </cell>
          <cell r="BU26">
            <v>10666904.050000001</v>
          </cell>
          <cell r="BV26">
            <v>4975672.9799999995</v>
          </cell>
          <cell r="BW26">
            <v>24772010.309999999</v>
          </cell>
          <cell r="BX26">
            <v>-14105106.26</v>
          </cell>
          <cell r="BY26">
            <v>0</v>
          </cell>
          <cell r="BZ26">
            <v>0</v>
          </cell>
          <cell r="CA26">
            <v>1978748.84</v>
          </cell>
          <cell r="CB26">
            <v>0</v>
          </cell>
          <cell r="CC26">
            <v>0</v>
          </cell>
          <cell r="CD26">
            <v>-32.319999999999986</v>
          </cell>
          <cell r="CE26">
            <v>-1961166.9499999997</v>
          </cell>
          <cell r="CF26">
            <v>0</v>
          </cell>
          <cell r="CG26">
            <v>0</v>
          </cell>
          <cell r="CH26">
            <v>10684453.619999999</v>
          </cell>
          <cell r="CI26">
            <v>6149496.8999999985</v>
          </cell>
          <cell r="CJ26">
            <v>26750540.789999999</v>
          </cell>
          <cell r="CK26">
            <v>-16066087.17</v>
          </cell>
          <cell r="CL26">
            <v>0</v>
          </cell>
          <cell r="CM26">
            <v>0</v>
          </cell>
          <cell r="CN26">
            <v>3699540</v>
          </cell>
          <cell r="CO26">
            <v>0</v>
          </cell>
          <cell r="CP26">
            <v>2785689.6000000001</v>
          </cell>
          <cell r="CQ26">
            <v>0</v>
          </cell>
          <cell r="CR26">
            <v>846883.64</v>
          </cell>
          <cell r="CS26">
            <v>0</v>
          </cell>
          <cell r="CT26">
            <v>1572100.28</v>
          </cell>
          <cell r="CU26">
            <v>0</v>
          </cell>
          <cell r="CV26">
            <v>1836561.78</v>
          </cell>
          <cell r="CW26">
            <v>0</v>
          </cell>
          <cell r="CX26">
            <v>1902643.12</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5532558.9699999988</v>
          </cell>
          <cell r="EF26">
            <v>1085680.6599999999</v>
          </cell>
          <cell r="EG26">
            <v>0</v>
          </cell>
          <cell r="EH26">
            <v>0</v>
          </cell>
          <cell r="EI26">
            <v>0</v>
          </cell>
          <cell r="EJ26">
            <v>-1079489.4100000001</v>
          </cell>
          <cell r="EK26">
            <v>10174.299999999999</v>
          </cell>
          <cell r="EL26">
            <v>1686.29</v>
          </cell>
          <cell r="EM26">
            <v>5550610.8099999996</v>
          </cell>
        </row>
        <row r="27">
          <cell r="A27" t="str">
            <v>EX3</v>
          </cell>
          <cell r="B27">
            <v>27</v>
          </cell>
          <cell r="C27">
            <v>0</v>
          </cell>
          <cell r="D27">
            <v>0</v>
          </cell>
          <cell r="E27">
            <v>1641279.6399999997</v>
          </cell>
          <cell r="F27">
            <v>497259.01</v>
          </cell>
          <cell r="G27">
            <v>0</v>
          </cell>
          <cell r="H27">
            <v>0</v>
          </cell>
          <cell r="I27">
            <v>-146.52000000000001</v>
          </cell>
          <cell r="J27">
            <v>-358447.84</v>
          </cell>
          <cell r="K27">
            <v>0</v>
          </cell>
          <cell r="L27">
            <v>13893.51</v>
          </cell>
          <cell r="M27">
            <v>1793837.8</v>
          </cell>
          <cell r="N27">
            <v>322400</v>
          </cell>
          <cell r="O27">
            <v>0</v>
          </cell>
          <cell r="P27">
            <v>0</v>
          </cell>
          <cell r="Q27">
            <v>-1181.94</v>
          </cell>
          <cell r="R27">
            <v>-371352.20999999996</v>
          </cell>
          <cell r="S27">
            <v>0</v>
          </cell>
          <cell r="T27">
            <v>13893.51</v>
          </cell>
          <cell r="U27">
            <v>1757597.1600000001</v>
          </cell>
          <cell r="V27">
            <v>308669.36</v>
          </cell>
          <cell r="W27">
            <v>4524910.33</v>
          </cell>
          <cell r="X27">
            <v>-2370220.3699999996</v>
          </cell>
          <cell r="Y27">
            <v>0</v>
          </cell>
          <cell r="Z27">
            <v>-55574.050000000017</v>
          </cell>
          <cell r="AA27">
            <v>343070</v>
          </cell>
          <cell r="AB27">
            <v>0</v>
          </cell>
          <cell r="AC27">
            <v>0</v>
          </cell>
          <cell r="AD27">
            <v>-1026.81</v>
          </cell>
          <cell r="AE27">
            <v>-363693.53</v>
          </cell>
          <cell r="AF27">
            <v>0</v>
          </cell>
          <cell r="AG27">
            <v>13893.51</v>
          </cell>
          <cell r="AH27">
            <v>1749840.33</v>
          </cell>
          <cell r="AI27">
            <v>716439.73</v>
          </cell>
          <cell r="AJ27">
            <v>4524910.33</v>
          </cell>
          <cell r="AK27">
            <v>-2733389.46</v>
          </cell>
          <cell r="AL27">
            <v>0</v>
          </cell>
          <cell r="AM27">
            <v>-41680.540000000023</v>
          </cell>
          <cell r="AN27">
            <v>348559.12</v>
          </cell>
          <cell r="AO27">
            <v>0</v>
          </cell>
          <cell r="AP27">
            <v>0</v>
          </cell>
          <cell r="AQ27">
            <v>-871.69</v>
          </cell>
          <cell r="AR27">
            <v>-354756.87000000005</v>
          </cell>
          <cell r="AS27">
            <v>0</v>
          </cell>
          <cell r="AT27">
            <v>13893.51</v>
          </cell>
          <cell r="AU27">
            <v>1756664.4</v>
          </cell>
          <cell r="AV27">
            <v>1150069.8999999999</v>
          </cell>
          <cell r="AW27">
            <v>4871918.2</v>
          </cell>
          <cell r="AX27">
            <v>-3087466.77</v>
          </cell>
          <cell r="AY27">
            <v>0</v>
          </cell>
          <cell r="AZ27">
            <v>-27787.030000000028</v>
          </cell>
          <cell r="BA27">
            <v>354833.19</v>
          </cell>
          <cell r="BB27">
            <v>0</v>
          </cell>
          <cell r="BC27">
            <v>0</v>
          </cell>
          <cell r="BD27">
            <v>-716.56</v>
          </cell>
          <cell r="BE27">
            <v>-356292.62999999995</v>
          </cell>
          <cell r="BF27">
            <v>0</v>
          </cell>
          <cell r="BG27">
            <v>13893.51</v>
          </cell>
          <cell r="BH27">
            <v>1768381.9100000001</v>
          </cell>
          <cell r="BI27">
            <v>1150069.8999999999</v>
          </cell>
          <cell r="BJ27">
            <v>5225200.1400000006</v>
          </cell>
          <cell r="BK27">
            <v>-3442924.7100000004</v>
          </cell>
          <cell r="BL27">
            <v>0</v>
          </cell>
          <cell r="BM27">
            <v>-13893.520000000033</v>
          </cell>
          <cell r="BN27">
            <v>361220.18</v>
          </cell>
          <cell r="BO27">
            <v>0</v>
          </cell>
          <cell r="BP27">
            <v>0</v>
          </cell>
          <cell r="BQ27">
            <v>-561.44000000000005</v>
          </cell>
          <cell r="BR27">
            <v>-354136.12000000005</v>
          </cell>
          <cell r="BS27">
            <v>0</v>
          </cell>
          <cell r="BT27">
            <v>13893.51</v>
          </cell>
          <cell r="BU27">
            <v>1788798.04</v>
          </cell>
          <cell r="BV27">
            <v>1484857.44</v>
          </cell>
          <cell r="BW27">
            <v>5584869.0700000003</v>
          </cell>
          <cell r="BX27">
            <v>-3796071.0199999996</v>
          </cell>
          <cell r="BY27">
            <v>0</v>
          </cell>
          <cell r="BZ27">
            <v>-1.0000000038417056E-2</v>
          </cell>
          <cell r="CA27">
            <v>368083.37</v>
          </cell>
          <cell r="CB27">
            <v>0</v>
          </cell>
          <cell r="CC27">
            <v>0</v>
          </cell>
          <cell r="CD27">
            <v>-406.30999999999995</v>
          </cell>
          <cell r="CE27">
            <v>-342232.31</v>
          </cell>
          <cell r="CF27">
            <v>0</v>
          </cell>
          <cell r="CG27">
            <v>0.01</v>
          </cell>
          <cell r="CH27">
            <v>1814242.7999999996</v>
          </cell>
          <cell r="CI27">
            <v>2345036.4699999997</v>
          </cell>
          <cell r="CJ27">
            <v>5951401.1900000004</v>
          </cell>
          <cell r="CK27">
            <v>-4137158.3899999992</v>
          </cell>
          <cell r="CL27">
            <v>0</v>
          </cell>
          <cell r="CM27">
            <v>-2.9103830456733704E-11</v>
          </cell>
          <cell r="CN27">
            <v>310000</v>
          </cell>
          <cell r="CO27">
            <v>0</v>
          </cell>
          <cell r="CP27">
            <v>329875</v>
          </cell>
          <cell r="CQ27">
            <v>0</v>
          </cell>
          <cell r="CR27">
            <v>335153</v>
          </cell>
          <cell r="CS27">
            <v>0</v>
          </cell>
          <cell r="CT27">
            <v>341185.75</v>
          </cell>
          <cell r="CU27">
            <v>0</v>
          </cell>
          <cell r="CV27">
            <v>347327.1</v>
          </cell>
          <cell r="CW27">
            <v>0</v>
          </cell>
          <cell r="CX27">
            <v>353926.31</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1593547.4100000001</v>
          </cell>
          <cell r="EF27">
            <v>397200.24</v>
          </cell>
          <cell r="EG27">
            <v>0</v>
          </cell>
          <cell r="EH27">
            <v>0</v>
          </cell>
          <cell r="EI27">
            <v>0</v>
          </cell>
          <cell r="EJ27">
            <v>-374917.61000000004</v>
          </cell>
          <cell r="EK27">
            <v>0</v>
          </cell>
          <cell r="EL27">
            <v>13893.51</v>
          </cell>
          <cell r="EM27">
            <v>1629723.5500000005</v>
          </cell>
        </row>
        <row r="28">
          <cell r="A28" t="str">
            <v>EX4</v>
          </cell>
          <cell r="B28">
            <v>28</v>
          </cell>
          <cell r="C28">
            <v>0</v>
          </cell>
          <cell r="D28">
            <v>0</v>
          </cell>
          <cell r="E28">
            <v>2639642.4000000004</v>
          </cell>
          <cell r="F28">
            <v>2389951.2800000003</v>
          </cell>
          <cell r="G28">
            <v>0</v>
          </cell>
          <cell r="H28">
            <v>0</v>
          </cell>
          <cell r="I28">
            <v>-4406.3099999999995</v>
          </cell>
          <cell r="J28">
            <v>-1703055.93</v>
          </cell>
          <cell r="K28">
            <v>0</v>
          </cell>
          <cell r="L28">
            <v>0</v>
          </cell>
          <cell r="M28">
            <v>3322131.4400000004</v>
          </cell>
          <cell r="N28">
            <v>2771673.05</v>
          </cell>
          <cell r="O28">
            <v>0</v>
          </cell>
          <cell r="P28">
            <v>0</v>
          </cell>
          <cell r="Q28">
            <v>-1673.1599999999999</v>
          </cell>
          <cell r="R28">
            <v>-2203209.7600000002</v>
          </cell>
          <cell r="S28">
            <v>0</v>
          </cell>
          <cell r="T28">
            <v>0</v>
          </cell>
          <cell r="U28">
            <v>3888921.57</v>
          </cell>
          <cell r="V28">
            <v>2165146.2500000005</v>
          </cell>
          <cell r="W28">
            <v>13564424.399999999</v>
          </cell>
          <cell r="X28">
            <v>-6881478.9199999999</v>
          </cell>
          <cell r="Y28">
            <v>0</v>
          </cell>
          <cell r="Z28">
            <v>0</v>
          </cell>
          <cell r="AA28">
            <v>2796020.5</v>
          </cell>
          <cell r="AB28">
            <v>0</v>
          </cell>
          <cell r="AC28">
            <v>0</v>
          </cell>
          <cell r="AD28">
            <v>-253.36999999999989</v>
          </cell>
          <cell r="AE28">
            <v>-2480241.5900000003</v>
          </cell>
          <cell r="AF28">
            <v>0</v>
          </cell>
          <cell r="AG28">
            <v>0</v>
          </cell>
          <cell r="AH28">
            <v>4204447.1099999994</v>
          </cell>
          <cell r="AI28">
            <v>3883052.3000000007</v>
          </cell>
          <cell r="AJ28">
            <v>13564424.399999999</v>
          </cell>
          <cell r="AK28">
            <v>-9359977.2899999991</v>
          </cell>
          <cell r="AL28">
            <v>0</v>
          </cell>
          <cell r="AM28">
            <v>0</v>
          </cell>
          <cell r="AN28">
            <v>2840756.83</v>
          </cell>
          <cell r="AO28">
            <v>0</v>
          </cell>
          <cell r="AP28">
            <v>0</v>
          </cell>
          <cell r="AQ28">
            <v>0</v>
          </cell>
          <cell r="AR28">
            <v>-2817950.8299999996</v>
          </cell>
          <cell r="AS28">
            <v>0</v>
          </cell>
          <cell r="AT28">
            <v>0</v>
          </cell>
          <cell r="AU28">
            <v>4227253.1100000003</v>
          </cell>
          <cell r="AV28">
            <v>5605281.7000000011</v>
          </cell>
          <cell r="AW28">
            <v>16405181.229999999</v>
          </cell>
          <cell r="AX28">
            <v>-12177928.120000001</v>
          </cell>
          <cell r="AY28">
            <v>0</v>
          </cell>
          <cell r="AZ28">
            <v>0</v>
          </cell>
          <cell r="BA28">
            <v>2891890.46</v>
          </cell>
          <cell r="BB28">
            <v>0</v>
          </cell>
          <cell r="BC28">
            <v>0</v>
          </cell>
          <cell r="BD28">
            <v>0</v>
          </cell>
          <cell r="BE28">
            <v>-2822853.0399999996</v>
          </cell>
          <cell r="BF28">
            <v>0</v>
          </cell>
          <cell r="BG28">
            <v>0</v>
          </cell>
          <cell r="BH28">
            <v>4296290.53</v>
          </cell>
          <cell r="BI28">
            <v>7996730.8500000006</v>
          </cell>
          <cell r="BJ28">
            <v>19297071.689999998</v>
          </cell>
          <cell r="BK28">
            <v>-15000781.159999998</v>
          </cell>
          <cell r="BL28">
            <v>0</v>
          </cell>
          <cell r="BM28">
            <v>0</v>
          </cell>
          <cell r="BN28">
            <v>2943944.49</v>
          </cell>
          <cell r="BO28">
            <v>0</v>
          </cell>
          <cell r="BP28">
            <v>0</v>
          </cell>
          <cell r="BQ28">
            <v>0</v>
          </cell>
          <cell r="BR28">
            <v>-2867543.2600000002</v>
          </cell>
          <cell r="BS28">
            <v>0</v>
          </cell>
          <cell r="BT28">
            <v>0</v>
          </cell>
          <cell r="BU28">
            <v>4372691.7600000007</v>
          </cell>
          <cell r="BV28">
            <v>10768403.899999999</v>
          </cell>
          <cell r="BW28">
            <v>22241016.179999996</v>
          </cell>
          <cell r="BX28">
            <v>-17868324.419999998</v>
          </cell>
          <cell r="BY28">
            <v>0</v>
          </cell>
          <cell r="BZ28">
            <v>0</v>
          </cell>
          <cell r="CA28">
            <v>2999879.42</v>
          </cell>
          <cell r="CB28">
            <v>0</v>
          </cell>
          <cell r="CC28">
            <v>0</v>
          </cell>
          <cell r="CD28">
            <v>0</v>
          </cell>
          <cell r="CE28">
            <v>-2918717.6700000004</v>
          </cell>
          <cell r="CF28">
            <v>0</v>
          </cell>
          <cell r="CG28">
            <v>0</v>
          </cell>
          <cell r="CH28">
            <v>4453853.51</v>
          </cell>
          <cell r="CI28">
            <v>13564424.399999999</v>
          </cell>
          <cell r="CJ28">
            <v>25240895.599999998</v>
          </cell>
          <cell r="CK28">
            <v>-20787042.089999996</v>
          </cell>
          <cell r="CL28">
            <v>0</v>
          </cell>
          <cell r="CM28">
            <v>0</v>
          </cell>
          <cell r="CN28">
            <v>2665070.2400000002</v>
          </cell>
          <cell r="CO28">
            <v>0</v>
          </cell>
          <cell r="CP28">
            <v>2688481.25</v>
          </cell>
          <cell r="CQ28">
            <v>0</v>
          </cell>
          <cell r="CR28">
            <v>2731496.9499999997</v>
          </cell>
          <cell r="CS28">
            <v>0</v>
          </cell>
          <cell r="CT28">
            <v>2780663.9</v>
          </cell>
          <cell r="CU28">
            <v>0</v>
          </cell>
          <cell r="CV28">
            <v>2830715.85</v>
          </cell>
          <cell r="CW28">
            <v>0</v>
          </cell>
          <cell r="CX28">
            <v>2884499.44</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1829120.7000000002</v>
          </cell>
          <cell r="EF28">
            <v>1282625.78</v>
          </cell>
          <cell r="EG28">
            <v>0</v>
          </cell>
          <cell r="EH28">
            <v>0</v>
          </cell>
          <cell r="EI28">
            <v>0</v>
          </cell>
          <cell r="EJ28">
            <v>-1493599.73</v>
          </cell>
          <cell r="EK28">
            <v>0</v>
          </cell>
          <cell r="EL28">
            <v>0</v>
          </cell>
          <cell r="EM28">
            <v>1618146.7500000005</v>
          </cell>
        </row>
        <row r="29">
          <cell r="A29" t="str">
            <v>EX5</v>
          </cell>
          <cell r="B29">
            <v>29</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row>
        <row r="30">
          <cell r="A30" t="str">
            <v>EX6</v>
          </cell>
          <cell r="B30">
            <v>30</v>
          </cell>
          <cell r="C30">
            <v>0</v>
          </cell>
          <cell r="D30">
            <v>0</v>
          </cell>
          <cell r="E30">
            <v>1342299.5600000003</v>
          </cell>
          <cell r="F30">
            <v>441888.87</v>
          </cell>
          <cell r="G30">
            <v>0</v>
          </cell>
          <cell r="H30">
            <v>0</v>
          </cell>
          <cell r="I30">
            <v>0</v>
          </cell>
          <cell r="J30">
            <v>-517389.61999999994</v>
          </cell>
          <cell r="K30">
            <v>0</v>
          </cell>
          <cell r="L30">
            <v>14903.49</v>
          </cell>
          <cell r="M30">
            <v>1281702.2999999998</v>
          </cell>
          <cell r="N30">
            <v>783432</v>
          </cell>
          <cell r="O30">
            <v>0</v>
          </cell>
          <cell r="P30">
            <v>0</v>
          </cell>
          <cell r="Q30">
            <v>-1464.6900000000146</v>
          </cell>
          <cell r="R30">
            <v>-520425.12999999995</v>
          </cell>
          <cell r="S30">
            <v>0</v>
          </cell>
          <cell r="T30">
            <v>7451.76</v>
          </cell>
          <cell r="U30">
            <v>1550696.24</v>
          </cell>
          <cell r="V30">
            <v>4329554.88</v>
          </cell>
          <cell r="W30">
            <v>8483375.0199999996</v>
          </cell>
          <cell r="X30">
            <v>-5772737.4400000004</v>
          </cell>
          <cell r="Y30">
            <v>0</v>
          </cell>
          <cell r="Z30">
            <v>0</v>
          </cell>
          <cell r="AA30">
            <v>1163007.3</v>
          </cell>
          <cell r="AB30">
            <v>0</v>
          </cell>
          <cell r="AC30">
            <v>0</v>
          </cell>
          <cell r="AD30">
            <v>-851.5</v>
          </cell>
          <cell r="AE30">
            <v>-663257.00999999989</v>
          </cell>
          <cell r="AF30">
            <v>0</v>
          </cell>
          <cell r="AG30">
            <v>0</v>
          </cell>
          <cell r="AH30">
            <v>2049595.0300000003</v>
          </cell>
          <cell r="AI30">
            <v>4329554.88</v>
          </cell>
          <cell r="AJ30">
            <v>8483375.0199999996</v>
          </cell>
          <cell r="AK30">
            <v>-6433779.9899999993</v>
          </cell>
          <cell r="AL30">
            <v>0</v>
          </cell>
          <cell r="AM30">
            <v>0</v>
          </cell>
          <cell r="AN30">
            <v>846998.66</v>
          </cell>
          <cell r="AO30">
            <v>0</v>
          </cell>
          <cell r="AP30">
            <v>0</v>
          </cell>
          <cell r="AQ30">
            <v>-238.30999999999995</v>
          </cell>
          <cell r="AR30">
            <v>-731287.20000000007</v>
          </cell>
          <cell r="AS30">
            <v>0</v>
          </cell>
          <cell r="AT30">
            <v>0</v>
          </cell>
          <cell r="AU30">
            <v>2165068.1799999997</v>
          </cell>
          <cell r="AV30">
            <v>4885571.72</v>
          </cell>
          <cell r="AW30">
            <v>9327307.7200000007</v>
          </cell>
          <cell r="AX30">
            <v>-7162239.54</v>
          </cell>
          <cell r="AY30">
            <v>0</v>
          </cell>
          <cell r="AZ30">
            <v>0</v>
          </cell>
          <cell r="BA30">
            <v>862244.64</v>
          </cell>
          <cell r="BB30">
            <v>0</v>
          </cell>
          <cell r="BC30">
            <v>0</v>
          </cell>
          <cell r="BD30">
            <v>0</v>
          </cell>
          <cell r="BE30">
            <v>-796038.14999999991</v>
          </cell>
          <cell r="BF30">
            <v>0</v>
          </cell>
          <cell r="BG30">
            <v>0</v>
          </cell>
          <cell r="BH30">
            <v>2231274.67</v>
          </cell>
          <cell r="BI30">
            <v>5484750</v>
          </cell>
          <cell r="BJ30">
            <v>10189552.359999999</v>
          </cell>
          <cell r="BK30">
            <v>-7958277.6899999995</v>
          </cell>
          <cell r="BL30">
            <v>0</v>
          </cell>
          <cell r="BM30">
            <v>0</v>
          </cell>
          <cell r="BN30">
            <v>877765.04</v>
          </cell>
          <cell r="BO30">
            <v>0</v>
          </cell>
          <cell r="BP30">
            <v>0</v>
          </cell>
          <cell r="BQ30">
            <v>0</v>
          </cell>
          <cell r="BR30">
            <v>-864735.20999999985</v>
          </cell>
          <cell r="BS30">
            <v>0</v>
          </cell>
          <cell r="BT30">
            <v>0</v>
          </cell>
          <cell r="BU30">
            <v>2244304.5</v>
          </cell>
          <cell r="BV30">
            <v>6091943.6899999995</v>
          </cell>
          <cell r="BW30">
            <v>11067317.4</v>
          </cell>
          <cell r="BX30">
            <v>-8823012.9000000004</v>
          </cell>
          <cell r="BY30">
            <v>0</v>
          </cell>
          <cell r="BZ30">
            <v>0</v>
          </cell>
          <cell r="CA30">
            <v>894442.58</v>
          </cell>
          <cell r="CB30">
            <v>0</v>
          </cell>
          <cell r="CC30">
            <v>0</v>
          </cell>
          <cell r="CD30">
            <v>0</v>
          </cell>
          <cell r="CE30">
            <v>-917790.59000000008</v>
          </cell>
          <cell r="CF30">
            <v>0</v>
          </cell>
          <cell r="CG30">
            <v>0</v>
          </cell>
          <cell r="CH30">
            <v>2220956.4899999998</v>
          </cell>
          <cell r="CI30">
            <v>6533832.5599999996</v>
          </cell>
          <cell r="CJ30">
            <v>11961759.98</v>
          </cell>
          <cell r="CK30">
            <v>-9740803.4899999984</v>
          </cell>
          <cell r="CL30">
            <v>0</v>
          </cell>
          <cell r="CM30">
            <v>0</v>
          </cell>
          <cell r="CN30">
            <v>753300</v>
          </cell>
          <cell r="CO30">
            <v>0</v>
          </cell>
          <cell r="CP30">
            <v>1118276.25</v>
          </cell>
          <cell r="CQ30">
            <v>0</v>
          </cell>
          <cell r="CR30">
            <v>814421.78999999992</v>
          </cell>
          <cell r="CS30">
            <v>0</v>
          </cell>
          <cell r="CT30">
            <v>829081.38</v>
          </cell>
          <cell r="CU30">
            <v>0</v>
          </cell>
          <cell r="CV30">
            <v>844004.84000000008</v>
          </cell>
          <cell r="CW30">
            <v>0</v>
          </cell>
          <cell r="CX30">
            <v>860040.94000000006</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1275961.2000000027</v>
          </cell>
          <cell r="EF30">
            <v>662000.4</v>
          </cell>
          <cell r="EG30">
            <v>0</v>
          </cell>
          <cell r="EH30">
            <v>0</v>
          </cell>
          <cell r="EI30">
            <v>0</v>
          </cell>
          <cell r="EJ30">
            <v>-641963.52000000002</v>
          </cell>
          <cell r="EK30">
            <v>0</v>
          </cell>
          <cell r="EL30">
            <v>7451.7600000000075</v>
          </cell>
          <cell r="EM30">
            <v>1303449.8399999999</v>
          </cell>
        </row>
        <row r="31">
          <cell r="A31" t="str">
            <v>EVC</v>
          </cell>
          <cell r="B31">
            <v>31</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row>
        <row r="32">
          <cell r="A32" t="str">
            <v>ET</v>
          </cell>
          <cell r="B32">
            <v>32</v>
          </cell>
          <cell r="C32">
            <v>0</v>
          </cell>
          <cell r="D32">
            <v>0</v>
          </cell>
          <cell r="E32">
            <v>705333729.37999976</v>
          </cell>
          <cell r="F32">
            <v>55997388.579999983</v>
          </cell>
          <cell r="G32">
            <v>-7878712.7200000007</v>
          </cell>
          <cell r="H32">
            <v>-61461.49</v>
          </cell>
          <cell r="I32">
            <v>-1858836.8299999998</v>
          </cell>
          <cell r="J32">
            <v>-30266380.25</v>
          </cell>
          <cell r="K32">
            <v>137932.97999999998</v>
          </cell>
          <cell r="L32">
            <v>-4028019.5700000003</v>
          </cell>
          <cell r="M32">
            <v>717375640.07999992</v>
          </cell>
          <cell r="N32">
            <v>72712248.729999989</v>
          </cell>
          <cell r="O32">
            <v>-7520245.3800000008</v>
          </cell>
          <cell r="P32">
            <v>0</v>
          </cell>
          <cell r="Q32">
            <v>-1926390.5799999996</v>
          </cell>
          <cell r="R32">
            <v>-32346138.489999998</v>
          </cell>
          <cell r="S32">
            <v>137158.33000000002</v>
          </cell>
          <cell r="T32">
            <v>-4035471.3000000007</v>
          </cell>
          <cell r="U32">
            <v>744396801.38999987</v>
          </cell>
          <cell r="V32">
            <v>119586177.92999999</v>
          </cell>
          <cell r="W32">
            <v>1171800097.1499999</v>
          </cell>
          <cell r="X32">
            <v>-480805467.17000002</v>
          </cell>
          <cell r="Y32">
            <v>-1207204.58</v>
          </cell>
          <cell r="Z32">
            <v>121947319.31000002</v>
          </cell>
          <cell r="AA32">
            <v>79240725.519999981</v>
          </cell>
          <cell r="AB32">
            <v>-8347912.7599999998</v>
          </cell>
          <cell r="AC32">
            <v>0</v>
          </cell>
          <cell r="AD32">
            <v>-1738536.6100000003</v>
          </cell>
          <cell r="AE32">
            <v>-34453955.460000008</v>
          </cell>
          <cell r="AF32">
            <v>127090.96</v>
          </cell>
          <cell r="AG32">
            <v>-4042923.0600000005</v>
          </cell>
          <cell r="AH32">
            <v>775181289.97999978</v>
          </cell>
          <cell r="AI32">
            <v>133444631.97999999</v>
          </cell>
          <cell r="AJ32">
            <v>1171800097.1499999</v>
          </cell>
          <cell r="AK32">
            <v>-513443089.80000001</v>
          </cell>
          <cell r="AL32">
            <v>-1080113.6199999999</v>
          </cell>
          <cell r="AM32">
            <v>117904396.24999999</v>
          </cell>
          <cell r="AN32">
            <v>73200685.449999988</v>
          </cell>
          <cell r="AO32">
            <v>-7439582.5199999996</v>
          </cell>
          <cell r="AP32">
            <v>0</v>
          </cell>
          <cell r="AQ32">
            <v>-1627698.95</v>
          </cell>
          <cell r="AR32">
            <v>-36237853.500000007</v>
          </cell>
          <cell r="AS32">
            <v>109684.7</v>
          </cell>
          <cell r="AT32">
            <v>-4042923.0600000005</v>
          </cell>
          <cell r="AU32">
            <v>799143602.09999979</v>
          </cell>
          <cell r="AV32">
            <v>149431831.56999999</v>
          </cell>
          <cell r="AW32">
            <v>1234499027.9200003</v>
          </cell>
          <cell r="AX32">
            <v>-548246470.08999979</v>
          </cell>
          <cell r="AY32">
            <v>-970428.91999999993</v>
          </cell>
          <cell r="AZ32">
            <v>113861473.19000001</v>
          </cell>
          <cell r="BA32">
            <v>75245880.399999991</v>
          </cell>
          <cell r="BB32">
            <v>-14674115.02</v>
          </cell>
          <cell r="BC32">
            <v>0</v>
          </cell>
          <cell r="BD32">
            <v>-1516214.6600000004</v>
          </cell>
          <cell r="BE32">
            <v>-37416125.379999995</v>
          </cell>
          <cell r="BF32">
            <v>97413.12999999999</v>
          </cell>
          <cell r="BG32">
            <v>-4042923.0600000005</v>
          </cell>
          <cell r="BH32">
            <v>816837517.50999975</v>
          </cell>
          <cell r="BI32">
            <v>163570476.99000004</v>
          </cell>
          <cell r="BJ32">
            <v>1292220451.1100001</v>
          </cell>
          <cell r="BK32">
            <v>-584328467.94000006</v>
          </cell>
          <cell r="BL32">
            <v>-873015.79</v>
          </cell>
          <cell r="BM32">
            <v>109818550.13000003</v>
          </cell>
          <cell r="BN32">
            <v>77167349.810000002</v>
          </cell>
          <cell r="BO32">
            <v>-15142914.34</v>
          </cell>
          <cell r="BP32">
            <v>0</v>
          </cell>
          <cell r="BQ32">
            <v>-1428619.5600000003</v>
          </cell>
          <cell r="BR32">
            <v>-37874900.229999997</v>
          </cell>
          <cell r="BS32">
            <v>79913.100000000006</v>
          </cell>
          <cell r="BT32">
            <v>-4042923.0900000008</v>
          </cell>
          <cell r="BU32">
            <v>835595423.19999993</v>
          </cell>
          <cell r="BV32">
            <v>190043580.18000004</v>
          </cell>
          <cell r="BW32">
            <v>1351493109.0699997</v>
          </cell>
          <cell r="BX32">
            <v>-620880210.22000003</v>
          </cell>
          <cell r="BY32">
            <v>-793102.69</v>
          </cell>
          <cell r="BZ32">
            <v>105775627.04000001</v>
          </cell>
          <cell r="CA32">
            <v>79261364.470000014</v>
          </cell>
          <cell r="CB32">
            <v>-15568058.02</v>
          </cell>
          <cell r="CC32">
            <v>0</v>
          </cell>
          <cell r="CD32">
            <v>-1347303.1900000002</v>
          </cell>
          <cell r="CE32">
            <v>-38758371.930000015</v>
          </cell>
          <cell r="CF32">
            <v>68625.94</v>
          </cell>
          <cell r="CG32">
            <v>-4089934.85</v>
          </cell>
          <cell r="CH32">
            <v>855161745.61999977</v>
          </cell>
          <cell r="CI32">
            <v>209733501.02000007</v>
          </cell>
          <cell r="CJ32">
            <v>1412538453.1199999</v>
          </cell>
          <cell r="CK32">
            <v>-658337922.93999994</v>
          </cell>
          <cell r="CL32">
            <v>-724476.75</v>
          </cell>
          <cell r="CM32">
            <v>101685692.19</v>
          </cell>
          <cell r="CN32">
            <v>48062850.689999998</v>
          </cell>
          <cell r="CO32">
            <v>4483524.5399999991</v>
          </cell>
          <cell r="CP32">
            <v>51607729.050000004</v>
          </cell>
          <cell r="CQ32">
            <v>4952582.4200000009</v>
          </cell>
          <cell r="CR32">
            <v>47882515.520000011</v>
          </cell>
          <cell r="CS32">
            <v>5054481.97</v>
          </cell>
          <cell r="CT32">
            <v>48210247.329999998</v>
          </cell>
          <cell r="CU32">
            <v>12226869.84</v>
          </cell>
          <cell r="CV32">
            <v>49718769.860000014</v>
          </cell>
          <cell r="CW32">
            <v>12632084.390000001</v>
          </cell>
          <cell r="CX32">
            <v>51187483.139999993</v>
          </cell>
          <cell r="CY32">
            <v>12993330.449999999</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749477005.92000008</v>
          </cell>
          <cell r="EF32">
            <v>53513642.910000011</v>
          </cell>
          <cell r="EG32">
            <v>-5171736.68</v>
          </cell>
          <cell r="EH32">
            <v>0</v>
          </cell>
          <cell r="EI32">
            <v>-297150.32999999932</v>
          </cell>
          <cell r="EJ32">
            <v>-33611023.850000001</v>
          </cell>
          <cell r="EK32">
            <v>62588.31</v>
          </cell>
          <cell r="EL32">
            <v>-4036633.7400000007</v>
          </cell>
          <cell r="EM32">
            <v>759936692.53999996</v>
          </cell>
        </row>
        <row r="33">
          <cell r="A33" t="str">
            <v>MdR</v>
          </cell>
          <cell r="B33">
            <v>33</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row>
        <row r="34">
          <cell r="A34">
            <v>0</v>
          </cell>
          <cell r="B34">
            <v>34</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row>
        <row r="35">
          <cell r="A35" t="str">
            <v>Suivi PI</v>
          </cell>
          <cell r="B35">
            <v>0</v>
          </cell>
          <cell r="C35">
            <v>0</v>
          </cell>
          <cell r="D35">
            <v>0</v>
          </cell>
          <cell r="E35">
            <v>3</v>
          </cell>
          <cell r="F35">
            <v>4</v>
          </cell>
          <cell r="G35">
            <v>5</v>
          </cell>
          <cell r="H35">
            <v>6</v>
          </cell>
          <cell r="I35">
            <v>7</v>
          </cell>
          <cell r="J35">
            <v>8</v>
          </cell>
          <cell r="K35">
            <v>9</v>
          </cell>
          <cell r="L35">
            <v>10</v>
          </cell>
          <cell r="M35">
            <v>11</v>
          </cell>
          <cell r="N35">
            <v>12</v>
          </cell>
          <cell r="O35">
            <v>13</v>
          </cell>
          <cell r="P35">
            <v>14</v>
          </cell>
          <cell r="Q35">
            <v>15</v>
          </cell>
          <cell r="R35">
            <v>16</v>
          </cell>
          <cell r="S35">
            <v>17</v>
          </cell>
          <cell r="T35">
            <v>18</v>
          </cell>
          <cell r="U35">
            <v>19</v>
          </cell>
          <cell r="V35">
            <v>20</v>
          </cell>
          <cell r="W35">
            <v>21</v>
          </cell>
          <cell r="X35">
            <v>22</v>
          </cell>
          <cell r="Y35">
            <v>23</v>
          </cell>
          <cell r="Z35">
            <v>24</v>
          </cell>
          <cell r="AA35">
            <v>25</v>
          </cell>
          <cell r="AB35">
            <v>26</v>
          </cell>
          <cell r="AC35">
            <v>27</v>
          </cell>
          <cell r="AD35">
            <v>28</v>
          </cell>
          <cell r="AE35">
            <v>29</v>
          </cell>
          <cell r="AF35">
            <v>30</v>
          </cell>
          <cell r="AG35">
            <v>31</v>
          </cell>
          <cell r="AH35">
            <v>32</v>
          </cell>
          <cell r="AI35">
            <v>33</v>
          </cell>
          <cell r="AJ35">
            <v>34</v>
          </cell>
          <cell r="AK35">
            <v>35</v>
          </cell>
          <cell r="AL35">
            <v>36</v>
          </cell>
          <cell r="AM35">
            <v>37</v>
          </cell>
          <cell r="AN35">
            <v>38</v>
          </cell>
          <cell r="AO35">
            <v>39</v>
          </cell>
          <cell r="AP35">
            <v>40</v>
          </cell>
          <cell r="AQ35">
            <v>41</v>
          </cell>
          <cell r="AR35">
            <v>42</v>
          </cell>
          <cell r="AS35">
            <v>43</v>
          </cell>
          <cell r="AT35">
            <v>44</v>
          </cell>
          <cell r="AU35">
            <v>45</v>
          </cell>
          <cell r="AV35">
            <v>46</v>
          </cell>
          <cell r="AW35">
            <v>47</v>
          </cell>
          <cell r="AX35">
            <v>48</v>
          </cell>
          <cell r="AY35">
            <v>49</v>
          </cell>
          <cell r="AZ35">
            <v>50</v>
          </cell>
          <cell r="BA35">
            <v>51</v>
          </cell>
          <cell r="BB35">
            <v>52</v>
          </cell>
          <cell r="BC35">
            <v>53</v>
          </cell>
          <cell r="BD35">
            <v>54</v>
          </cell>
          <cell r="BE35">
            <v>55</v>
          </cell>
          <cell r="BF35">
            <v>56</v>
          </cell>
          <cell r="BG35">
            <v>57</v>
          </cell>
          <cell r="BH35">
            <v>58</v>
          </cell>
          <cell r="BI35">
            <v>59</v>
          </cell>
          <cell r="BJ35">
            <v>60</v>
          </cell>
          <cell r="BK35">
            <v>61</v>
          </cell>
          <cell r="BL35">
            <v>62</v>
          </cell>
          <cell r="BM35">
            <v>63</v>
          </cell>
          <cell r="BN35">
            <v>64</v>
          </cell>
          <cell r="BO35">
            <v>65</v>
          </cell>
          <cell r="BP35">
            <v>66</v>
          </cell>
          <cell r="BQ35">
            <v>67</v>
          </cell>
          <cell r="BR35">
            <v>68</v>
          </cell>
          <cell r="BS35">
            <v>69</v>
          </cell>
          <cell r="BT35">
            <v>70</v>
          </cell>
          <cell r="BU35">
            <v>71</v>
          </cell>
          <cell r="BV35">
            <v>72</v>
          </cell>
          <cell r="BW35">
            <v>73</v>
          </cell>
          <cell r="BX35">
            <v>74</v>
          </cell>
          <cell r="BY35">
            <v>75</v>
          </cell>
          <cell r="BZ35">
            <v>76</v>
          </cell>
          <cell r="CA35">
            <v>77</v>
          </cell>
          <cell r="CB35">
            <v>78</v>
          </cell>
          <cell r="CC35">
            <v>79</v>
          </cell>
          <cell r="CD35">
            <v>80</v>
          </cell>
          <cell r="CE35">
            <v>81</v>
          </cell>
          <cell r="CF35">
            <v>82</v>
          </cell>
          <cell r="CG35">
            <v>83</v>
          </cell>
          <cell r="CH35">
            <v>84</v>
          </cell>
          <cell r="CI35">
            <v>85</v>
          </cell>
          <cell r="CJ35">
            <v>86</v>
          </cell>
          <cell r="CK35">
            <v>87</v>
          </cell>
          <cell r="CL35">
            <v>88</v>
          </cell>
          <cell r="CM35">
            <v>89</v>
          </cell>
          <cell r="CN35">
            <v>90</v>
          </cell>
          <cell r="CO35">
            <v>91</v>
          </cell>
          <cell r="CP35">
            <v>92</v>
          </cell>
          <cell r="CQ35">
            <v>93</v>
          </cell>
          <cell r="CR35">
            <v>94</v>
          </cell>
          <cell r="CS35">
            <v>95</v>
          </cell>
          <cell r="CT35">
            <v>96</v>
          </cell>
          <cell r="CU35">
            <v>97</v>
          </cell>
          <cell r="CV35">
            <v>98</v>
          </cell>
          <cell r="CW35">
            <v>99</v>
          </cell>
          <cell r="CX35">
            <v>100</v>
          </cell>
          <cell r="CY35">
            <v>101</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row>
        <row r="36">
          <cell r="A36" t="str">
            <v>EGDB</v>
          </cell>
          <cell r="B36">
            <v>36</v>
          </cell>
          <cell r="C36" t="str">
            <v>EM0</v>
          </cell>
          <cell r="D36">
            <v>17</v>
          </cell>
          <cell r="E36">
            <v>98845.53</v>
          </cell>
          <cell r="F36">
            <v>0</v>
          </cell>
          <cell r="G36">
            <v>0</v>
          </cell>
          <cell r="H36">
            <v>0</v>
          </cell>
          <cell r="I36">
            <v>0</v>
          </cell>
          <cell r="J36">
            <v>0</v>
          </cell>
          <cell r="K36">
            <v>0</v>
          </cell>
          <cell r="L36">
            <v>0</v>
          </cell>
          <cell r="M36">
            <v>98845.53</v>
          </cell>
          <cell r="N36">
            <v>0</v>
          </cell>
          <cell r="O36">
            <v>0</v>
          </cell>
          <cell r="P36">
            <v>0</v>
          </cell>
          <cell r="Q36">
            <v>0</v>
          </cell>
          <cell r="R36">
            <v>0</v>
          </cell>
          <cell r="S36">
            <v>0</v>
          </cell>
          <cell r="T36">
            <v>0</v>
          </cell>
          <cell r="U36">
            <v>98845.53</v>
          </cell>
          <cell r="V36">
            <v>0</v>
          </cell>
          <cell r="W36">
            <v>98845.53</v>
          </cell>
          <cell r="X36">
            <v>0</v>
          </cell>
          <cell r="Y36">
            <v>0</v>
          </cell>
          <cell r="Z36">
            <v>0</v>
          </cell>
          <cell r="AA36">
            <v>0</v>
          </cell>
          <cell r="AB36">
            <v>0</v>
          </cell>
          <cell r="AC36">
            <v>0</v>
          </cell>
          <cell r="AD36">
            <v>0</v>
          </cell>
          <cell r="AE36">
            <v>0</v>
          </cell>
          <cell r="AF36">
            <v>0</v>
          </cell>
          <cell r="AG36">
            <v>0</v>
          </cell>
          <cell r="AH36">
            <v>98845.53</v>
          </cell>
          <cell r="AI36">
            <v>0</v>
          </cell>
          <cell r="AJ36">
            <v>98845.53</v>
          </cell>
          <cell r="AK36">
            <v>0</v>
          </cell>
          <cell r="AL36">
            <v>0</v>
          </cell>
          <cell r="AM36">
            <v>0</v>
          </cell>
          <cell r="AN36">
            <v>0</v>
          </cell>
          <cell r="AO36">
            <v>0</v>
          </cell>
          <cell r="AP36">
            <v>0</v>
          </cell>
          <cell r="AQ36">
            <v>0</v>
          </cell>
          <cell r="AR36">
            <v>0</v>
          </cell>
          <cell r="AS36">
            <v>0</v>
          </cell>
          <cell r="AT36">
            <v>0</v>
          </cell>
          <cell r="AU36">
            <v>98845.53</v>
          </cell>
          <cell r="AV36">
            <v>0</v>
          </cell>
          <cell r="AW36">
            <v>98845.53</v>
          </cell>
          <cell r="AX36">
            <v>0</v>
          </cell>
          <cell r="AY36">
            <v>0</v>
          </cell>
          <cell r="AZ36">
            <v>0</v>
          </cell>
          <cell r="BA36">
            <v>0</v>
          </cell>
          <cell r="BB36">
            <v>0</v>
          </cell>
          <cell r="BC36">
            <v>0</v>
          </cell>
          <cell r="BD36">
            <v>0</v>
          </cell>
          <cell r="BE36">
            <v>0</v>
          </cell>
          <cell r="BF36">
            <v>0</v>
          </cell>
          <cell r="BG36">
            <v>0</v>
          </cell>
          <cell r="BH36">
            <v>98845.53</v>
          </cell>
          <cell r="BI36">
            <v>0</v>
          </cell>
          <cell r="BJ36">
            <v>98845.53</v>
          </cell>
          <cell r="BK36">
            <v>0</v>
          </cell>
          <cell r="BL36">
            <v>0</v>
          </cell>
          <cell r="BM36">
            <v>0</v>
          </cell>
          <cell r="BN36">
            <v>0</v>
          </cell>
          <cell r="BO36">
            <v>0</v>
          </cell>
          <cell r="BP36">
            <v>0</v>
          </cell>
          <cell r="BQ36">
            <v>0</v>
          </cell>
          <cell r="BR36">
            <v>0</v>
          </cell>
          <cell r="BS36">
            <v>0</v>
          </cell>
          <cell r="BT36">
            <v>0</v>
          </cell>
          <cell r="BU36">
            <v>98845.53</v>
          </cell>
          <cell r="BV36">
            <v>0</v>
          </cell>
          <cell r="BW36">
            <v>98845.53</v>
          </cell>
          <cell r="BX36">
            <v>0</v>
          </cell>
          <cell r="BY36">
            <v>0</v>
          </cell>
          <cell r="BZ36">
            <v>0</v>
          </cell>
          <cell r="CA36">
            <v>0</v>
          </cell>
          <cell r="CB36">
            <v>0</v>
          </cell>
          <cell r="CC36">
            <v>0</v>
          </cell>
          <cell r="CD36">
            <v>0</v>
          </cell>
          <cell r="CE36">
            <v>0</v>
          </cell>
          <cell r="CF36">
            <v>0</v>
          </cell>
          <cell r="CG36">
            <v>0</v>
          </cell>
          <cell r="CH36">
            <v>98845.53</v>
          </cell>
          <cell r="CI36">
            <v>0</v>
          </cell>
          <cell r="CJ36">
            <v>98845.53</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row>
        <row r="37">
          <cell r="A37" t="str">
            <v>EGRB</v>
          </cell>
          <cell r="B37">
            <v>37</v>
          </cell>
          <cell r="C37" t="str">
            <v>EM0</v>
          </cell>
          <cell r="D37">
            <v>11</v>
          </cell>
          <cell r="E37">
            <v>172564.8</v>
          </cell>
          <cell r="F37">
            <v>0</v>
          </cell>
          <cell r="G37">
            <v>0</v>
          </cell>
          <cell r="H37">
            <v>0</v>
          </cell>
          <cell r="I37">
            <v>0</v>
          </cell>
          <cell r="J37">
            <v>0</v>
          </cell>
          <cell r="K37">
            <v>0</v>
          </cell>
          <cell r="L37">
            <v>0</v>
          </cell>
          <cell r="M37">
            <v>172564.8</v>
          </cell>
          <cell r="N37">
            <v>0</v>
          </cell>
          <cell r="O37">
            <v>0</v>
          </cell>
          <cell r="P37">
            <v>0</v>
          </cell>
          <cell r="Q37">
            <v>0</v>
          </cell>
          <cell r="R37">
            <v>0</v>
          </cell>
          <cell r="S37">
            <v>0</v>
          </cell>
          <cell r="T37">
            <v>0</v>
          </cell>
          <cell r="U37">
            <v>172564.8</v>
          </cell>
          <cell r="V37">
            <v>0</v>
          </cell>
          <cell r="W37">
            <v>78098.33</v>
          </cell>
          <cell r="X37">
            <v>0</v>
          </cell>
          <cell r="Y37">
            <v>0</v>
          </cell>
          <cell r="Z37">
            <v>94466.47</v>
          </cell>
          <cell r="AA37">
            <v>0</v>
          </cell>
          <cell r="AB37">
            <v>0</v>
          </cell>
          <cell r="AC37">
            <v>0</v>
          </cell>
          <cell r="AD37">
            <v>0</v>
          </cell>
          <cell r="AE37">
            <v>0</v>
          </cell>
          <cell r="AF37">
            <v>0</v>
          </cell>
          <cell r="AG37">
            <v>0</v>
          </cell>
          <cell r="AH37">
            <v>172564.8</v>
          </cell>
          <cell r="AI37">
            <v>0</v>
          </cell>
          <cell r="AJ37">
            <v>78098.33</v>
          </cell>
          <cell r="AK37">
            <v>0</v>
          </cell>
          <cell r="AL37">
            <v>0</v>
          </cell>
          <cell r="AM37">
            <v>94466.47</v>
          </cell>
          <cell r="AN37">
            <v>0</v>
          </cell>
          <cell r="AO37">
            <v>0</v>
          </cell>
          <cell r="AP37">
            <v>0</v>
          </cell>
          <cell r="AQ37">
            <v>0</v>
          </cell>
          <cell r="AR37">
            <v>0</v>
          </cell>
          <cell r="AS37">
            <v>0</v>
          </cell>
          <cell r="AT37">
            <v>0</v>
          </cell>
          <cell r="AU37">
            <v>172564.8</v>
          </cell>
          <cell r="AV37">
            <v>0</v>
          </cell>
          <cell r="AW37">
            <v>78098.33</v>
          </cell>
          <cell r="AX37">
            <v>0</v>
          </cell>
          <cell r="AY37">
            <v>0</v>
          </cell>
          <cell r="AZ37">
            <v>94466.47</v>
          </cell>
          <cell r="BA37">
            <v>0</v>
          </cell>
          <cell r="BB37">
            <v>0</v>
          </cell>
          <cell r="BC37">
            <v>0</v>
          </cell>
          <cell r="BD37">
            <v>0</v>
          </cell>
          <cell r="BE37">
            <v>0</v>
          </cell>
          <cell r="BF37">
            <v>0</v>
          </cell>
          <cell r="BG37">
            <v>0</v>
          </cell>
          <cell r="BH37">
            <v>172564.8</v>
          </cell>
          <cell r="BI37">
            <v>0</v>
          </cell>
          <cell r="BJ37">
            <v>78098.33</v>
          </cell>
          <cell r="BK37">
            <v>0</v>
          </cell>
          <cell r="BL37">
            <v>0</v>
          </cell>
          <cell r="BM37">
            <v>94466.47</v>
          </cell>
          <cell r="BN37">
            <v>0</v>
          </cell>
          <cell r="BO37">
            <v>0</v>
          </cell>
          <cell r="BP37">
            <v>0</v>
          </cell>
          <cell r="BQ37">
            <v>0</v>
          </cell>
          <cell r="BR37">
            <v>0</v>
          </cell>
          <cell r="BS37">
            <v>0</v>
          </cell>
          <cell r="BT37">
            <v>0</v>
          </cell>
          <cell r="BU37">
            <v>172564.8</v>
          </cell>
          <cell r="BV37">
            <v>0</v>
          </cell>
          <cell r="BW37">
            <v>78098.33</v>
          </cell>
          <cell r="BX37">
            <v>0</v>
          </cell>
          <cell r="BY37">
            <v>0</v>
          </cell>
          <cell r="BZ37">
            <v>94466.47</v>
          </cell>
          <cell r="CA37">
            <v>0</v>
          </cell>
          <cell r="CB37">
            <v>0</v>
          </cell>
          <cell r="CC37">
            <v>0</v>
          </cell>
          <cell r="CD37">
            <v>0</v>
          </cell>
          <cell r="CE37">
            <v>0</v>
          </cell>
          <cell r="CF37">
            <v>0</v>
          </cell>
          <cell r="CG37">
            <v>0</v>
          </cell>
          <cell r="CH37">
            <v>172564.8</v>
          </cell>
          <cell r="CI37">
            <v>0</v>
          </cell>
          <cell r="CJ37">
            <v>78098.33</v>
          </cell>
          <cell r="CK37">
            <v>0</v>
          </cell>
          <cell r="CL37">
            <v>0</v>
          </cell>
          <cell r="CM37">
            <v>94466.47</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row>
        <row r="38">
          <cell r="A38" t="str">
            <v>EGTB</v>
          </cell>
          <cell r="B38">
            <v>38</v>
          </cell>
          <cell r="C38" t="str">
            <v>EM0</v>
          </cell>
          <cell r="D38">
            <v>21</v>
          </cell>
          <cell r="E38">
            <v>142175.64000000001</v>
          </cell>
          <cell r="F38">
            <v>0</v>
          </cell>
          <cell r="G38">
            <v>0</v>
          </cell>
          <cell r="H38">
            <v>0</v>
          </cell>
          <cell r="I38">
            <v>0</v>
          </cell>
          <cell r="J38">
            <v>0</v>
          </cell>
          <cell r="K38">
            <v>0</v>
          </cell>
          <cell r="L38">
            <v>0</v>
          </cell>
          <cell r="M38">
            <v>142175.64000000001</v>
          </cell>
          <cell r="N38">
            <v>0</v>
          </cell>
          <cell r="O38">
            <v>0</v>
          </cell>
          <cell r="P38">
            <v>0</v>
          </cell>
          <cell r="Q38">
            <v>0</v>
          </cell>
          <cell r="R38">
            <v>0</v>
          </cell>
          <cell r="S38">
            <v>0</v>
          </cell>
          <cell r="T38">
            <v>0</v>
          </cell>
          <cell r="U38">
            <v>142175.64000000001</v>
          </cell>
          <cell r="V38">
            <v>0</v>
          </cell>
          <cell r="W38">
            <v>142175.64000000001</v>
          </cell>
          <cell r="X38">
            <v>0</v>
          </cell>
          <cell r="Y38">
            <v>0</v>
          </cell>
          <cell r="Z38">
            <v>0</v>
          </cell>
          <cell r="AA38">
            <v>0</v>
          </cell>
          <cell r="AB38">
            <v>0</v>
          </cell>
          <cell r="AC38">
            <v>0</v>
          </cell>
          <cell r="AD38">
            <v>0</v>
          </cell>
          <cell r="AE38">
            <v>0</v>
          </cell>
          <cell r="AF38">
            <v>0</v>
          </cell>
          <cell r="AG38">
            <v>0</v>
          </cell>
          <cell r="AH38">
            <v>142175.64000000001</v>
          </cell>
          <cell r="AI38">
            <v>0</v>
          </cell>
          <cell r="AJ38">
            <v>142175.64000000001</v>
          </cell>
          <cell r="AK38">
            <v>0</v>
          </cell>
          <cell r="AL38">
            <v>0</v>
          </cell>
          <cell r="AM38">
            <v>0</v>
          </cell>
          <cell r="AN38">
            <v>0</v>
          </cell>
          <cell r="AO38">
            <v>0</v>
          </cell>
          <cell r="AP38">
            <v>0</v>
          </cell>
          <cell r="AQ38">
            <v>0</v>
          </cell>
          <cell r="AR38">
            <v>0</v>
          </cell>
          <cell r="AS38">
            <v>0</v>
          </cell>
          <cell r="AT38">
            <v>0</v>
          </cell>
          <cell r="AU38">
            <v>142175.64000000001</v>
          </cell>
          <cell r="AV38">
            <v>0</v>
          </cell>
          <cell r="AW38">
            <v>142175.64000000001</v>
          </cell>
          <cell r="AX38">
            <v>0</v>
          </cell>
          <cell r="AY38">
            <v>0</v>
          </cell>
          <cell r="AZ38">
            <v>0</v>
          </cell>
          <cell r="BA38">
            <v>0</v>
          </cell>
          <cell r="BB38">
            <v>0</v>
          </cell>
          <cell r="BC38">
            <v>0</v>
          </cell>
          <cell r="BD38">
            <v>0</v>
          </cell>
          <cell r="BE38">
            <v>0</v>
          </cell>
          <cell r="BF38">
            <v>0</v>
          </cell>
          <cell r="BG38">
            <v>0</v>
          </cell>
          <cell r="BH38">
            <v>142175.64000000001</v>
          </cell>
          <cell r="BI38">
            <v>0</v>
          </cell>
          <cell r="BJ38">
            <v>142175.64000000001</v>
          </cell>
          <cell r="BK38">
            <v>0</v>
          </cell>
          <cell r="BL38">
            <v>0</v>
          </cell>
          <cell r="BM38">
            <v>0</v>
          </cell>
          <cell r="BN38">
            <v>0</v>
          </cell>
          <cell r="BO38">
            <v>0</v>
          </cell>
          <cell r="BP38">
            <v>0</v>
          </cell>
          <cell r="BQ38">
            <v>0</v>
          </cell>
          <cell r="BR38">
            <v>0</v>
          </cell>
          <cell r="BS38">
            <v>0</v>
          </cell>
          <cell r="BT38">
            <v>0</v>
          </cell>
          <cell r="BU38">
            <v>142175.64000000001</v>
          </cell>
          <cell r="BV38">
            <v>0</v>
          </cell>
          <cell r="BW38">
            <v>142175.64000000001</v>
          </cell>
          <cell r="BX38">
            <v>0</v>
          </cell>
          <cell r="BY38">
            <v>0</v>
          </cell>
          <cell r="BZ38">
            <v>0</v>
          </cell>
          <cell r="CA38">
            <v>0</v>
          </cell>
          <cell r="CB38">
            <v>0</v>
          </cell>
          <cell r="CC38">
            <v>0</v>
          </cell>
          <cell r="CD38">
            <v>0</v>
          </cell>
          <cell r="CE38">
            <v>0</v>
          </cell>
          <cell r="CF38">
            <v>0</v>
          </cell>
          <cell r="CG38">
            <v>0</v>
          </cell>
          <cell r="CH38">
            <v>142175.64000000001</v>
          </cell>
          <cell r="CI38">
            <v>0</v>
          </cell>
          <cell r="CJ38">
            <v>142175.64000000001</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row>
        <row r="39">
          <cell r="A39" t="str">
            <v>ESRB</v>
          </cell>
          <cell r="B39">
            <v>39</v>
          </cell>
          <cell r="C39" t="str">
            <v>EM1</v>
          </cell>
          <cell r="D39">
            <v>12</v>
          </cell>
          <cell r="E39">
            <v>2710337.44</v>
          </cell>
          <cell r="F39">
            <v>846929.76</v>
          </cell>
          <cell r="G39">
            <v>0</v>
          </cell>
          <cell r="H39">
            <v>0</v>
          </cell>
          <cell r="I39">
            <v>0</v>
          </cell>
          <cell r="J39">
            <v>-128464.65</v>
          </cell>
          <cell r="K39">
            <v>0</v>
          </cell>
          <cell r="L39">
            <v>0</v>
          </cell>
          <cell r="M39">
            <v>3428802.5500000003</v>
          </cell>
          <cell r="N39">
            <v>2828442.25</v>
          </cell>
          <cell r="O39">
            <v>0</v>
          </cell>
          <cell r="P39">
            <v>0</v>
          </cell>
          <cell r="Q39">
            <v>0</v>
          </cell>
          <cell r="R39">
            <v>-188969.24</v>
          </cell>
          <cell r="S39">
            <v>0</v>
          </cell>
          <cell r="T39">
            <v>0</v>
          </cell>
          <cell r="U39">
            <v>6068275.5600000005</v>
          </cell>
          <cell r="V39">
            <v>3901546.46</v>
          </cell>
          <cell r="W39">
            <v>14184638.780000001</v>
          </cell>
          <cell r="X39">
            <v>-5546466.4900000021</v>
          </cell>
          <cell r="Y39">
            <v>0</v>
          </cell>
          <cell r="Z39">
            <v>0</v>
          </cell>
          <cell r="AA39">
            <v>2569896.7299999995</v>
          </cell>
          <cell r="AB39">
            <v>0</v>
          </cell>
          <cell r="AC39">
            <v>0</v>
          </cell>
          <cell r="AD39">
            <v>0</v>
          </cell>
          <cell r="AE39">
            <v>-269890.76</v>
          </cell>
          <cell r="AF39">
            <v>0</v>
          </cell>
          <cell r="AG39">
            <v>0</v>
          </cell>
          <cell r="AH39">
            <v>8368281.5299999993</v>
          </cell>
          <cell r="AI39">
            <v>3901546.46</v>
          </cell>
          <cell r="AJ39">
            <v>14184638.780000001</v>
          </cell>
          <cell r="AK39">
            <v>-5816357.25</v>
          </cell>
          <cell r="AL39">
            <v>0</v>
          </cell>
          <cell r="AM39">
            <v>0</v>
          </cell>
          <cell r="AN39">
            <v>4844404.7200000007</v>
          </cell>
          <cell r="AO39">
            <v>0</v>
          </cell>
          <cell r="AP39">
            <v>0</v>
          </cell>
          <cell r="AQ39">
            <v>0</v>
          </cell>
          <cell r="AR39">
            <v>-381078.56</v>
          </cell>
          <cell r="AS39">
            <v>0</v>
          </cell>
          <cell r="AT39">
            <v>0</v>
          </cell>
          <cell r="AU39">
            <v>12831607.689999999</v>
          </cell>
          <cell r="AV39">
            <v>3904222.75</v>
          </cell>
          <cell r="AW39">
            <v>19029043.5</v>
          </cell>
          <cell r="AX39">
            <v>-6197435.8100000005</v>
          </cell>
          <cell r="AY39">
            <v>0</v>
          </cell>
          <cell r="AZ39">
            <v>0</v>
          </cell>
          <cell r="BA39">
            <v>456448.5</v>
          </cell>
          <cell r="BB39">
            <v>0</v>
          </cell>
          <cell r="BC39">
            <v>0</v>
          </cell>
          <cell r="BD39">
            <v>0</v>
          </cell>
          <cell r="BE39">
            <v>-460220.02</v>
          </cell>
          <cell r="BF39">
            <v>0</v>
          </cell>
          <cell r="BG39">
            <v>0</v>
          </cell>
          <cell r="BH39">
            <v>12827836.17</v>
          </cell>
          <cell r="BI39">
            <v>3904222.75</v>
          </cell>
          <cell r="BJ39">
            <v>19485492</v>
          </cell>
          <cell r="BK39">
            <v>-6657655.830000001</v>
          </cell>
          <cell r="BL39">
            <v>0</v>
          </cell>
          <cell r="BM39">
            <v>0</v>
          </cell>
          <cell r="BN39">
            <v>491908.29</v>
          </cell>
          <cell r="BO39">
            <v>0</v>
          </cell>
          <cell r="BP39">
            <v>0</v>
          </cell>
          <cell r="BQ39">
            <v>0</v>
          </cell>
          <cell r="BR39">
            <v>-471739.31</v>
          </cell>
          <cell r="BS39">
            <v>0</v>
          </cell>
          <cell r="BT39">
            <v>0</v>
          </cell>
          <cell r="BU39">
            <v>12848005.150000002</v>
          </cell>
          <cell r="BV39">
            <v>3922779.29</v>
          </cell>
          <cell r="BW39">
            <v>19977400.289999999</v>
          </cell>
          <cell r="BX39">
            <v>-7129395.1400000006</v>
          </cell>
          <cell r="BY39">
            <v>0</v>
          </cell>
          <cell r="BZ39">
            <v>0</v>
          </cell>
          <cell r="CA39">
            <v>538466.22</v>
          </cell>
          <cell r="CB39">
            <v>0</v>
          </cell>
          <cell r="CC39">
            <v>0</v>
          </cell>
          <cell r="CD39">
            <v>0</v>
          </cell>
          <cell r="CE39">
            <v>-485400.3</v>
          </cell>
          <cell r="CF39">
            <v>0</v>
          </cell>
          <cell r="CG39">
            <v>0</v>
          </cell>
          <cell r="CH39">
            <v>12901071.07</v>
          </cell>
          <cell r="CI39">
            <v>4048798.24</v>
          </cell>
          <cell r="CJ39">
            <v>20515866.509999998</v>
          </cell>
          <cell r="CK39">
            <v>-7614795.4400000013</v>
          </cell>
          <cell r="CL39">
            <v>0</v>
          </cell>
          <cell r="CM39">
            <v>0</v>
          </cell>
          <cell r="CN39">
            <v>2527113</v>
          </cell>
          <cell r="CO39">
            <v>0</v>
          </cell>
          <cell r="CP39">
            <v>2366250.0800000005</v>
          </cell>
          <cell r="CQ39">
            <v>0</v>
          </cell>
          <cell r="CR39">
            <v>4477334.1500000004</v>
          </cell>
          <cell r="CS39">
            <v>0</v>
          </cell>
          <cell r="CT39">
            <v>414297.63</v>
          </cell>
          <cell r="CU39">
            <v>0</v>
          </cell>
          <cell r="CV39">
            <v>452445.47999999986</v>
          </cell>
          <cell r="CW39">
            <v>0</v>
          </cell>
          <cell r="CX39">
            <v>489998.99000000005</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row>
        <row r="40">
          <cell r="A40" t="str">
            <v>ESRE</v>
          </cell>
          <cell r="B40">
            <v>40</v>
          </cell>
          <cell r="C40" t="str">
            <v>EM1</v>
          </cell>
          <cell r="D40">
            <v>13</v>
          </cell>
          <cell r="E40">
            <v>24118108.350000001</v>
          </cell>
          <cell r="F40">
            <v>1329894.29</v>
          </cell>
          <cell r="G40">
            <v>-13462.4</v>
          </cell>
          <cell r="H40">
            <v>0</v>
          </cell>
          <cell r="I40">
            <v>-23234.100000000009</v>
          </cell>
          <cell r="J40">
            <v>-1095883.1000000001</v>
          </cell>
          <cell r="K40">
            <v>0</v>
          </cell>
          <cell r="L40">
            <v>-254237.78</v>
          </cell>
          <cell r="M40">
            <v>24061185.260000002</v>
          </cell>
          <cell r="N40">
            <v>2027371.9300000002</v>
          </cell>
          <cell r="O40">
            <v>0</v>
          </cell>
          <cell r="P40">
            <v>0</v>
          </cell>
          <cell r="Q40">
            <v>-13000.430000000148</v>
          </cell>
          <cell r="R40">
            <v>-1135807.9400000002</v>
          </cell>
          <cell r="S40">
            <v>0</v>
          </cell>
          <cell r="T40">
            <v>-254237.78</v>
          </cell>
          <cell r="U40">
            <v>24685511.040000003</v>
          </cell>
          <cell r="V40">
            <v>1004257.0800000001</v>
          </cell>
          <cell r="W40">
            <v>41927311.5</v>
          </cell>
          <cell r="X40">
            <v>-21807576.010000002</v>
          </cell>
          <cell r="Y40">
            <v>0</v>
          </cell>
          <cell r="Z40">
            <v>6355944.4299999997</v>
          </cell>
          <cell r="AA40">
            <v>1854466.68</v>
          </cell>
          <cell r="AB40">
            <v>0</v>
          </cell>
          <cell r="AC40">
            <v>0</v>
          </cell>
          <cell r="AD40">
            <v>-11071.52</v>
          </cell>
          <cell r="AE40">
            <v>-1185949.69</v>
          </cell>
          <cell r="AF40">
            <v>0</v>
          </cell>
          <cell r="AG40">
            <v>-254237.78</v>
          </cell>
          <cell r="AH40">
            <v>25088718.73</v>
          </cell>
          <cell r="AI40">
            <v>1268694.6900000002</v>
          </cell>
          <cell r="AJ40">
            <v>41927311.5</v>
          </cell>
          <cell r="AK40">
            <v>-22940299.419999994</v>
          </cell>
          <cell r="AL40">
            <v>0</v>
          </cell>
          <cell r="AM40">
            <v>6101706.6500000004</v>
          </cell>
          <cell r="AN40">
            <v>702133.67</v>
          </cell>
          <cell r="AO40">
            <v>0</v>
          </cell>
          <cell r="AP40">
            <v>0</v>
          </cell>
          <cell r="AQ40">
            <v>-9857.25</v>
          </cell>
          <cell r="AR40">
            <v>-1209118.51</v>
          </cell>
          <cell r="AS40">
            <v>0</v>
          </cell>
          <cell r="AT40">
            <v>-254237.78</v>
          </cell>
          <cell r="AU40">
            <v>24317638.860000003</v>
          </cell>
          <cell r="AV40">
            <v>1568303.9200000002</v>
          </cell>
          <cell r="AW40">
            <v>42600880.239999987</v>
          </cell>
          <cell r="AX40">
            <v>-24130710.250000004</v>
          </cell>
          <cell r="AY40">
            <v>0</v>
          </cell>
          <cell r="AZ40">
            <v>5847468.870000001</v>
          </cell>
          <cell r="BA40">
            <v>634191.6</v>
          </cell>
          <cell r="BB40">
            <v>0</v>
          </cell>
          <cell r="BC40">
            <v>0</v>
          </cell>
          <cell r="BD40">
            <v>-9000.2999999999993</v>
          </cell>
          <cell r="BE40">
            <v>-1199556.52</v>
          </cell>
          <cell r="BF40">
            <v>0</v>
          </cell>
          <cell r="BG40">
            <v>-254237.78</v>
          </cell>
          <cell r="BH40">
            <v>23489035.860000007</v>
          </cell>
          <cell r="BI40">
            <v>2206353.37</v>
          </cell>
          <cell r="BJ40">
            <v>43206506.909999996</v>
          </cell>
          <cell r="BK40">
            <v>-25310702.140000001</v>
          </cell>
          <cell r="BL40">
            <v>0</v>
          </cell>
          <cell r="BM40">
            <v>5593231.0900000008</v>
          </cell>
          <cell r="BN40">
            <v>102602.25</v>
          </cell>
          <cell r="BO40">
            <v>0</v>
          </cell>
          <cell r="BP40">
            <v>0</v>
          </cell>
          <cell r="BQ40">
            <v>-8143.3500000000013</v>
          </cell>
          <cell r="BR40">
            <v>-1166606.44</v>
          </cell>
          <cell r="BS40">
            <v>0</v>
          </cell>
          <cell r="BT40">
            <v>-254237.78</v>
          </cell>
          <cell r="BU40">
            <v>22162650.539999999</v>
          </cell>
          <cell r="BV40">
            <v>3577420.35</v>
          </cell>
          <cell r="BW40">
            <v>43280544.229999997</v>
          </cell>
          <cell r="BX40">
            <v>-26456887</v>
          </cell>
          <cell r="BY40">
            <v>0</v>
          </cell>
          <cell r="BZ40">
            <v>5338993.3100000005</v>
          </cell>
          <cell r="CA40">
            <v>1925793.96</v>
          </cell>
          <cell r="CB40">
            <v>0</v>
          </cell>
          <cell r="CC40">
            <v>0</v>
          </cell>
          <cell r="CD40">
            <v>-7286.4100000000008</v>
          </cell>
          <cell r="CE40">
            <v>-1159803.79</v>
          </cell>
          <cell r="CF40">
            <v>0</v>
          </cell>
          <cell r="CG40">
            <v>-254237.78</v>
          </cell>
          <cell r="CH40">
            <v>22667116.519999996</v>
          </cell>
          <cell r="CI40">
            <v>4724814.12</v>
          </cell>
          <cell r="CJ40">
            <v>45177773.259999998</v>
          </cell>
          <cell r="CK40">
            <v>-27595412.269999996</v>
          </cell>
          <cell r="CL40">
            <v>0</v>
          </cell>
          <cell r="CM40">
            <v>5084755.5300000012</v>
          </cell>
          <cell r="CN40">
            <v>1745765.56</v>
          </cell>
          <cell r="CO40">
            <v>0</v>
          </cell>
          <cell r="CP40">
            <v>1402610.2499999998</v>
          </cell>
          <cell r="CQ40">
            <v>0</v>
          </cell>
          <cell r="CR40">
            <v>544180.04999999993</v>
          </cell>
          <cell r="CS40">
            <v>0</v>
          </cell>
          <cell r="CT40">
            <v>475884.65</v>
          </cell>
          <cell r="CU40">
            <v>0</v>
          </cell>
          <cell r="CV40">
            <v>60810.159999999996</v>
          </cell>
          <cell r="CW40">
            <v>0</v>
          </cell>
          <cell r="CX40">
            <v>1455055.8599999999</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row>
        <row r="41">
          <cell r="A41" t="str">
            <v>ESRR</v>
          </cell>
          <cell r="B41">
            <v>41</v>
          </cell>
          <cell r="C41" t="str">
            <v>EM1</v>
          </cell>
          <cell r="D41">
            <v>14</v>
          </cell>
          <cell r="E41">
            <v>141216.65</v>
          </cell>
          <cell r="F41">
            <v>141461.98000000001</v>
          </cell>
          <cell r="G41">
            <v>0</v>
          </cell>
          <cell r="H41">
            <v>0</v>
          </cell>
          <cell r="I41">
            <v>0</v>
          </cell>
          <cell r="J41">
            <v>-6344.48</v>
          </cell>
          <cell r="K41">
            <v>0</v>
          </cell>
          <cell r="L41">
            <v>0</v>
          </cell>
          <cell r="M41">
            <v>276334.15000000002</v>
          </cell>
          <cell r="N41">
            <v>107292.73999999998</v>
          </cell>
          <cell r="O41">
            <v>0</v>
          </cell>
          <cell r="P41">
            <v>0</v>
          </cell>
          <cell r="Q41">
            <v>0</v>
          </cell>
          <cell r="R41">
            <v>-10286.899999999998</v>
          </cell>
          <cell r="S41">
            <v>0</v>
          </cell>
          <cell r="T41">
            <v>0</v>
          </cell>
          <cell r="U41">
            <v>373339.99</v>
          </cell>
          <cell r="V41">
            <v>0</v>
          </cell>
          <cell r="W41">
            <v>426506.32</v>
          </cell>
          <cell r="X41">
            <v>-23203.279999999999</v>
          </cell>
          <cell r="Y41">
            <v>0</v>
          </cell>
          <cell r="Z41">
            <v>0</v>
          </cell>
          <cell r="AA41">
            <v>29963.050000000003</v>
          </cell>
          <cell r="AB41">
            <v>0</v>
          </cell>
          <cell r="AC41">
            <v>0</v>
          </cell>
          <cell r="AD41">
            <v>0</v>
          </cell>
          <cell r="AE41">
            <v>-12345.74</v>
          </cell>
          <cell r="AF41">
            <v>0</v>
          </cell>
          <cell r="AG41">
            <v>0</v>
          </cell>
          <cell r="AH41">
            <v>390957.29999999993</v>
          </cell>
          <cell r="AI41">
            <v>0</v>
          </cell>
          <cell r="AJ41">
            <v>426506.32</v>
          </cell>
          <cell r="AK41">
            <v>-35549.019999999997</v>
          </cell>
          <cell r="AL41">
            <v>0</v>
          </cell>
          <cell r="AM41">
            <v>0</v>
          </cell>
          <cell r="AN41">
            <v>28488.400000000001</v>
          </cell>
          <cell r="AO41">
            <v>0</v>
          </cell>
          <cell r="AP41">
            <v>0</v>
          </cell>
          <cell r="AQ41">
            <v>0</v>
          </cell>
          <cell r="AR41">
            <v>-13222.509999999998</v>
          </cell>
          <cell r="AS41">
            <v>0</v>
          </cell>
          <cell r="AT41">
            <v>0</v>
          </cell>
          <cell r="AU41">
            <v>406223.19</v>
          </cell>
          <cell r="AV41">
            <v>0</v>
          </cell>
          <cell r="AW41">
            <v>454994.72000000003</v>
          </cell>
          <cell r="AX41">
            <v>-48771.53</v>
          </cell>
          <cell r="AY41">
            <v>0</v>
          </cell>
          <cell r="AZ41">
            <v>0</v>
          </cell>
          <cell r="BA41">
            <v>38567.340000000004</v>
          </cell>
          <cell r="BB41">
            <v>0</v>
          </cell>
          <cell r="BC41">
            <v>0</v>
          </cell>
          <cell r="BD41">
            <v>0</v>
          </cell>
          <cell r="BE41">
            <v>-14228.339999999998</v>
          </cell>
          <cell r="BF41">
            <v>0</v>
          </cell>
          <cell r="BG41">
            <v>0</v>
          </cell>
          <cell r="BH41">
            <v>430562.19</v>
          </cell>
          <cell r="BI41">
            <v>0</v>
          </cell>
          <cell r="BJ41">
            <v>493562.06000000006</v>
          </cell>
          <cell r="BK41">
            <v>-62999.87</v>
          </cell>
          <cell r="BL41">
            <v>0</v>
          </cell>
          <cell r="BM41">
            <v>0</v>
          </cell>
          <cell r="BN41">
            <v>35302.68</v>
          </cell>
          <cell r="BO41">
            <v>0</v>
          </cell>
          <cell r="BP41">
            <v>0</v>
          </cell>
          <cell r="BQ41">
            <v>0</v>
          </cell>
          <cell r="BR41">
            <v>-15336.39</v>
          </cell>
          <cell r="BS41">
            <v>0</v>
          </cell>
          <cell r="BT41">
            <v>0</v>
          </cell>
          <cell r="BU41">
            <v>450528.48</v>
          </cell>
          <cell r="BV41">
            <v>0</v>
          </cell>
          <cell r="BW41">
            <v>528864.74000000011</v>
          </cell>
          <cell r="BX41">
            <v>-78336.25999999998</v>
          </cell>
          <cell r="BY41">
            <v>0</v>
          </cell>
          <cell r="BZ41">
            <v>0</v>
          </cell>
          <cell r="CA41">
            <v>5984.63</v>
          </cell>
          <cell r="CB41">
            <v>0</v>
          </cell>
          <cell r="CC41">
            <v>0</v>
          </cell>
          <cell r="CD41">
            <v>0</v>
          </cell>
          <cell r="CE41">
            <v>-15955.699999999999</v>
          </cell>
          <cell r="CF41">
            <v>0</v>
          </cell>
          <cell r="CG41">
            <v>0</v>
          </cell>
          <cell r="CH41">
            <v>440557.41</v>
          </cell>
          <cell r="CI41">
            <v>0</v>
          </cell>
          <cell r="CJ41">
            <v>534849.37000000011</v>
          </cell>
          <cell r="CK41">
            <v>-94291.96</v>
          </cell>
          <cell r="CL41">
            <v>0</v>
          </cell>
          <cell r="CM41">
            <v>0</v>
          </cell>
          <cell r="CN41">
            <v>76290</v>
          </cell>
          <cell r="CO41">
            <v>0</v>
          </cell>
          <cell r="CP41">
            <v>22351.47</v>
          </cell>
          <cell r="CQ41">
            <v>0</v>
          </cell>
          <cell r="CR41">
            <v>22171.7</v>
          </cell>
          <cell r="CS41">
            <v>0</v>
          </cell>
          <cell r="CT41">
            <v>28179.1</v>
          </cell>
          <cell r="CU41">
            <v>0</v>
          </cell>
          <cell r="CV41">
            <v>27572.46</v>
          </cell>
          <cell r="CW41">
            <v>0</v>
          </cell>
          <cell r="CX41">
            <v>4682.71</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row>
        <row r="42">
          <cell r="A42" t="str">
            <v>ESRT</v>
          </cell>
          <cell r="B42">
            <v>42</v>
          </cell>
          <cell r="C42" t="str">
            <v>EM2</v>
          </cell>
          <cell r="D42">
            <v>15</v>
          </cell>
          <cell r="E42">
            <v>2747992.49</v>
          </cell>
          <cell r="F42">
            <v>1066153.3500000001</v>
          </cell>
          <cell r="G42">
            <v>0</v>
          </cell>
          <cell r="H42">
            <v>0</v>
          </cell>
          <cell r="I42">
            <v>0</v>
          </cell>
          <cell r="J42">
            <v>-510363.78</v>
          </cell>
          <cell r="K42">
            <v>0</v>
          </cell>
          <cell r="L42">
            <v>0</v>
          </cell>
          <cell r="M42">
            <v>3303782.0600000005</v>
          </cell>
          <cell r="N42">
            <v>1536549.9599999997</v>
          </cell>
          <cell r="O42">
            <v>0</v>
          </cell>
          <cell r="P42">
            <v>0</v>
          </cell>
          <cell r="Q42">
            <v>0</v>
          </cell>
          <cell r="R42">
            <v>-622189.39</v>
          </cell>
          <cell r="S42">
            <v>0</v>
          </cell>
          <cell r="T42">
            <v>0</v>
          </cell>
          <cell r="U42">
            <v>4218142.63</v>
          </cell>
          <cell r="V42">
            <v>0</v>
          </cell>
          <cell r="W42">
            <v>8086211.1600000001</v>
          </cell>
          <cell r="X42">
            <v>-2772026.21</v>
          </cell>
          <cell r="Y42">
            <v>0</v>
          </cell>
          <cell r="Z42">
            <v>0</v>
          </cell>
          <cell r="AA42">
            <v>1096042.3199999998</v>
          </cell>
          <cell r="AB42">
            <v>0</v>
          </cell>
          <cell r="AC42">
            <v>0</v>
          </cell>
          <cell r="AD42">
            <v>0</v>
          </cell>
          <cell r="AE42">
            <v>-666911.31000000006</v>
          </cell>
          <cell r="AF42">
            <v>0</v>
          </cell>
          <cell r="AG42">
            <v>0</v>
          </cell>
          <cell r="AH42">
            <v>4647273.6400000006</v>
          </cell>
          <cell r="AI42">
            <v>831960.18</v>
          </cell>
          <cell r="AJ42">
            <v>8086211.1600000001</v>
          </cell>
          <cell r="AK42">
            <v>-3438937.52</v>
          </cell>
          <cell r="AL42">
            <v>0</v>
          </cell>
          <cell r="AM42">
            <v>0</v>
          </cell>
          <cell r="AN42">
            <v>817720.8600000001</v>
          </cell>
          <cell r="AO42">
            <v>0</v>
          </cell>
          <cell r="AP42">
            <v>0</v>
          </cell>
          <cell r="AQ42">
            <v>0</v>
          </cell>
          <cell r="AR42">
            <v>-672048.3</v>
          </cell>
          <cell r="AS42">
            <v>0</v>
          </cell>
          <cell r="AT42">
            <v>0</v>
          </cell>
          <cell r="AU42">
            <v>4792946.2</v>
          </cell>
          <cell r="AV42">
            <v>1774588.6800000002</v>
          </cell>
          <cell r="AW42">
            <v>8903932.0199999996</v>
          </cell>
          <cell r="AX42">
            <v>-4110985.82</v>
          </cell>
          <cell r="AY42">
            <v>0</v>
          </cell>
          <cell r="AZ42">
            <v>0</v>
          </cell>
          <cell r="BA42">
            <v>0</v>
          </cell>
          <cell r="BB42">
            <v>0</v>
          </cell>
          <cell r="BC42">
            <v>0</v>
          </cell>
          <cell r="BD42">
            <v>0</v>
          </cell>
          <cell r="BE42">
            <v>-712934.35</v>
          </cell>
          <cell r="BF42">
            <v>0</v>
          </cell>
          <cell r="BG42">
            <v>0</v>
          </cell>
          <cell r="BH42">
            <v>4080011.8499999996</v>
          </cell>
          <cell r="BI42">
            <v>1774588.6800000002</v>
          </cell>
          <cell r="BJ42">
            <v>8903932.0199999996</v>
          </cell>
          <cell r="BK42">
            <v>-4823920.17</v>
          </cell>
          <cell r="BL42">
            <v>0</v>
          </cell>
          <cell r="BM42">
            <v>0</v>
          </cell>
          <cell r="BN42">
            <v>0</v>
          </cell>
          <cell r="BO42">
            <v>0</v>
          </cell>
          <cell r="BP42">
            <v>0</v>
          </cell>
          <cell r="BQ42">
            <v>0</v>
          </cell>
          <cell r="BR42">
            <v>-712934.35</v>
          </cell>
          <cell r="BS42">
            <v>0</v>
          </cell>
          <cell r="BT42">
            <v>0</v>
          </cell>
          <cell r="BU42">
            <v>3367077.4999999995</v>
          </cell>
          <cell r="BV42">
            <v>1774588.6800000002</v>
          </cell>
          <cell r="BW42">
            <v>8903932.0199999996</v>
          </cell>
          <cell r="BX42">
            <v>-5536854.5199999996</v>
          </cell>
          <cell r="BY42">
            <v>0</v>
          </cell>
          <cell r="BZ42">
            <v>0</v>
          </cell>
          <cell r="CA42">
            <v>0</v>
          </cell>
          <cell r="CB42">
            <v>0</v>
          </cell>
          <cell r="CC42">
            <v>0</v>
          </cell>
          <cell r="CD42">
            <v>0</v>
          </cell>
          <cell r="CE42">
            <v>-712934.35</v>
          </cell>
          <cell r="CF42">
            <v>0</v>
          </cell>
          <cell r="CG42">
            <v>0</v>
          </cell>
          <cell r="CH42">
            <v>2654143.1499999994</v>
          </cell>
          <cell r="CI42">
            <v>1774588.6800000002</v>
          </cell>
          <cell r="CJ42">
            <v>8903932.0199999996</v>
          </cell>
          <cell r="CK42">
            <v>-6249788.8699999992</v>
          </cell>
          <cell r="CL42">
            <v>0</v>
          </cell>
          <cell r="CM42">
            <v>0</v>
          </cell>
          <cell r="CN42">
            <v>1170530</v>
          </cell>
          <cell r="CO42">
            <v>0</v>
          </cell>
          <cell r="CP42">
            <v>914383.39999999991</v>
          </cell>
          <cell r="CQ42">
            <v>0</v>
          </cell>
          <cell r="CR42">
            <v>686605.07999999984</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row>
        <row r="43">
          <cell r="A43" t="str">
            <v>ENMV</v>
          </cell>
          <cell r="B43">
            <v>43</v>
          </cell>
          <cell r="C43" t="str">
            <v>EM3</v>
          </cell>
          <cell r="D43">
            <v>16</v>
          </cell>
          <cell r="E43">
            <v>157194114.06</v>
          </cell>
          <cell r="F43">
            <v>10782335.109999999</v>
          </cell>
          <cell r="G43">
            <v>-2698080.14</v>
          </cell>
          <cell r="H43">
            <v>0</v>
          </cell>
          <cell r="I43">
            <v>-645392.00999999989</v>
          </cell>
          <cell r="J43">
            <v>-3243023.53</v>
          </cell>
          <cell r="K43">
            <v>3242.74</v>
          </cell>
          <cell r="L43">
            <v>-924953.1</v>
          </cell>
          <cell r="M43">
            <v>160468243.13</v>
          </cell>
          <cell r="N43">
            <v>13205049.020000001</v>
          </cell>
          <cell r="O43">
            <v>-2803083.4499999997</v>
          </cell>
          <cell r="P43">
            <v>0</v>
          </cell>
          <cell r="Q43">
            <v>-624791.61999999988</v>
          </cell>
          <cell r="R43">
            <v>-3396724.3899999987</v>
          </cell>
          <cell r="S43">
            <v>2718.06</v>
          </cell>
          <cell r="T43">
            <v>-924953.1</v>
          </cell>
          <cell r="U43">
            <v>165926457.65000001</v>
          </cell>
          <cell r="V43">
            <v>10888523.91</v>
          </cell>
          <cell r="W43">
            <v>197367139.07999998</v>
          </cell>
          <cell r="X43">
            <v>-56875403.690000005</v>
          </cell>
          <cell r="Y43">
            <v>-121989.03999999998</v>
          </cell>
          <cell r="Z43">
            <v>36998123.870000005</v>
          </cell>
          <cell r="AA43">
            <v>14995692.279999999</v>
          </cell>
          <cell r="AB43">
            <v>-2623861.2999999998</v>
          </cell>
          <cell r="AC43">
            <v>0</v>
          </cell>
          <cell r="AD43">
            <v>-578440.37000000011</v>
          </cell>
          <cell r="AE43">
            <v>-3603244.65</v>
          </cell>
          <cell r="AF43">
            <v>2718.06</v>
          </cell>
          <cell r="AG43">
            <v>-924953.1</v>
          </cell>
          <cell r="AH43">
            <v>173194368.56999999</v>
          </cell>
          <cell r="AI43">
            <v>10888523.91</v>
          </cell>
          <cell r="AJ43">
            <v>197367139.07999998</v>
          </cell>
          <cell r="AK43">
            <v>-60126670.300000012</v>
          </cell>
          <cell r="AL43">
            <v>-119270.98</v>
          </cell>
          <cell r="AM43">
            <v>36073170.770000003</v>
          </cell>
          <cell r="AN43">
            <v>14535074.67</v>
          </cell>
          <cell r="AO43">
            <v>-2800587.67</v>
          </cell>
          <cell r="AP43">
            <v>0</v>
          </cell>
          <cell r="AQ43">
            <v>-559861.9</v>
          </cell>
          <cell r="AR43">
            <v>-3813328.79</v>
          </cell>
          <cell r="AS43">
            <v>2718.06</v>
          </cell>
          <cell r="AT43">
            <v>-924953.1</v>
          </cell>
          <cell r="AU43">
            <v>179633429.84</v>
          </cell>
          <cell r="AV43">
            <v>11646212.57</v>
          </cell>
          <cell r="AW43">
            <v>208179894.81999996</v>
          </cell>
          <cell r="AX43">
            <v>-63578129.730000004</v>
          </cell>
          <cell r="AY43">
            <v>-116552.92</v>
          </cell>
          <cell r="AZ43">
            <v>35148217.670000002</v>
          </cell>
          <cell r="BA43">
            <v>14633478.799999999</v>
          </cell>
          <cell r="BB43">
            <v>-2978792.87</v>
          </cell>
          <cell r="BC43">
            <v>0</v>
          </cell>
          <cell r="BD43">
            <v>-541427.33000000007</v>
          </cell>
          <cell r="BE43">
            <v>-4023726.43</v>
          </cell>
          <cell r="BF43">
            <v>2718.06</v>
          </cell>
          <cell r="BG43">
            <v>-924953.1</v>
          </cell>
          <cell r="BH43">
            <v>185800726.96999997</v>
          </cell>
          <cell r="BI43">
            <v>11646212.57</v>
          </cell>
          <cell r="BJ43">
            <v>218912849.49000001</v>
          </cell>
          <cell r="BK43">
            <v>-67221552.230000004</v>
          </cell>
          <cell r="BL43">
            <v>-113834.86</v>
          </cell>
          <cell r="BM43">
            <v>34223264.57</v>
          </cell>
          <cell r="BN43">
            <v>14945377.990000002</v>
          </cell>
          <cell r="BO43">
            <v>-3157210.8</v>
          </cell>
          <cell r="BP43">
            <v>0</v>
          </cell>
          <cell r="BQ43">
            <v>-523071.41000000009</v>
          </cell>
          <cell r="BR43">
            <v>-4227696.5400000019</v>
          </cell>
          <cell r="BS43">
            <v>2718.06</v>
          </cell>
          <cell r="BT43">
            <v>-924953.1</v>
          </cell>
          <cell r="BU43">
            <v>191915891.16999999</v>
          </cell>
          <cell r="BV43">
            <v>12513873.140000001</v>
          </cell>
          <cell r="BW43">
            <v>229792783.23000002</v>
          </cell>
          <cell r="BX43">
            <v>-71064086.730000019</v>
          </cell>
          <cell r="BY43">
            <v>-111116.79999999999</v>
          </cell>
          <cell r="BZ43">
            <v>33298311.470000003</v>
          </cell>
          <cell r="CA43">
            <v>15362863.060000002</v>
          </cell>
          <cell r="CB43">
            <v>-3290130.94</v>
          </cell>
          <cell r="CC43">
            <v>0</v>
          </cell>
          <cell r="CD43">
            <v>-504906.70999999985</v>
          </cell>
          <cell r="CE43">
            <v>-4444146.8900000006</v>
          </cell>
          <cell r="CF43">
            <v>2718.06</v>
          </cell>
          <cell r="CG43">
            <v>-924953.1</v>
          </cell>
          <cell r="CH43">
            <v>198117334.65000004</v>
          </cell>
          <cell r="CI43">
            <v>12513873.140000001</v>
          </cell>
          <cell r="CJ43">
            <v>240957281.88999996</v>
          </cell>
          <cell r="CK43">
            <v>-75104906.87000002</v>
          </cell>
          <cell r="CL43">
            <v>-108398.73999999999</v>
          </cell>
          <cell r="CM43">
            <v>32373358.370000005</v>
          </cell>
          <cell r="CN43">
            <v>6846967.9800000004</v>
          </cell>
          <cell r="CO43">
            <v>1890142.3599999999</v>
          </cell>
          <cell r="CP43">
            <v>8112197.1100000003</v>
          </cell>
          <cell r="CQ43">
            <v>2056218.24</v>
          </cell>
          <cell r="CR43">
            <v>7883306.3999999994</v>
          </cell>
          <cell r="CS43">
            <v>2225301.2000000002</v>
          </cell>
          <cell r="CT43">
            <v>7958870.2700000005</v>
          </cell>
          <cell r="CU43">
            <v>2394769.9500000002</v>
          </cell>
          <cell r="CV43">
            <v>8164465.1100000003</v>
          </cell>
          <cell r="CW43">
            <v>2564294.23</v>
          </cell>
          <cell r="CX43">
            <v>8436042.3600000013</v>
          </cell>
          <cell r="CY43">
            <v>2687657.56</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row>
        <row r="44">
          <cell r="A44" t="str">
            <v>ESDB</v>
          </cell>
          <cell r="B44">
            <v>44</v>
          </cell>
          <cell r="C44" t="str">
            <v>EM5</v>
          </cell>
          <cell r="D44">
            <v>18</v>
          </cell>
          <cell r="E44">
            <v>1747245.7200000002</v>
          </cell>
          <cell r="F44">
            <v>106597.42</v>
          </cell>
          <cell r="G44">
            <v>0</v>
          </cell>
          <cell r="H44">
            <v>0</v>
          </cell>
          <cell r="I44">
            <v>0</v>
          </cell>
          <cell r="J44">
            <v>-73109.760000000009</v>
          </cell>
          <cell r="K44">
            <v>0</v>
          </cell>
          <cell r="L44">
            <v>0</v>
          </cell>
          <cell r="M44">
            <v>1780733.38</v>
          </cell>
          <cell r="N44">
            <v>220309.44</v>
          </cell>
          <cell r="O44">
            <v>0</v>
          </cell>
          <cell r="P44">
            <v>0</v>
          </cell>
          <cell r="Q44">
            <v>0</v>
          </cell>
          <cell r="R44">
            <v>-76984.12</v>
          </cell>
          <cell r="S44">
            <v>0</v>
          </cell>
          <cell r="T44">
            <v>0</v>
          </cell>
          <cell r="U44">
            <v>1924058.7000000004</v>
          </cell>
          <cell r="V44">
            <v>1157893.1800000002</v>
          </cell>
          <cell r="W44">
            <v>4198690.8600000003</v>
          </cell>
          <cell r="X44">
            <v>-1915259.3200000008</v>
          </cell>
          <cell r="Y44">
            <v>0</v>
          </cell>
          <cell r="Z44">
            <v>0</v>
          </cell>
          <cell r="AA44">
            <v>359372.84</v>
          </cell>
          <cell r="AB44">
            <v>0</v>
          </cell>
          <cell r="AC44">
            <v>0</v>
          </cell>
          <cell r="AD44">
            <v>0</v>
          </cell>
          <cell r="AE44">
            <v>-85560.819999999992</v>
          </cell>
          <cell r="AF44">
            <v>0</v>
          </cell>
          <cell r="AG44">
            <v>0</v>
          </cell>
          <cell r="AH44">
            <v>2197870.7200000002</v>
          </cell>
          <cell r="AI44">
            <v>1164955.0200000003</v>
          </cell>
          <cell r="AJ44">
            <v>4198690.8600000003</v>
          </cell>
          <cell r="AK44">
            <v>-2000820.1400000004</v>
          </cell>
          <cell r="AL44">
            <v>0</v>
          </cell>
          <cell r="AM44">
            <v>0</v>
          </cell>
          <cell r="AN44">
            <v>294592.5</v>
          </cell>
          <cell r="AO44">
            <v>0</v>
          </cell>
          <cell r="AP44">
            <v>0</v>
          </cell>
          <cell r="AQ44">
            <v>0</v>
          </cell>
          <cell r="AR44">
            <v>-95342.150000000009</v>
          </cell>
          <cell r="AS44">
            <v>0</v>
          </cell>
          <cell r="AT44">
            <v>0</v>
          </cell>
          <cell r="AU44">
            <v>2397121.0699999998</v>
          </cell>
          <cell r="AV44">
            <v>1167916.2100000002</v>
          </cell>
          <cell r="AW44">
            <v>4493283.3600000003</v>
          </cell>
          <cell r="AX44">
            <v>-2096162.2900000003</v>
          </cell>
          <cell r="AY44">
            <v>0</v>
          </cell>
          <cell r="AZ44">
            <v>0</v>
          </cell>
          <cell r="BA44">
            <v>425273.36</v>
          </cell>
          <cell r="BB44">
            <v>0</v>
          </cell>
          <cell r="BC44">
            <v>0</v>
          </cell>
          <cell r="BD44">
            <v>0</v>
          </cell>
          <cell r="BE44">
            <v>-106140.14000000001</v>
          </cell>
          <cell r="BF44">
            <v>0</v>
          </cell>
          <cell r="BG44">
            <v>0</v>
          </cell>
          <cell r="BH44">
            <v>2716254.29</v>
          </cell>
          <cell r="BI44">
            <v>1167916.2100000002</v>
          </cell>
          <cell r="BJ44">
            <v>4918556.7200000007</v>
          </cell>
          <cell r="BK44">
            <v>-2202302.4300000006</v>
          </cell>
          <cell r="BL44">
            <v>0</v>
          </cell>
          <cell r="BM44">
            <v>0</v>
          </cell>
          <cell r="BN44">
            <v>322383.18</v>
          </cell>
          <cell r="BO44">
            <v>0</v>
          </cell>
          <cell r="BP44">
            <v>0</v>
          </cell>
          <cell r="BQ44">
            <v>0</v>
          </cell>
          <cell r="BR44">
            <v>-115298.93000000001</v>
          </cell>
          <cell r="BS44">
            <v>0</v>
          </cell>
          <cell r="BT44">
            <v>0</v>
          </cell>
          <cell r="BU44">
            <v>2923338.54</v>
          </cell>
          <cell r="BV44">
            <v>1167916.2100000002</v>
          </cell>
          <cell r="BW44">
            <v>5240939.9000000004</v>
          </cell>
          <cell r="BX44">
            <v>-2317601.3600000003</v>
          </cell>
          <cell r="BY44">
            <v>0</v>
          </cell>
          <cell r="BZ44">
            <v>0</v>
          </cell>
          <cell r="CA44">
            <v>310979.67000000004</v>
          </cell>
          <cell r="CB44">
            <v>0</v>
          </cell>
          <cell r="CC44">
            <v>0</v>
          </cell>
          <cell r="CD44">
            <v>0</v>
          </cell>
          <cell r="CE44">
            <v>-123481.01</v>
          </cell>
          <cell r="CF44">
            <v>0</v>
          </cell>
          <cell r="CG44">
            <v>0</v>
          </cell>
          <cell r="CH44">
            <v>3110837.2</v>
          </cell>
          <cell r="CI44">
            <v>1270711.4100000001</v>
          </cell>
          <cell r="CJ44">
            <v>5551919.5700000003</v>
          </cell>
          <cell r="CK44">
            <v>-2441082.37</v>
          </cell>
          <cell r="CL44">
            <v>0</v>
          </cell>
          <cell r="CM44">
            <v>0</v>
          </cell>
          <cell r="CN44">
            <v>159512</v>
          </cell>
          <cell r="CO44">
            <v>0</v>
          </cell>
          <cell r="CP44">
            <v>311648.19</v>
          </cell>
          <cell r="CQ44">
            <v>0</v>
          </cell>
          <cell r="CR44">
            <v>252317.28999999998</v>
          </cell>
          <cell r="CS44">
            <v>0</v>
          </cell>
          <cell r="CT44">
            <v>372983.92999999993</v>
          </cell>
          <cell r="CU44">
            <v>0</v>
          </cell>
          <cell r="CV44">
            <v>272849.32</v>
          </cell>
          <cell r="CW44">
            <v>0</v>
          </cell>
          <cell r="CX44">
            <v>266450.65000000002</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row>
        <row r="45">
          <cell r="A45" t="str">
            <v>ESDE</v>
          </cell>
          <cell r="B45">
            <v>45</v>
          </cell>
          <cell r="C45" t="str">
            <v>EM5</v>
          </cell>
          <cell r="D45">
            <v>19</v>
          </cell>
          <cell r="E45">
            <v>6398867.4500000011</v>
          </cell>
          <cell r="F45">
            <v>321631.15000000002</v>
          </cell>
          <cell r="G45">
            <v>-82252</v>
          </cell>
          <cell r="H45">
            <v>0</v>
          </cell>
          <cell r="I45">
            <v>0</v>
          </cell>
          <cell r="J45">
            <v>-465533.92999999993</v>
          </cell>
          <cell r="K45">
            <v>0</v>
          </cell>
          <cell r="L45">
            <v>129465.96</v>
          </cell>
          <cell r="M45">
            <v>6302178.6300000008</v>
          </cell>
          <cell r="N45">
            <v>1303893.6500000001</v>
          </cell>
          <cell r="O45">
            <v>0</v>
          </cell>
          <cell r="P45">
            <v>0</v>
          </cell>
          <cell r="Q45">
            <v>-62905.87</v>
          </cell>
          <cell r="R45">
            <v>-478173.79999999993</v>
          </cell>
          <cell r="S45">
            <v>0</v>
          </cell>
          <cell r="T45">
            <v>129465.96</v>
          </cell>
          <cell r="U45">
            <v>7194458.5700000003</v>
          </cell>
          <cell r="V45">
            <v>4096189.8400000008</v>
          </cell>
          <cell r="W45">
            <v>21909129.440000001</v>
          </cell>
          <cell r="X45">
            <v>-10423388.08</v>
          </cell>
          <cell r="Y45">
            <v>0</v>
          </cell>
          <cell r="Z45">
            <v>-3236648.8899999997</v>
          </cell>
          <cell r="AA45">
            <v>1204147.2999999998</v>
          </cell>
          <cell r="AB45">
            <v>0</v>
          </cell>
          <cell r="AC45">
            <v>0</v>
          </cell>
          <cell r="AD45">
            <v>-58420.45</v>
          </cell>
          <cell r="AE45">
            <v>-509673.47000000003</v>
          </cell>
          <cell r="AF45">
            <v>0</v>
          </cell>
          <cell r="AG45">
            <v>129465.96</v>
          </cell>
          <cell r="AH45">
            <v>7959977.910000002</v>
          </cell>
          <cell r="AI45">
            <v>4317940.3200000012</v>
          </cell>
          <cell r="AJ45">
            <v>21909129.440000001</v>
          </cell>
          <cell r="AK45">
            <v>-10841968.600000005</v>
          </cell>
          <cell r="AL45">
            <v>0</v>
          </cell>
          <cell r="AM45">
            <v>-3107182.9299999997</v>
          </cell>
          <cell r="AN45">
            <v>1382899.1700000002</v>
          </cell>
          <cell r="AO45">
            <v>0</v>
          </cell>
          <cell r="AP45">
            <v>0</v>
          </cell>
          <cell r="AQ45">
            <v>-53935.069999999992</v>
          </cell>
          <cell r="AR45">
            <v>-543993.77</v>
          </cell>
          <cell r="AS45">
            <v>0</v>
          </cell>
          <cell r="AT45">
            <v>129465.96</v>
          </cell>
          <cell r="AU45">
            <v>8874414.2000000011</v>
          </cell>
          <cell r="AV45">
            <v>4317940.3200000012</v>
          </cell>
          <cell r="AW45">
            <v>23142515.210000001</v>
          </cell>
          <cell r="AX45">
            <v>-11290384.039999999</v>
          </cell>
          <cell r="AY45">
            <v>0</v>
          </cell>
          <cell r="AZ45">
            <v>-2977716.9699999997</v>
          </cell>
          <cell r="BA45">
            <v>1078157.8700000001</v>
          </cell>
          <cell r="BB45">
            <v>0</v>
          </cell>
          <cell r="BC45">
            <v>0</v>
          </cell>
          <cell r="BD45">
            <v>-49449.66</v>
          </cell>
          <cell r="BE45">
            <v>-576424.21999999986</v>
          </cell>
          <cell r="BF45">
            <v>0</v>
          </cell>
          <cell r="BG45">
            <v>129465.96</v>
          </cell>
          <cell r="BH45">
            <v>9456164.1500000022</v>
          </cell>
          <cell r="BI45">
            <v>4317940.3200000012</v>
          </cell>
          <cell r="BJ45">
            <v>24071159.680000003</v>
          </cell>
          <cell r="BK45">
            <v>-11766744.520000001</v>
          </cell>
          <cell r="BL45">
            <v>0</v>
          </cell>
          <cell r="BM45">
            <v>-2848251.01</v>
          </cell>
          <cell r="BN45">
            <v>1945527.6800000002</v>
          </cell>
          <cell r="BO45">
            <v>0</v>
          </cell>
          <cell r="BP45">
            <v>0</v>
          </cell>
          <cell r="BQ45">
            <v>-42731.12999999999</v>
          </cell>
          <cell r="BR45">
            <v>-616935.54999999993</v>
          </cell>
          <cell r="BS45">
            <v>0</v>
          </cell>
          <cell r="BT45">
            <v>129465.96</v>
          </cell>
          <cell r="BU45">
            <v>10871491.110000001</v>
          </cell>
          <cell r="BV45">
            <v>4317940.3200000012</v>
          </cell>
          <cell r="BW45">
            <v>25883769.190000001</v>
          </cell>
          <cell r="BX45">
            <v>-12293493.030000005</v>
          </cell>
          <cell r="BY45">
            <v>0</v>
          </cell>
          <cell r="BZ45">
            <v>-2718785.05</v>
          </cell>
          <cell r="CA45">
            <v>1054834.4599999997</v>
          </cell>
          <cell r="CB45">
            <v>0</v>
          </cell>
          <cell r="CC45">
            <v>0</v>
          </cell>
          <cell r="CD45">
            <v>-38887.450000000004</v>
          </cell>
          <cell r="CE45">
            <v>-649194.22</v>
          </cell>
          <cell r="CF45">
            <v>0</v>
          </cell>
          <cell r="CG45">
            <v>129465.96</v>
          </cell>
          <cell r="CH45">
            <v>11367709.859999999</v>
          </cell>
          <cell r="CI45">
            <v>4366660.2400000012</v>
          </cell>
          <cell r="CJ45">
            <v>26818979.840000004</v>
          </cell>
          <cell r="CK45">
            <v>-12861950.889999999</v>
          </cell>
          <cell r="CL45">
            <v>0</v>
          </cell>
          <cell r="CM45">
            <v>-2589319.09</v>
          </cell>
          <cell r="CN45">
            <v>1090203</v>
          </cell>
          <cell r="CO45">
            <v>0</v>
          </cell>
          <cell r="CP45">
            <v>991495.65999999992</v>
          </cell>
          <cell r="CQ45">
            <v>0</v>
          </cell>
          <cell r="CR45">
            <v>1105944.4799999997</v>
          </cell>
          <cell r="CS45">
            <v>0</v>
          </cell>
          <cell r="CT45">
            <v>894923.97000000009</v>
          </cell>
          <cell r="CU45">
            <v>0</v>
          </cell>
          <cell r="CV45">
            <v>1609396.2700000003</v>
          </cell>
          <cell r="CW45">
            <v>0</v>
          </cell>
          <cell r="CX45">
            <v>862353.02</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row>
        <row r="46">
          <cell r="A46" t="str">
            <v>ESDR</v>
          </cell>
          <cell r="B46">
            <v>46</v>
          </cell>
          <cell r="C46" t="str">
            <v>EM5</v>
          </cell>
          <cell r="D46">
            <v>20</v>
          </cell>
          <cell r="E46">
            <v>291118.88</v>
          </cell>
          <cell r="F46">
            <v>81484.100000000006</v>
          </cell>
          <cell r="G46">
            <v>0</v>
          </cell>
          <cell r="H46">
            <v>0</v>
          </cell>
          <cell r="I46">
            <v>0</v>
          </cell>
          <cell r="J46">
            <v>-9929.15</v>
          </cell>
          <cell r="K46">
            <v>0</v>
          </cell>
          <cell r="L46">
            <v>0</v>
          </cell>
          <cell r="M46">
            <v>362673.83</v>
          </cell>
          <cell r="N46">
            <v>279258.15000000002</v>
          </cell>
          <cell r="O46">
            <v>0</v>
          </cell>
          <cell r="P46">
            <v>0</v>
          </cell>
          <cell r="Q46">
            <v>0</v>
          </cell>
          <cell r="R46">
            <v>-15778.96</v>
          </cell>
          <cell r="S46">
            <v>0</v>
          </cell>
          <cell r="T46">
            <v>0</v>
          </cell>
          <cell r="U46">
            <v>626153.02</v>
          </cell>
          <cell r="V46">
            <v>0</v>
          </cell>
          <cell r="W46">
            <v>741360.19000000006</v>
          </cell>
          <cell r="X46">
            <v>-39441.64</v>
          </cell>
          <cell r="Y46">
            <v>0</v>
          </cell>
          <cell r="Z46">
            <v>0</v>
          </cell>
          <cell r="AA46">
            <v>75765.53</v>
          </cell>
          <cell r="AB46">
            <v>0</v>
          </cell>
          <cell r="AC46">
            <v>0</v>
          </cell>
          <cell r="AD46">
            <v>0</v>
          </cell>
          <cell r="AE46">
            <v>-21104.31</v>
          </cell>
          <cell r="AF46">
            <v>0</v>
          </cell>
          <cell r="AG46">
            <v>0</v>
          </cell>
          <cell r="AH46">
            <v>680814.24000000011</v>
          </cell>
          <cell r="AI46">
            <v>0</v>
          </cell>
          <cell r="AJ46">
            <v>741360.19000000006</v>
          </cell>
          <cell r="AK46">
            <v>-60545.950000000012</v>
          </cell>
          <cell r="AL46">
            <v>0</v>
          </cell>
          <cell r="AM46">
            <v>0</v>
          </cell>
          <cell r="AN46">
            <v>72524.040000000008</v>
          </cell>
          <cell r="AO46">
            <v>0</v>
          </cell>
          <cell r="AP46">
            <v>0</v>
          </cell>
          <cell r="AQ46">
            <v>0</v>
          </cell>
          <cell r="AR46">
            <v>-23328.660000000003</v>
          </cell>
          <cell r="AS46">
            <v>0</v>
          </cell>
          <cell r="AT46">
            <v>0</v>
          </cell>
          <cell r="AU46">
            <v>730009.62</v>
          </cell>
          <cell r="AV46">
            <v>0</v>
          </cell>
          <cell r="AW46">
            <v>813884.2300000001</v>
          </cell>
          <cell r="AX46">
            <v>-83874.609999999986</v>
          </cell>
          <cell r="AY46">
            <v>0</v>
          </cell>
          <cell r="AZ46">
            <v>0</v>
          </cell>
          <cell r="BA46">
            <v>43323.79</v>
          </cell>
          <cell r="BB46">
            <v>0</v>
          </cell>
          <cell r="BC46">
            <v>0</v>
          </cell>
          <cell r="BD46">
            <v>0</v>
          </cell>
          <cell r="BE46">
            <v>-25066.380000000005</v>
          </cell>
          <cell r="BF46">
            <v>0</v>
          </cell>
          <cell r="BG46">
            <v>0</v>
          </cell>
          <cell r="BH46">
            <v>748267.03</v>
          </cell>
          <cell r="BI46">
            <v>0</v>
          </cell>
          <cell r="BJ46">
            <v>857208.02000000014</v>
          </cell>
          <cell r="BK46">
            <v>-108940.98999999999</v>
          </cell>
          <cell r="BL46">
            <v>0</v>
          </cell>
          <cell r="BM46">
            <v>0</v>
          </cell>
          <cell r="BN46">
            <v>49891.82</v>
          </cell>
          <cell r="BO46">
            <v>0</v>
          </cell>
          <cell r="BP46">
            <v>0</v>
          </cell>
          <cell r="BQ46">
            <v>0</v>
          </cell>
          <cell r="BR46">
            <v>-26464.610000000004</v>
          </cell>
          <cell r="BS46">
            <v>0</v>
          </cell>
          <cell r="BT46">
            <v>0</v>
          </cell>
          <cell r="BU46">
            <v>771694.24</v>
          </cell>
          <cell r="BV46">
            <v>0</v>
          </cell>
          <cell r="BW46">
            <v>907099.84000000008</v>
          </cell>
          <cell r="BX46">
            <v>-135405.6</v>
          </cell>
          <cell r="BY46">
            <v>0</v>
          </cell>
          <cell r="BZ46">
            <v>0</v>
          </cell>
          <cell r="CA46">
            <v>29923.15</v>
          </cell>
          <cell r="CB46">
            <v>0</v>
          </cell>
          <cell r="CC46">
            <v>0</v>
          </cell>
          <cell r="CD46">
            <v>0</v>
          </cell>
          <cell r="CE46">
            <v>-27661.83</v>
          </cell>
          <cell r="CF46">
            <v>0</v>
          </cell>
          <cell r="CG46">
            <v>0</v>
          </cell>
          <cell r="CH46">
            <v>773955.56</v>
          </cell>
          <cell r="CI46">
            <v>0</v>
          </cell>
          <cell r="CJ46">
            <v>937022.99000000011</v>
          </cell>
          <cell r="CK46">
            <v>-163067.42999999996</v>
          </cell>
          <cell r="CL46">
            <v>0</v>
          </cell>
          <cell r="CM46">
            <v>0</v>
          </cell>
          <cell r="CN46">
            <v>205716</v>
          </cell>
          <cell r="CO46">
            <v>0</v>
          </cell>
          <cell r="CP46">
            <v>57401.82</v>
          </cell>
          <cell r="CQ46">
            <v>0</v>
          </cell>
          <cell r="CR46">
            <v>54222.929999999993</v>
          </cell>
          <cell r="CS46">
            <v>0</v>
          </cell>
          <cell r="CT46">
            <v>32285.11</v>
          </cell>
          <cell r="CU46">
            <v>0</v>
          </cell>
          <cell r="CV46">
            <v>37461.660000000003</v>
          </cell>
          <cell r="CW46">
            <v>0</v>
          </cell>
          <cell r="CX46">
            <v>23413.55</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row>
        <row r="47">
          <cell r="A47" t="str">
            <v>ESTB</v>
          </cell>
          <cell r="B47">
            <v>47</v>
          </cell>
          <cell r="C47" t="str">
            <v>EM6</v>
          </cell>
          <cell r="D47">
            <v>22</v>
          </cell>
          <cell r="E47">
            <v>10111554.129999999</v>
          </cell>
          <cell r="F47">
            <v>1493842.41</v>
          </cell>
          <cell r="G47">
            <v>0</v>
          </cell>
          <cell r="H47">
            <v>0</v>
          </cell>
          <cell r="I47">
            <v>-124.19</v>
          </cell>
          <cell r="J47">
            <v>-439313.59000000014</v>
          </cell>
          <cell r="K47">
            <v>476.12</v>
          </cell>
          <cell r="L47">
            <v>0</v>
          </cell>
          <cell r="M47">
            <v>11166434.879999999</v>
          </cell>
          <cell r="N47">
            <v>1573854.7600000005</v>
          </cell>
          <cell r="O47">
            <v>0</v>
          </cell>
          <cell r="P47">
            <v>0</v>
          </cell>
          <cell r="Q47">
            <v>-1516.9799999999996</v>
          </cell>
          <cell r="R47">
            <v>-483210.28</v>
          </cell>
          <cell r="S47">
            <v>474.09000000000003</v>
          </cell>
          <cell r="T47">
            <v>0</v>
          </cell>
          <cell r="U47">
            <v>12256036.469999999</v>
          </cell>
          <cell r="V47">
            <v>4163721.58</v>
          </cell>
          <cell r="W47">
            <v>22757314.819999997</v>
          </cell>
          <cell r="X47">
            <v>-8878409.379999999</v>
          </cell>
          <cell r="Y47">
            <v>-14282.72</v>
          </cell>
          <cell r="Z47">
            <v>0</v>
          </cell>
          <cell r="AA47">
            <v>1612170.5700000003</v>
          </cell>
          <cell r="AB47">
            <v>0</v>
          </cell>
          <cell r="AC47">
            <v>0</v>
          </cell>
          <cell r="AD47">
            <v>-1409.4599999999998</v>
          </cell>
          <cell r="AE47">
            <v>-527556.93000000005</v>
          </cell>
          <cell r="AF47">
            <v>474.09000000000003</v>
          </cell>
          <cell r="AG47">
            <v>0</v>
          </cell>
          <cell r="AH47">
            <v>13339714.74</v>
          </cell>
          <cell r="AI47">
            <v>4294230.95</v>
          </cell>
          <cell r="AJ47">
            <v>22757314.819999997</v>
          </cell>
          <cell r="AK47">
            <v>-9403791.4499999974</v>
          </cell>
          <cell r="AL47">
            <v>-13808.63</v>
          </cell>
          <cell r="AM47">
            <v>0</v>
          </cell>
          <cell r="AN47">
            <v>1637626.39</v>
          </cell>
          <cell r="AO47">
            <v>0</v>
          </cell>
          <cell r="AP47">
            <v>0</v>
          </cell>
          <cell r="AQ47">
            <v>-1301.9199999999998</v>
          </cell>
          <cell r="AR47">
            <v>-571569.22000000009</v>
          </cell>
          <cell r="AS47">
            <v>474.09000000000003</v>
          </cell>
          <cell r="AT47">
            <v>0</v>
          </cell>
          <cell r="AU47">
            <v>14404944.08</v>
          </cell>
          <cell r="AV47">
            <v>4401620.75</v>
          </cell>
          <cell r="AW47">
            <v>24391356.889999997</v>
          </cell>
          <cell r="AX47">
            <v>-9973078.2700000014</v>
          </cell>
          <cell r="AY47">
            <v>-13334.54</v>
          </cell>
          <cell r="AZ47">
            <v>0</v>
          </cell>
          <cell r="BA47">
            <v>1666722.4199999995</v>
          </cell>
          <cell r="BB47">
            <v>0</v>
          </cell>
          <cell r="BC47">
            <v>0</v>
          </cell>
          <cell r="BD47">
            <v>-1194.4099999999999</v>
          </cell>
          <cell r="BE47">
            <v>-616934.86</v>
          </cell>
          <cell r="BF47">
            <v>474.09000000000003</v>
          </cell>
          <cell r="BG47">
            <v>0</v>
          </cell>
          <cell r="BH47">
            <v>15454011.319999998</v>
          </cell>
          <cell r="BI47">
            <v>4579676.6000000006</v>
          </cell>
          <cell r="BJ47">
            <v>26054494.989999998</v>
          </cell>
          <cell r="BK47">
            <v>-10587623.220000001</v>
          </cell>
          <cell r="BL47">
            <v>-12860.45</v>
          </cell>
          <cell r="BM47">
            <v>0</v>
          </cell>
          <cell r="BN47">
            <v>1696342.1199999996</v>
          </cell>
          <cell r="BO47">
            <v>0</v>
          </cell>
          <cell r="BP47">
            <v>0</v>
          </cell>
          <cell r="BQ47">
            <v>-1086.8699999999997</v>
          </cell>
          <cell r="BR47">
            <v>-664734.40000000014</v>
          </cell>
          <cell r="BS47">
            <v>474.09000000000003</v>
          </cell>
          <cell r="BT47">
            <v>0</v>
          </cell>
          <cell r="BU47">
            <v>16485006.260000002</v>
          </cell>
          <cell r="BV47">
            <v>4695761.8100000005</v>
          </cell>
          <cell r="BW47">
            <v>27747252.789999999</v>
          </cell>
          <cell r="BX47">
            <v>-11249860.17</v>
          </cell>
          <cell r="BY47">
            <v>-12386.36</v>
          </cell>
          <cell r="BZ47">
            <v>0</v>
          </cell>
          <cell r="CA47">
            <v>1728170.2</v>
          </cell>
          <cell r="CB47">
            <v>0</v>
          </cell>
          <cell r="CC47">
            <v>0</v>
          </cell>
          <cell r="CD47">
            <v>-979.33999999999969</v>
          </cell>
          <cell r="CE47">
            <v>-712922.37000000011</v>
          </cell>
          <cell r="CF47">
            <v>474.09000000000003</v>
          </cell>
          <cell r="CG47">
            <v>0</v>
          </cell>
          <cell r="CH47">
            <v>17499748.84</v>
          </cell>
          <cell r="CI47">
            <v>4764008.0100000007</v>
          </cell>
          <cell r="CJ47">
            <v>29471838.669999998</v>
          </cell>
          <cell r="CK47">
            <v>-11960177.560000001</v>
          </cell>
          <cell r="CL47">
            <v>-11912.270000000002</v>
          </cell>
          <cell r="CM47">
            <v>0</v>
          </cell>
          <cell r="CN47">
            <v>1179409.0999999999</v>
          </cell>
          <cell r="CO47">
            <v>0</v>
          </cell>
          <cell r="CP47">
            <v>1201362.95</v>
          </cell>
          <cell r="CQ47">
            <v>0</v>
          </cell>
          <cell r="CR47">
            <v>1220584.71</v>
          </cell>
          <cell r="CS47">
            <v>0</v>
          </cell>
          <cell r="CT47">
            <v>1242555.24</v>
          </cell>
          <cell r="CU47">
            <v>0</v>
          </cell>
          <cell r="CV47">
            <v>1264921.25</v>
          </cell>
          <cell r="CW47">
            <v>0</v>
          </cell>
          <cell r="CX47">
            <v>1288954.7699999998</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row>
        <row r="48">
          <cell r="A48" t="str">
            <v>ESTE</v>
          </cell>
          <cell r="B48">
            <v>48</v>
          </cell>
          <cell r="C48" t="str">
            <v>EM6</v>
          </cell>
          <cell r="D48">
            <v>23</v>
          </cell>
          <cell r="E48">
            <v>51964602.280000001</v>
          </cell>
          <cell r="F48">
            <v>3409508.56</v>
          </cell>
          <cell r="G48">
            <v>-6835</v>
          </cell>
          <cell r="H48">
            <v>0</v>
          </cell>
          <cell r="I48">
            <v>-236166.94000000006</v>
          </cell>
          <cell r="J48">
            <v>-2876918.2199999997</v>
          </cell>
          <cell r="K48">
            <v>0</v>
          </cell>
          <cell r="L48">
            <v>135029.76000000001</v>
          </cell>
          <cell r="M48">
            <v>52389220.43999999</v>
          </cell>
          <cell r="N48">
            <v>3110023.0199999991</v>
          </cell>
          <cell r="O48">
            <v>0</v>
          </cell>
          <cell r="P48">
            <v>0</v>
          </cell>
          <cell r="Q48">
            <v>-288516.21999999991</v>
          </cell>
          <cell r="R48">
            <v>-2942622.9800000004</v>
          </cell>
          <cell r="S48">
            <v>0</v>
          </cell>
          <cell r="T48">
            <v>135029.76000000001</v>
          </cell>
          <cell r="U48">
            <v>52403134.019999996</v>
          </cell>
          <cell r="V48">
            <v>17814493.890000004</v>
          </cell>
          <cell r="W48">
            <v>120891581.45999998</v>
          </cell>
          <cell r="X48">
            <v>-61942954.469999999</v>
          </cell>
          <cell r="Y48">
            <v>0</v>
          </cell>
          <cell r="Z48">
            <v>-3375744.1500000004</v>
          </cell>
          <cell r="AA48">
            <v>3751566.8299999996</v>
          </cell>
          <cell r="AB48">
            <v>0</v>
          </cell>
          <cell r="AC48">
            <v>0</v>
          </cell>
          <cell r="AD48">
            <v>-266102.49</v>
          </cell>
          <cell r="AE48">
            <v>-3024119.49</v>
          </cell>
          <cell r="AF48">
            <v>0</v>
          </cell>
          <cell r="AG48">
            <v>135029.76000000001</v>
          </cell>
          <cell r="AH48">
            <v>52999508.629999988</v>
          </cell>
          <cell r="AI48">
            <v>18211814.620000005</v>
          </cell>
          <cell r="AJ48">
            <v>120891581.45999998</v>
          </cell>
          <cell r="AK48">
            <v>-64651358.439999983</v>
          </cell>
          <cell r="AL48">
            <v>0</v>
          </cell>
          <cell r="AM48">
            <v>-3240714.3900000006</v>
          </cell>
          <cell r="AN48">
            <v>3669701.66</v>
          </cell>
          <cell r="AO48">
            <v>0</v>
          </cell>
          <cell r="AP48">
            <v>0</v>
          </cell>
          <cell r="AQ48">
            <v>-248647.95</v>
          </cell>
          <cell r="AR48">
            <v>-3111176.6099999994</v>
          </cell>
          <cell r="AS48">
            <v>0</v>
          </cell>
          <cell r="AT48">
            <v>135029.76000000001</v>
          </cell>
          <cell r="AU48">
            <v>53444415.489999987</v>
          </cell>
          <cell r="AV48">
            <v>18211814.620000005</v>
          </cell>
          <cell r="AW48">
            <v>123979465.09999999</v>
          </cell>
          <cell r="AX48">
            <v>-67429364.979999989</v>
          </cell>
          <cell r="AY48">
            <v>0</v>
          </cell>
          <cell r="AZ48">
            <v>-3105684.6300000004</v>
          </cell>
          <cell r="BA48">
            <v>3718572.7399999998</v>
          </cell>
          <cell r="BB48">
            <v>0</v>
          </cell>
          <cell r="BC48">
            <v>0</v>
          </cell>
          <cell r="BD48">
            <v>-233278.98000000004</v>
          </cell>
          <cell r="BE48">
            <v>-3181968.9099999997</v>
          </cell>
          <cell r="BF48">
            <v>0</v>
          </cell>
          <cell r="BG48">
            <v>135029.76000000001</v>
          </cell>
          <cell r="BH48">
            <v>53882770.099999987</v>
          </cell>
          <cell r="BI48">
            <v>18552244.260000005</v>
          </cell>
          <cell r="BJ48">
            <v>127220516.19999996</v>
          </cell>
          <cell r="BK48">
            <v>-70367091.230000004</v>
          </cell>
          <cell r="BL48">
            <v>0</v>
          </cell>
          <cell r="BM48">
            <v>-2970654.87</v>
          </cell>
          <cell r="BN48">
            <v>3782066.79</v>
          </cell>
          <cell r="BO48">
            <v>0</v>
          </cell>
          <cell r="BP48">
            <v>0</v>
          </cell>
          <cell r="BQ48">
            <v>-219603.78000000003</v>
          </cell>
          <cell r="BR48">
            <v>-3242815.5800000005</v>
          </cell>
          <cell r="BS48">
            <v>0</v>
          </cell>
          <cell r="BT48">
            <v>135029.76000000001</v>
          </cell>
          <cell r="BU48">
            <v>54337447.289999984</v>
          </cell>
          <cell r="BV48">
            <v>19676880.840000004</v>
          </cell>
          <cell r="BW48">
            <v>130557865.28</v>
          </cell>
          <cell r="BX48">
            <v>-73384792.88000001</v>
          </cell>
          <cell r="BY48">
            <v>0</v>
          </cell>
          <cell r="BZ48">
            <v>-2835625.1100000003</v>
          </cell>
          <cell r="CA48">
            <v>3850294.81</v>
          </cell>
          <cell r="CB48">
            <v>0</v>
          </cell>
          <cell r="CC48">
            <v>0</v>
          </cell>
          <cell r="CD48">
            <v>-206943.08000000002</v>
          </cell>
          <cell r="CE48">
            <v>-3291663.5699999989</v>
          </cell>
          <cell r="CF48">
            <v>0</v>
          </cell>
          <cell r="CG48">
            <v>135029.76000000001</v>
          </cell>
          <cell r="CH48">
            <v>54824165.209999993</v>
          </cell>
          <cell r="CI48">
            <v>21167399.770000003</v>
          </cell>
          <cell r="CJ48">
            <v>134001190.95999999</v>
          </cell>
          <cell r="CK48">
            <v>-76476430.400000006</v>
          </cell>
          <cell r="CL48">
            <v>0</v>
          </cell>
          <cell r="CM48">
            <v>-2700595.3500000006</v>
          </cell>
          <cell r="CN48">
            <v>2233400.7599999998</v>
          </cell>
          <cell r="CO48">
            <v>0</v>
          </cell>
          <cell r="CP48">
            <v>2676982.58</v>
          </cell>
          <cell r="CQ48">
            <v>0</v>
          </cell>
          <cell r="CR48">
            <v>2639480.6999999997</v>
          </cell>
          <cell r="CS48">
            <v>0</v>
          </cell>
          <cell r="CT48">
            <v>2679012.8200000008</v>
          </cell>
          <cell r="CU48">
            <v>0</v>
          </cell>
          <cell r="CV48">
            <v>2727235.03</v>
          </cell>
          <cell r="CW48">
            <v>0</v>
          </cell>
          <cell r="CX48">
            <v>2779052.53</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row>
        <row r="49">
          <cell r="A49" t="str">
            <v>EMMM</v>
          </cell>
          <cell r="B49">
            <v>49</v>
          </cell>
          <cell r="C49" t="str">
            <v>EM7</v>
          </cell>
          <cell r="D49">
            <v>24</v>
          </cell>
          <cell r="E49">
            <v>931008.7099999995</v>
          </cell>
          <cell r="F49">
            <v>0</v>
          </cell>
          <cell r="G49">
            <v>0</v>
          </cell>
          <cell r="H49">
            <v>0</v>
          </cell>
          <cell r="I49">
            <v>-116670.72</v>
          </cell>
          <cell r="J49">
            <v>-802698.44999999984</v>
          </cell>
          <cell r="K49">
            <v>0</v>
          </cell>
          <cell r="L49">
            <v>210329.60000000001</v>
          </cell>
          <cell r="M49">
            <v>221969.13999999966</v>
          </cell>
          <cell r="N49">
            <v>0</v>
          </cell>
          <cell r="O49">
            <v>0</v>
          </cell>
          <cell r="P49">
            <v>0</v>
          </cell>
          <cell r="Q49">
            <v>-81222.570000000007</v>
          </cell>
          <cell r="R49">
            <v>-670326.83000000007</v>
          </cell>
          <cell r="S49">
            <v>0</v>
          </cell>
          <cell r="T49">
            <v>210329.60000000001</v>
          </cell>
          <cell r="U49">
            <v>-319250.66000000038</v>
          </cell>
          <cell r="V49">
            <v>5413809.6699999999</v>
          </cell>
          <cell r="W49">
            <v>17817978.660000004</v>
          </cell>
          <cell r="X49">
            <v>-16205073.190000001</v>
          </cell>
          <cell r="Y49">
            <v>0</v>
          </cell>
          <cell r="Z49">
            <v>-2103295.96</v>
          </cell>
          <cell r="AA49">
            <v>0</v>
          </cell>
          <cell r="AB49">
            <v>0</v>
          </cell>
          <cell r="AC49">
            <v>0</v>
          </cell>
          <cell r="AD49">
            <v>-62672.009999999987</v>
          </cell>
          <cell r="AE49">
            <v>-533021.68999999971</v>
          </cell>
          <cell r="AF49">
            <v>0</v>
          </cell>
          <cell r="AG49">
            <v>210329.60000000001</v>
          </cell>
          <cell r="AH49">
            <v>-704614.75999999978</v>
          </cell>
          <cell r="AI49">
            <v>7799183.7200000007</v>
          </cell>
          <cell r="AJ49">
            <v>17817978.660000004</v>
          </cell>
          <cell r="AK49">
            <v>-16629627.060000002</v>
          </cell>
          <cell r="AL49">
            <v>0</v>
          </cell>
          <cell r="AM49">
            <v>-1892966.3599999999</v>
          </cell>
          <cell r="AN49">
            <v>0</v>
          </cell>
          <cell r="AO49">
            <v>0</v>
          </cell>
          <cell r="AP49">
            <v>0</v>
          </cell>
          <cell r="AQ49">
            <v>-45884.369999999995</v>
          </cell>
          <cell r="AR49">
            <v>-436782.18999999994</v>
          </cell>
          <cell r="AS49">
            <v>0</v>
          </cell>
          <cell r="AT49">
            <v>210329.60000000001</v>
          </cell>
          <cell r="AU49">
            <v>-976951.71999999986</v>
          </cell>
          <cell r="AV49">
            <v>9665586.1699999999</v>
          </cell>
          <cell r="AW49">
            <v>17668528.470000006</v>
          </cell>
          <cell r="AX49">
            <v>-16962843.43</v>
          </cell>
          <cell r="AY49">
            <v>0</v>
          </cell>
          <cell r="AZ49">
            <v>-1682636.7599999998</v>
          </cell>
          <cell r="BA49">
            <v>0</v>
          </cell>
          <cell r="BB49">
            <v>0</v>
          </cell>
          <cell r="BC49">
            <v>0</v>
          </cell>
          <cell r="BD49">
            <v>-19792.199999999997</v>
          </cell>
          <cell r="BE49">
            <v>-337284.90000000026</v>
          </cell>
          <cell r="BF49">
            <v>0</v>
          </cell>
          <cell r="BG49">
            <v>210329.60000000001</v>
          </cell>
          <cell r="BH49">
            <v>-1123699.22</v>
          </cell>
          <cell r="BI49">
            <v>11036615.85</v>
          </cell>
          <cell r="BJ49">
            <v>17590691.760000005</v>
          </cell>
          <cell r="BK49">
            <v>-17242083.82</v>
          </cell>
          <cell r="BL49">
            <v>0</v>
          </cell>
          <cell r="BM49">
            <v>-1472307.1599999997</v>
          </cell>
          <cell r="BN49">
            <v>0</v>
          </cell>
          <cell r="BO49">
            <v>0</v>
          </cell>
          <cell r="BP49">
            <v>0</v>
          </cell>
          <cell r="BQ49">
            <v>-15213.37</v>
          </cell>
          <cell r="BR49">
            <v>-178809.84999999969</v>
          </cell>
          <cell r="BS49">
            <v>0</v>
          </cell>
          <cell r="BT49">
            <v>210329.60000000001</v>
          </cell>
          <cell r="BU49">
            <v>-1107392.8399999996</v>
          </cell>
          <cell r="BV49">
            <v>13218543.08</v>
          </cell>
          <cell r="BW49">
            <v>17514764.380000006</v>
          </cell>
          <cell r="BX49">
            <v>-17360179.66</v>
          </cell>
          <cell r="BY49">
            <v>0</v>
          </cell>
          <cell r="BZ49">
            <v>-1261977.5599999996</v>
          </cell>
          <cell r="CA49">
            <v>0</v>
          </cell>
          <cell r="CB49">
            <v>0</v>
          </cell>
          <cell r="CC49">
            <v>0</v>
          </cell>
          <cell r="CD49">
            <v>-10657.720000000001</v>
          </cell>
          <cell r="CE49">
            <v>-88589.049999999945</v>
          </cell>
          <cell r="CF49">
            <v>0</v>
          </cell>
          <cell r="CG49">
            <v>210329.60000000001</v>
          </cell>
          <cell r="CH49">
            <v>-996310.00999999931</v>
          </cell>
          <cell r="CI49">
            <v>15493345</v>
          </cell>
          <cell r="CJ49">
            <v>17438837.000000004</v>
          </cell>
          <cell r="CK49">
            <v>-17383499.050000004</v>
          </cell>
          <cell r="CL49">
            <v>0</v>
          </cell>
          <cell r="CM49">
            <v>-1051647.9599999995</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H49">
            <v>0</v>
          </cell>
          <cell r="EI49">
            <v>0</v>
          </cell>
          <cell r="EJ49">
            <v>0</v>
          </cell>
          <cell r="EK49">
            <v>0</v>
          </cell>
          <cell r="EL49">
            <v>0</v>
          </cell>
          <cell r="EM49">
            <v>0</v>
          </cell>
        </row>
        <row r="50">
          <cell r="A50" t="str">
            <v>EMAM</v>
          </cell>
          <cell r="B50">
            <v>50</v>
          </cell>
          <cell r="C50" t="str">
            <v>EM8</v>
          </cell>
          <cell r="D50">
            <v>25</v>
          </cell>
          <cell r="E50">
            <v>769313.50000000012</v>
          </cell>
          <cell r="F50">
            <v>534949.02</v>
          </cell>
          <cell r="G50">
            <v>-204337</v>
          </cell>
          <cell r="H50">
            <v>0</v>
          </cell>
          <cell r="I50">
            <v>-21745.61</v>
          </cell>
          <cell r="J50">
            <v>-194397.02000000002</v>
          </cell>
          <cell r="K50">
            <v>0</v>
          </cell>
          <cell r="L50">
            <v>-4972.43</v>
          </cell>
          <cell r="M50">
            <v>878810.46</v>
          </cell>
          <cell r="N50">
            <v>314677.06999999995</v>
          </cell>
          <cell r="O50">
            <v>-146816.72</v>
          </cell>
          <cell r="P50">
            <v>0</v>
          </cell>
          <cell r="Q50">
            <v>-11339.93</v>
          </cell>
          <cell r="R50">
            <v>-186083.87000000002</v>
          </cell>
          <cell r="S50">
            <v>0</v>
          </cell>
          <cell r="T50">
            <v>-4972.43</v>
          </cell>
          <cell r="U50">
            <v>844274.58</v>
          </cell>
          <cell r="V50">
            <v>4845387.47</v>
          </cell>
          <cell r="W50">
            <v>7999876.0299999993</v>
          </cell>
          <cell r="X50">
            <v>-6197717.6500000004</v>
          </cell>
          <cell r="Y50">
            <v>0</v>
          </cell>
          <cell r="Z50">
            <v>19889.72</v>
          </cell>
          <cell r="AA50">
            <v>1151211.4999999998</v>
          </cell>
          <cell r="AB50">
            <v>-153242.79999999999</v>
          </cell>
          <cell r="AC50">
            <v>0</v>
          </cell>
          <cell r="AD50">
            <v>-9314.26</v>
          </cell>
          <cell r="AE50">
            <v>-215677.20999999993</v>
          </cell>
          <cell r="AF50">
            <v>0</v>
          </cell>
          <cell r="AG50">
            <v>-4972.43</v>
          </cell>
          <cell r="AH50">
            <v>1612279.3799999997</v>
          </cell>
          <cell r="AI50">
            <v>5079005.08</v>
          </cell>
          <cell r="AJ50">
            <v>7999876.0299999993</v>
          </cell>
          <cell r="AK50">
            <v>-6402513.9399999995</v>
          </cell>
          <cell r="AL50">
            <v>0</v>
          </cell>
          <cell r="AM50">
            <v>14917.29</v>
          </cell>
          <cell r="AN50">
            <v>262267.62</v>
          </cell>
          <cell r="AO50">
            <v>-157177.95000000001</v>
          </cell>
          <cell r="AP50">
            <v>0</v>
          </cell>
          <cell r="AQ50">
            <v>-7294.7199999999993</v>
          </cell>
          <cell r="AR50">
            <v>-251886.43999999997</v>
          </cell>
          <cell r="AS50">
            <v>0</v>
          </cell>
          <cell r="AT50">
            <v>-4972.43</v>
          </cell>
          <cell r="AU50">
            <v>1453215.4599999997</v>
          </cell>
          <cell r="AV50">
            <v>5514093.4100000001</v>
          </cell>
          <cell r="AW50">
            <v>8085502.7199999988</v>
          </cell>
          <cell r="AX50">
            <v>-6642232.1199999992</v>
          </cell>
          <cell r="AY50">
            <v>0</v>
          </cell>
          <cell r="AZ50">
            <v>9944.86</v>
          </cell>
          <cell r="BA50">
            <v>250002.35</v>
          </cell>
          <cell r="BB50">
            <v>-161162.51</v>
          </cell>
          <cell r="BC50">
            <v>0</v>
          </cell>
          <cell r="BD50">
            <v>-5348.43</v>
          </cell>
          <cell r="BE50">
            <v>-240472.81</v>
          </cell>
          <cell r="BF50">
            <v>0</v>
          </cell>
          <cell r="BG50">
            <v>-4972.43</v>
          </cell>
          <cell r="BH50">
            <v>1291261.6299999999</v>
          </cell>
          <cell r="BI50">
            <v>5712160.2000000002</v>
          </cell>
          <cell r="BJ50">
            <v>8161308.1599999983</v>
          </cell>
          <cell r="BK50">
            <v>-6875018.96</v>
          </cell>
          <cell r="BL50">
            <v>0</v>
          </cell>
          <cell r="BM50">
            <v>4972.43</v>
          </cell>
          <cell r="BN50">
            <v>253493.15</v>
          </cell>
          <cell r="BO50">
            <v>-165197.01999999999</v>
          </cell>
          <cell r="BP50">
            <v>0</v>
          </cell>
          <cell r="BQ50">
            <v>-4044.9899999999989</v>
          </cell>
          <cell r="BR50">
            <v>-202763.86000000019</v>
          </cell>
          <cell r="BS50">
            <v>0</v>
          </cell>
          <cell r="BT50">
            <v>-4972.43</v>
          </cell>
          <cell r="BU50">
            <v>1167776.4799999997</v>
          </cell>
          <cell r="BV50">
            <v>5712160.2000000002</v>
          </cell>
          <cell r="BW50">
            <v>8236569.8899999997</v>
          </cell>
          <cell r="BX50">
            <v>-7068793.4100000001</v>
          </cell>
          <cell r="BY50">
            <v>0</v>
          </cell>
          <cell r="BZ50">
            <v>0</v>
          </cell>
          <cell r="CA50">
            <v>257244.23</v>
          </cell>
          <cell r="CB50">
            <v>-169223.61</v>
          </cell>
          <cell r="CC50">
            <v>0</v>
          </cell>
          <cell r="CD50">
            <v>-3042.14</v>
          </cell>
          <cell r="CE50">
            <v>-203892.52</v>
          </cell>
          <cell r="CF50">
            <v>0</v>
          </cell>
          <cell r="CG50">
            <v>0</v>
          </cell>
          <cell r="CH50">
            <v>1048862.4399999997</v>
          </cell>
          <cell r="CI50">
            <v>6233082.870000001</v>
          </cell>
          <cell r="CJ50">
            <v>8316018.4499999993</v>
          </cell>
          <cell r="CK50">
            <v>-7267156.0099999998</v>
          </cell>
          <cell r="CL50">
            <v>0</v>
          </cell>
          <cell r="CM50">
            <v>0</v>
          </cell>
          <cell r="CN50">
            <v>170409.06000000003</v>
          </cell>
          <cell r="CO50">
            <v>101480</v>
          </cell>
          <cell r="CP50">
            <v>699393.34</v>
          </cell>
          <cell r="CQ50">
            <v>106900</v>
          </cell>
          <cell r="CR50">
            <v>139434.43</v>
          </cell>
          <cell r="CS50">
            <v>110230</v>
          </cell>
          <cell r="CT50">
            <v>132572.97999999998</v>
          </cell>
          <cell r="CU50">
            <v>113520</v>
          </cell>
          <cell r="CV50">
            <v>134959.28</v>
          </cell>
          <cell r="CW50">
            <v>116850</v>
          </cell>
          <cell r="CX50">
            <v>137523.52000000002</v>
          </cell>
          <cell r="CY50">
            <v>120110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H50">
            <v>0</v>
          </cell>
          <cell r="EI50">
            <v>0</v>
          </cell>
          <cell r="EJ50">
            <v>0</v>
          </cell>
          <cell r="EK50">
            <v>0</v>
          </cell>
          <cell r="EL50">
            <v>0</v>
          </cell>
          <cell r="EM50">
            <v>0</v>
          </cell>
        </row>
        <row r="51">
          <cell r="A51" t="str">
            <v>EPCO</v>
          </cell>
          <cell r="B51">
            <v>51</v>
          </cell>
          <cell r="C51" t="str">
            <v>EM9</v>
          </cell>
          <cell r="D51">
            <v>26</v>
          </cell>
          <cell r="E51">
            <v>3842589.8499999996</v>
          </cell>
          <cell r="F51">
            <v>665.6</v>
          </cell>
          <cell r="G51">
            <v>0</v>
          </cell>
          <cell r="H51">
            <v>123.41999999999999</v>
          </cell>
          <cell r="I51">
            <v>0</v>
          </cell>
          <cell r="J51">
            <v>-942876.41</v>
          </cell>
          <cell r="K51">
            <v>109662.43000000001</v>
          </cell>
          <cell r="L51">
            <v>0</v>
          </cell>
          <cell r="M51">
            <v>3010164.8899999997</v>
          </cell>
          <cell r="N51">
            <v>2080000</v>
          </cell>
          <cell r="O51">
            <v>0</v>
          </cell>
          <cell r="P51">
            <v>0</v>
          </cell>
          <cell r="Q51">
            <v>0</v>
          </cell>
          <cell r="R51">
            <v>-1046256.3099999999</v>
          </cell>
          <cell r="S51">
            <v>109675.79000000001</v>
          </cell>
          <cell r="T51">
            <v>0</v>
          </cell>
          <cell r="U51">
            <v>4153584.37</v>
          </cell>
          <cell r="V51">
            <v>397752.21</v>
          </cell>
          <cell r="W51">
            <v>12955915.369999999</v>
          </cell>
          <cell r="X51">
            <v>-7290614.6900000013</v>
          </cell>
          <cell r="Y51">
            <v>-456116.31</v>
          </cell>
          <cell r="Z51">
            <v>0</v>
          </cell>
          <cell r="AA51">
            <v>1055600</v>
          </cell>
          <cell r="AB51">
            <v>0</v>
          </cell>
          <cell r="AC51">
            <v>0</v>
          </cell>
          <cell r="AD51">
            <v>0</v>
          </cell>
          <cell r="AE51">
            <v>-1063328.29</v>
          </cell>
          <cell r="AF51">
            <v>109675.79000000002</v>
          </cell>
          <cell r="AG51">
            <v>0</v>
          </cell>
          <cell r="AH51">
            <v>4255531.8699999992</v>
          </cell>
          <cell r="AI51">
            <v>1794832.29</v>
          </cell>
          <cell r="AJ51">
            <v>12955915.369999999</v>
          </cell>
          <cell r="AK51">
            <v>-8353942.9800000004</v>
          </cell>
          <cell r="AL51">
            <v>-346440.52</v>
          </cell>
          <cell r="AM51">
            <v>0</v>
          </cell>
          <cell r="AN51">
            <v>536244.80000000005</v>
          </cell>
          <cell r="AO51">
            <v>0</v>
          </cell>
          <cell r="AP51">
            <v>0</v>
          </cell>
          <cell r="AQ51">
            <v>0</v>
          </cell>
          <cell r="AR51">
            <v>-1039695.2600000001</v>
          </cell>
          <cell r="AS51">
            <v>92269.540000000008</v>
          </cell>
          <cell r="AT51">
            <v>0</v>
          </cell>
          <cell r="AU51">
            <v>3844350.9499999997</v>
          </cell>
          <cell r="AV51">
            <v>2827085.18</v>
          </cell>
          <cell r="AW51">
            <v>13492160.17</v>
          </cell>
          <cell r="AX51">
            <v>-9393638.2400000002</v>
          </cell>
          <cell r="AY51">
            <v>-254170.97999999998</v>
          </cell>
          <cell r="AZ51">
            <v>0</v>
          </cell>
          <cell r="BA51">
            <v>545897.21000000008</v>
          </cell>
          <cell r="BB51">
            <v>0</v>
          </cell>
          <cell r="BC51">
            <v>0</v>
          </cell>
          <cell r="BD51">
            <v>0</v>
          </cell>
          <cell r="BE51">
            <v>-1076031.1299999997</v>
          </cell>
          <cell r="BF51">
            <v>80104.87</v>
          </cell>
          <cell r="BG51">
            <v>0</v>
          </cell>
          <cell r="BH51">
            <v>3394321.9</v>
          </cell>
          <cell r="BI51">
            <v>2827085.18</v>
          </cell>
          <cell r="BJ51">
            <v>14038057.380000001</v>
          </cell>
          <cell r="BK51">
            <v>-10469669.369999999</v>
          </cell>
          <cell r="BL51">
            <v>-174066.11</v>
          </cell>
          <cell r="BM51">
            <v>0</v>
          </cell>
          <cell r="BN51">
            <v>555723.36</v>
          </cell>
          <cell r="BO51">
            <v>0</v>
          </cell>
          <cell r="BP51">
            <v>0</v>
          </cell>
          <cell r="BQ51">
            <v>0</v>
          </cell>
          <cell r="BR51">
            <v>-685951.6</v>
          </cell>
          <cell r="BS51">
            <v>62604.840000000011</v>
          </cell>
          <cell r="BT51">
            <v>0</v>
          </cell>
          <cell r="BU51">
            <v>3326698.4999999995</v>
          </cell>
          <cell r="BV51">
            <v>7456403.0599999996</v>
          </cell>
          <cell r="BW51">
            <v>14593780.74</v>
          </cell>
          <cell r="BX51">
            <v>-11155620.970000001</v>
          </cell>
          <cell r="BY51">
            <v>-111461.27</v>
          </cell>
          <cell r="BZ51">
            <v>0</v>
          </cell>
          <cell r="CA51">
            <v>566282.1</v>
          </cell>
          <cell r="CB51">
            <v>0</v>
          </cell>
          <cell r="CC51">
            <v>0</v>
          </cell>
          <cell r="CD51">
            <v>0</v>
          </cell>
          <cell r="CE51">
            <v>-593911.32999999996</v>
          </cell>
          <cell r="CF51">
            <v>51317.680000000008</v>
          </cell>
          <cell r="CG51">
            <v>0</v>
          </cell>
          <cell r="CH51">
            <v>3350386.95</v>
          </cell>
          <cell r="CI51">
            <v>7456403.0599999996</v>
          </cell>
          <cell r="CJ51">
            <v>15160062.84</v>
          </cell>
          <cell r="CK51">
            <v>-11749532.300000001</v>
          </cell>
          <cell r="CL51">
            <v>-60143.590000000011</v>
          </cell>
          <cell r="CM51">
            <v>0</v>
          </cell>
          <cell r="CN51">
            <v>2000000</v>
          </cell>
          <cell r="CO51">
            <v>0</v>
          </cell>
          <cell r="CP51">
            <v>1015000</v>
          </cell>
          <cell r="CQ51">
            <v>0</v>
          </cell>
          <cell r="CR51">
            <v>515620</v>
          </cell>
          <cell r="CS51">
            <v>0</v>
          </cell>
          <cell r="CT51">
            <v>524901.16</v>
          </cell>
          <cell r="CU51">
            <v>0</v>
          </cell>
          <cell r="CV51">
            <v>534349.38</v>
          </cell>
          <cell r="CW51">
            <v>0</v>
          </cell>
          <cell r="CX51">
            <v>544502.02</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H51">
            <v>0</v>
          </cell>
          <cell r="EI51">
            <v>0</v>
          </cell>
          <cell r="EJ51">
            <v>0</v>
          </cell>
          <cell r="EK51">
            <v>0</v>
          </cell>
          <cell r="EL51">
            <v>0</v>
          </cell>
          <cell r="EM51">
            <v>0</v>
          </cell>
        </row>
        <row r="52">
          <cell r="A52" t="str">
            <v>ENLV</v>
          </cell>
          <cell r="B52">
            <v>52</v>
          </cell>
          <cell r="C52" t="str">
            <v>EB1</v>
          </cell>
          <cell r="D52">
            <v>27</v>
          </cell>
          <cell r="E52">
            <v>250405676.80000001</v>
          </cell>
          <cell r="F52">
            <v>14560247.58</v>
          </cell>
          <cell r="G52">
            <v>-973992.57</v>
          </cell>
          <cell r="H52">
            <v>0</v>
          </cell>
          <cell r="I52">
            <v>-540081.5199999999</v>
          </cell>
          <cell r="J52">
            <v>-4670975.5199999996</v>
          </cell>
          <cell r="K52">
            <v>6688.6500000000005</v>
          </cell>
          <cell r="L52">
            <v>-1859987.53</v>
          </cell>
          <cell r="M52">
            <v>256927575.88999999</v>
          </cell>
          <cell r="N52">
            <v>16179584.34</v>
          </cell>
          <cell r="O52">
            <v>-971743.13</v>
          </cell>
          <cell r="P52">
            <v>0</v>
          </cell>
          <cell r="Q52">
            <v>-483521.70999999996</v>
          </cell>
          <cell r="R52">
            <v>-4935705.07</v>
          </cell>
          <cell r="S52">
            <v>5708.8600000000006</v>
          </cell>
          <cell r="T52">
            <v>-1859987.53</v>
          </cell>
          <cell r="U52">
            <v>264861911.64999998</v>
          </cell>
          <cell r="V52">
            <v>14150026.209999999</v>
          </cell>
          <cell r="W52">
            <v>286708629.76999998</v>
          </cell>
          <cell r="X52">
            <v>-77824439.719999984</v>
          </cell>
          <cell r="Y52">
            <v>-252350.07999999996</v>
          </cell>
          <cell r="Z52">
            <v>74399501.280000001</v>
          </cell>
          <cell r="AA52">
            <v>19559632.849999987</v>
          </cell>
          <cell r="AB52">
            <v>-713748.8</v>
          </cell>
          <cell r="AC52">
            <v>0</v>
          </cell>
          <cell r="AD52">
            <v>-438724.81</v>
          </cell>
          <cell r="AE52">
            <v>-5260843.41</v>
          </cell>
          <cell r="AF52">
            <v>5708.8600000000006</v>
          </cell>
          <cell r="AG52">
            <v>-1859987.53</v>
          </cell>
          <cell r="AH52">
            <v>276153948.81</v>
          </cell>
          <cell r="AI52">
            <v>14150026.209999999</v>
          </cell>
          <cell r="AJ52">
            <v>286708629.76999998</v>
          </cell>
          <cell r="AK52">
            <v>-82847553.49000001</v>
          </cell>
          <cell r="AL52">
            <v>-246641.21999999997</v>
          </cell>
          <cell r="AM52">
            <v>72539513.75</v>
          </cell>
          <cell r="AN52">
            <v>19367530.849999994</v>
          </cell>
          <cell r="AO52">
            <v>-721861.50999999989</v>
          </cell>
          <cell r="AP52">
            <v>0</v>
          </cell>
          <cell r="AQ52">
            <v>-425212.83999999997</v>
          </cell>
          <cell r="AR52">
            <v>-5613340.1499999994</v>
          </cell>
          <cell r="AS52">
            <v>5708.8600000000006</v>
          </cell>
          <cell r="AT52">
            <v>-1859987.53</v>
          </cell>
          <cell r="AU52">
            <v>286906786.49000001</v>
          </cell>
          <cell r="AV52">
            <v>14692970.709999999</v>
          </cell>
          <cell r="AW52">
            <v>304682812.44999999</v>
          </cell>
          <cell r="AX52">
            <v>-88214619.819999993</v>
          </cell>
          <cell r="AY52">
            <v>-240932.35999999996</v>
          </cell>
          <cell r="AZ52">
            <v>70679526.219999999</v>
          </cell>
          <cell r="BA52">
            <v>19622444.719999999</v>
          </cell>
          <cell r="BB52">
            <v>-731134.4</v>
          </cell>
          <cell r="BC52">
            <v>0</v>
          </cell>
          <cell r="BD52">
            <v>-411783.08</v>
          </cell>
          <cell r="BE52">
            <v>-5970350.8699999992</v>
          </cell>
          <cell r="BF52">
            <v>5708.8600000000006</v>
          </cell>
          <cell r="BG52">
            <v>-1859987.53</v>
          </cell>
          <cell r="BH52">
            <v>297561684.19000006</v>
          </cell>
          <cell r="BI52">
            <v>14692970.709999999</v>
          </cell>
          <cell r="BJ52">
            <v>322902636.09999996</v>
          </cell>
          <cell r="BK52">
            <v>-93925267.100000009</v>
          </cell>
          <cell r="BL52">
            <v>-235223.49999999997</v>
          </cell>
          <cell r="BM52">
            <v>68819538.689999998</v>
          </cell>
          <cell r="BN52">
            <v>19881946.829999998</v>
          </cell>
          <cell r="BO52">
            <v>-740574.14</v>
          </cell>
          <cell r="BP52">
            <v>0</v>
          </cell>
          <cell r="BQ52">
            <v>-398366.97000000003</v>
          </cell>
          <cell r="BR52">
            <v>-6325316.9900000012</v>
          </cell>
          <cell r="BS52">
            <v>5708.8600000000006</v>
          </cell>
          <cell r="BT52">
            <v>-1859987.53</v>
          </cell>
          <cell r="BU52">
            <v>308125094.24999994</v>
          </cell>
          <cell r="BV52">
            <v>15538324.189999998</v>
          </cell>
          <cell r="BW52">
            <v>341374858.54999995</v>
          </cell>
          <cell r="BX52">
            <v>-99979800.819999978</v>
          </cell>
          <cell r="BY52">
            <v>-229514.63999999996</v>
          </cell>
          <cell r="BZ52">
            <v>66959551.159999996</v>
          </cell>
          <cell r="CA52">
            <v>20160796.090000007</v>
          </cell>
          <cell r="CB52">
            <v>-750717.7300000001</v>
          </cell>
          <cell r="CC52">
            <v>0</v>
          </cell>
          <cell r="CD52">
            <v>-384983.99</v>
          </cell>
          <cell r="CE52">
            <v>-6698538.9300000006</v>
          </cell>
          <cell r="CF52">
            <v>5708.8600000000006</v>
          </cell>
          <cell r="CG52">
            <v>-1859987.53</v>
          </cell>
          <cell r="CH52">
            <v>318597371.01999992</v>
          </cell>
          <cell r="CI52">
            <v>15538324.189999998</v>
          </cell>
          <cell r="CJ52">
            <v>360115786.65999997</v>
          </cell>
          <cell r="CK52">
            <v>-106394173.49000001</v>
          </cell>
          <cell r="CL52">
            <v>-223805.77999999997</v>
          </cell>
          <cell r="CM52">
            <v>65099563.629999995</v>
          </cell>
          <cell r="CN52">
            <v>7570544.7199999988</v>
          </cell>
          <cell r="CO52">
            <v>669004.44999999995</v>
          </cell>
          <cell r="CP52">
            <v>9651343.9200000037</v>
          </cell>
          <cell r="CQ52">
            <v>557531.3600000001</v>
          </cell>
          <cell r="CR52">
            <v>9604373.8599999994</v>
          </cell>
          <cell r="CS52">
            <v>563873.55999999994</v>
          </cell>
          <cell r="CT52">
            <v>9777252.6000000034</v>
          </cell>
          <cell r="CU52">
            <v>571122.73</v>
          </cell>
          <cell r="CV52">
            <v>9953243.2200000025</v>
          </cell>
          <cell r="CW52">
            <v>578502.31000000006</v>
          </cell>
          <cell r="CX52">
            <v>10142354.729999999</v>
          </cell>
          <cell r="CY52">
            <v>586432.18000000005</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H52">
            <v>0</v>
          </cell>
          <cell r="EI52">
            <v>0</v>
          </cell>
          <cell r="EJ52">
            <v>0</v>
          </cell>
          <cell r="EK52">
            <v>0</v>
          </cell>
          <cell r="EL52">
            <v>0</v>
          </cell>
          <cell r="EM52">
            <v>0</v>
          </cell>
        </row>
        <row r="53">
          <cell r="A53" t="str">
            <v>ENLH</v>
          </cell>
          <cell r="B53">
            <v>53</v>
          </cell>
          <cell r="C53" t="str">
            <v>EB2</v>
          </cell>
          <cell r="D53">
            <v>28</v>
          </cell>
          <cell r="E53">
            <v>442399.45999999996</v>
          </cell>
          <cell r="F53">
            <v>0</v>
          </cell>
          <cell r="G53">
            <v>0</v>
          </cell>
          <cell r="H53">
            <v>0</v>
          </cell>
          <cell r="I53">
            <v>0</v>
          </cell>
          <cell r="J53">
            <v>-14907.179999999997</v>
          </cell>
          <cell r="K53">
            <v>0</v>
          </cell>
          <cell r="L53">
            <v>-2670.65</v>
          </cell>
          <cell r="M53">
            <v>424821.63</v>
          </cell>
          <cell r="N53">
            <v>0</v>
          </cell>
          <cell r="O53">
            <v>0</v>
          </cell>
          <cell r="P53">
            <v>0</v>
          </cell>
          <cell r="Q53">
            <v>-3.2199999999999989</v>
          </cell>
          <cell r="R53">
            <v>-14906.329999999998</v>
          </cell>
          <cell r="S53">
            <v>0</v>
          </cell>
          <cell r="T53">
            <v>-2670.65</v>
          </cell>
          <cell r="U53">
            <v>407241.43000000005</v>
          </cell>
          <cell r="V53">
            <v>99834.549999999988</v>
          </cell>
          <cell r="W53">
            <v>845108.67999999982</v>
          </cell>
          <cell r="X53">
            <v>-544735.77000000014</v>
          </cell>
          <cell r="Y53">
            <v>0</v>
          </cell>
          <cell r="Z53">
            <v>106826.20000000001</v>
          </cell>
          <cell r="AA53">
            <v>0</v>
          </cell>
          <cell r="AB53">
            <v>0</v>
          </cell>
          <cell r="AC53">
            <v>0</v>
          </cell>
          <cell r="AD53">
            <v>-2.3699999999999974</v>
          </cell>
          <cell r="AE53">
            <v>-14890.349999999995</v>
          </cell>
          <cell r="AF53">
            <v>0</v>
          </cell>
          <cell r="AG53">
            <v>-2670.65</v>
          </cell>
          <cell r="AH53">
            <v>389678.05999999994</v>
          </cell>
          <cell r="AI53">
            <v>99834.549999999988</v>
          </cell>
          <cell r="AJ53">
            <v>845108.67999999982</v>
          </cell>
          <cell r="AK53">
            <v>-559586.16999999993</v>
          </cell>
          <cell r="AL53">
            <v>0</v>
          </cell>
          <cell r="AM53">
            <v>104155.55</v>
          </cell>
          <cell r="AN53">
            <v>0</v>
          </cell>
          <cell r="AO53">
            <v>0</v>
          </cell>
          <cell r="AP53">
            <v>0</v>
          </cell>
          <cell r="AQ53">
            <v>-1.5300000000000011</v>
          </cell>
          <cell r="AR53">
            <v>-14817.059999999998</v>
          </cell>
          <cell r="AS53">
            <v>0</v>
          </cell>
          <cell r="AT53">
            <v>-2670.65</v>
          </cell>
          <cell r="AU53">
            <v>372188.82</v>
          </cell>
          <cell r="AV53">
            <v>104213.33999999998</v>
          </cell>
          <cell r="AW53">
            <v>845066.35999999987</v>
          </cell>
          <cell r="AX53">
            <v>-574362.43999999994</v>
          </cell>
          <cell r="AY53">
            <v>0</v>
          </cell>
          <cell r="AZ53">
            <v>101484.90000000001</v>
          </cell>
          <cell r="BA53">
            <v>0</v>
          </cell>
          <cell r="BB53">
            <v>0</v>
          </cell>
          <cell r="BC53">
            <v>0</v>
          </cell>
          <cell r="BD53">
            <v>-0.67999999999999972</v>
          </cell>
          <cell r="BE53">
            <v>-14077.829999999969</v>
          </cell>
          <cell r="BF53">
            <v>0</v>
          </cell>
          <cell r="BG53">
            <v>-2670.65</v>
          </cell>
          <cell r="BH53">
            <v>355439.66000000003</v>
          </cell>
          <cell r="BI53">
            <v>104213.33999999998</v>
          </cell>
          <cell r="BJ53">
            <v>845024.0399999998</v>
          </cell>
          <cell r="BK53">
            <v>-588398.62999999977</v>
          </cell>
          <cell r="BL53">
            <v>0</v>
          </cell>
          <cell r="BM53">
            <v>98814.25</v>
          </cell>
          <cell r="BN53">
            <v>0</v>
          </cell>
          <cell r="BO53">
            <v>0</v>
          </cell>
          <cell r="BP53">
            <v>0</v>
          </cell>
          <cell r="BQ53">
            <v>0</v>
          </cell>
          <cell r="BR53">
            <v>-11089.68</v>
          </cell>
          <cell r="BS53">
            <v>0</v>
          </cell>
          <cell r="BT53">
            <v>-2670.65</v>
          </cell>
          <cell r="BU53">
            <v>341679.33</v>
          </cell>
          <cell r="BV53">
            <v>290540.07999999996</v>
          </cell>
          <cell r="BW53">
            <v>845024.0399999998</v>
          </cell>
          <cell r="BX53">
            <v>-599488.31000000006</v>
          </cell>
          <cell r="BY53">
            <v>0</v>
          </cell>
          <cell r="BZ53">
            <v>96143.6</v>
          </cell>
          <cell r="CA53">
            <v>0</v>
          </cell>
          <cell r="CB53">
            <v>0</v>
          </cell>
          <cell r="CC53">
            <v>0</v>
          </cell>
          <cell r="CD53">
            <v>0</v>
          </cell>
          <cell r="CE53">
            <v>-11089.68</v>
          </cell>
          <cell r="CF53">
            <v>0</v>
          </cell>
          <cell r="CG53">
            <v>-2670.65</v>
          </cell>
          <cell r="CH53">
            <v>327919.00000000006</v>
          </cell>
          <cell r="CI53">
            <v>290540.07999999996</v>
          </cell>
          <cell r="CJ53">
            <v>845024.0399999998</v>
          </cell>
          <cell r="CK53">
            <v>-610577.99</v>
          </cell>
          <cell r="CL53">
            <v>0</v>
          </cell>
          <cell r="CM53">
            <v>93472.950000000012</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H53">
            <v>0</v>
          </cell>
          <cell r="EI53">
            <v>0</v>
          </cell>
          <cell r="EJ53">
            <v>0</v>
          </cell>
          <cell r="EK53">
            <v>0</v>
          </cell>
          <cell r="EL53">
            <v>0</v>
          </cell>
          <cell r="EM53">
            <v>0</v>
          </cell>
        </row>
        <row r="54">
          <cell r="A54" t="str">
            <v>ECLV</v>
          </cell>
          <cell r="B54">
            <v>54</v>
          </cell>
          <cell r="C54" t="str">
            <v>EB3</v>
          </cell>
          <cell r="D54">
            <v>29</v>
          </cell>
          <cell r="E54">
            <v>86873339.38000001</v>
          </cell>
          <cell r="F54">
            <v>7302031.4500000002</v>
          </cell>
          <cell r="G54">
            <v>-2174241.6800000002</v>
          </cell>
          <cell r="H54">
            <v>0</v>
          </cell>
          <cell r="I54">
            <v>-36143.870000000003</v>
          </cell>
          <cell r="J54">
            <v>-4954683.040000001</v>
          </cell>
          <cell r="K54">
            <v>0</v>
          </cell>
          <cell r="L54">
            <v>175308.94</v>
          </cell>
          <cell r="M54">
            <v>87185611.179999992</v>
          </cell>
          <cell r="N54">
            <v>8104142.29</v>
          </cell>
          <cell r="O54">
            <v>-2052353.35</v>
          </cell>
          <cell r="P54">
            <v>0</v>
          </cell>
          <cell r="Q54">
            <v>-75444.719999999972</v>
          </cell>
          <cell r="R54">
            <v>-5079698.04</v>
          </cell>
          <cell r="S54">
            <v>0</v>
          </cell>
          <cell r="T54">
            <v>175308.94</v>
          </cell>
          <cell r="U54">
            <v>88257566.299999997</v>
          </cell>
          <cell r="V54">
            <v>6981588.4199999999</v>
          </cell>
          <cell r="W54">
            <v>188113694.75000003</v>
          </cell>
          <cell r="X54">
            <v>-87182783.25999999</v>
          </cell>
          <cell r="Y54">
            <v>0</v>
          </cell>
          <cell r="Z54">
            <v>-4382723.53</v>
          </cell>
          <cell r="AA54">
            <v>10872413.340000002</v>
          </cell>
          <cell r="AB54">
            <v>-2124783.04</v>
          </cell>
          <cell r="AC54">
            <v>0</v>
          </cell>
          <cell r="AD54">
            <v>-61734.440000000017</v>
          </cell>
          <cell r="AE54">
            <v>-5267289.540000001</v>
          </cell>
          <cell r="AF54">
            <v>0</v>
          </cell>
          <cell r="AG54">
            <v>175308.94</v>
          </cell>
          <cell r="AH54">
            <v>91851481.560000002</v>
          </cell>
          <cell r="AI54">
            <v>7719998.6299999999</v>
          </cell>
          <cell r="AJ54">
            <v>188113694.75000003</v>
          </cell>
          <cell r="AK54">
            <v>-92054798.600000024</v>
          </cell>
          <cell r="AL54">
            <v>0</v>
          </cell>
          <cell r="AM54">
            <v>-4207414.59</v>
          </cell>
          <cell r="AN54">
            <v>10845761.659999998</v>
          </cell>
          <cell r="AO54">
            <v>-2063407.18</v>
          </cell>
          <cell r="AP54">
            <v>0</v>
          </cell>
          <cell r="AQ54">
            <v>-55932.49</v>
          </cell>
          <cell r="AR54">
            <v>-5464912.7200000016</v>
          </cell>
          <cell r="AS54">
            <v>0</v>
          </cell>
          <cell r="AT54">
            <v>175308.94</v>
          </cell>
          <cell r="AU54">
            <v>95288299.770000011</v>
          </cell>
          <cell r="AV54">
            <v>8385297.4900000002</v>
          </cell>
          <cell r="AW54">
            <v>196834428.39000002</v>
          </cell>
          <cell r="AX54">
            <v>-97514022.969999984</v>
          </cell>
          <cell r="AY54">
            <v>0</v>
          </cell>
          <cell r="AZ54">
            <v>-4032105.6500000004</v>
          </cell>
          <cell r="BA54">
            <v>11037855.749999998</v>
          </cell>
          <cell r="BB54">
            <v>-2161586.08</v>
          </cell>
          <cell r="BC54">
            <v>0</v>
          </cell>
          <cell r="BD54">
            <v>-54083.86</v>
          </cell>
          <cell r="BE54">
            <v>-5629525.7400000012</v>
          </cell>
          <cell r="BF54">
            <v>0</v>
          </cell>
          <cell r="BG54">
            <v>175308.94</v>
          </cell>
          <cell r="BH54">
            <v>98656268.779999971</v>
          </cell>
          <cell r="BI54">
            <v>11226625.280000001</v>
          </cell>
          <cell r="BJ54">
            <v>205649077.22000003</v>
          </cell>
          <cell r="BK54">
            <v>-103136011.72999997</v>
          </cell>
          <cell r="BL54">
            <v>0</v>
          </cell>
          <cell r="BM54">
            <v>-3856796.71</v>
          </cell>
          <cell r="BN54">
            <v>11233407.41</v>
          </cell>
          <cell r="BO54">
            <v>-2265427.5299999998</v>
          </cell>
          <cell r="BP54">
            <v>0</v>
          </cell>
          <cell r="BQ54">
            <v>-52235.24</v>
          </cell>
          <cell r="BR54">
            <v>-5789569.8600000003</v>
          </cell>
          <cell r="BS54">
            <v>0</v>
          </cell>
          <cell r="BT54">
            <v>175308.94</v>
          </cell>
          <cell r="BU54">
            <v>101957752.5</v>
          </cell>
          <cell r="BV54">
            <v>14731702.460000001</v>
          </cell>
          <cell r="BW54">
            <v>214555436.26000002</v>
          </cell>
          <cell r="BX54">
            <v>-108916195.98999999</v>
          </cell>
          <cell r="BY54">
            <v>0</v>
          </cell>
          <cell r="BZ54">
            <v>-3681487.77</v>
          </cell>
          <cell r="CA54">
            <v>11443538.640000001</v>
          </cell>
          <cell r="CB54">
            <v>-2370039.0299999998</v>
          </cell>
          <cell r="CC54">
            <v>0</v>
          </cell>
          <cell r="CD54">
            <v>-50386.62</v>
          </cell>
          <cell r="CE54">
            <v>-5949292.1000000024</v>
          </cell>
          <cell r="CF54">
            <v>0</v>
          </cell>
          <cell r="CG54">
            <v>175308.94</v>
          </cell>
          <cell r="CH54">
            <v>105206882.32999997</v>
          </cell>
          <cell r="CI54">
            <v>18305846.699999999</v>
          </cell>
          <cell r="CJ54">
            <v>223567315.03</v>
          </cell>
          <cell r="CK54">
            <v>-114854253.86999997</v>
          </cell>
          <cell r="CL54">
            <v>0</v>
          </cell>
          <cell r="CM54">
            <v>-3506178.83</v>
          </cell>
          <cell r="CN54">
            <v>5277502</v>
          </cell>
          <cell r="CO54">
            <v>1193075</v>
          </cell>
          <cell r="CP54">
            <v>7138115.6799999997</v>
          </cell>
          <cell r="CQ54">
            <v>1334480</v>
          </cell>
          <cell r="CR54">
            <v>7126193.0300000012</v>
          </cell>
          <cell r="CS54">
            <v>1245190</v>
          </cell>
          <cell r="CT54">
            <v>7254464.5299999993</v>
          </cell>
          <cell r="CU54">
            <v>1314255</v>
          </cell>
          <cell r="CV54">
            <v>7385044.8299999973</v>
          </cell>
          <cell r="CW54">
            <v>1388880</v>
          </cell>
          <cell r="CX54">
            <v>7525360.6699999999</v>
          </cell>
          <cell r="CY54">
            <v>1464055</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H54">
            <v>0</v>
          </cell>
          <cell r="EI54">
            <v>0</v>
          </cell>
          <cell r="EJ54">
            <v>0</v>
          </cell>
          <cell r="EK54">
            <v>0</v>
          </cell>
          <cell r="EL54">
            <v>0</v>
          </cell>
          <cell r="EM54">
            <v>0</v>
          </cell>
        </row>
        <row r="55">
          <cell r="A55" t="str">
            <v>EMML</v>
          </cell>
          <cell r="B55">
            <v>55</v>
          </cell>
          <cell r="C55" t="str">
            <v>EB4</v>
          </cell>
          <cell r="D55">
            <v>30</v>
          </cell>
          <cell r="E55">
            <v>39909746.880000003</v>
          </cell>
          <cell r="F55">
            <v>2375833.54</v>
          </cell>
          <cell r="G55">
            <v>-917666.4</v>
          </cell>
          <cell r="H55">
            <v>0</v>
          </cell>
          <cell r="I55">
            <v>-217768.21000000005</v>
          </cell>
          <cell r="J55">
            <v>-2954570.8500000006</v>
          </cell>
          <cell r="K55">
            <v>0</v>
          </cell>
          <cell r="L55">
            <v>-1689491.98</v>
          </cell>
          <cell r="M55">
            <v>36506082.980000004</v>
          </cell>
          <cell r="N55">
            <v>3404338.1600000015</v>
          </cell>
          <cell r="O55">
            <v>-576433</v>
          </cell>
          <cell r="P55">
            <v>0</v>
          </cell>
          <cell r="Q55">
            <v>-255082.08</v>
          </cell>
          <cell r="R55">
            <v>-2848641.13</v>
          </cell>
          <cell r="S55">
            <v>0</v>
          </cell>
          <cell r="T55">
            <v>-1689491.98</v>
          </cell>
          <cell r="U55">
            <v>34540772.950000003</v>
          </cell>
          <cell r="V55">
            <v>19755908.690000001</v>
          </cell>
          <cell r="W55">
            <v>72637139.729999989</v>
          </cell>
          <cell r="X55">
            <v>-53117534.37999998</v>
          </cell>
          <cell r="Y55">
            <v>0</v>
          </cell>
          <cell r="Z55">
            <v>16894919.73</v>
          </cell>
          <cell r="AA55">
            <v>2954515.9299999997</v>
          </cell>
          <cell r="AB55">
            <v>-615379</v>
          </cell>
          <cell r="AC55">
            <v>0</v>
          </cell>
          <cell r="AD55">
            <v>-226555.72</v>
          </cell>
          <cell r="AE55">
            <v>-2707271.62</v>
          </cell>
          <cell r="AF55">
            <v>0</v>
          </cell>
          <cell r="AG55">
            <v>-1689491.98</v>
          </cell>
          <cell r="AH55">
            <v>32256590.559999999</v>
          </cell>
          <cell r="AI55">
            <v>23809629.949999999</v>
          </cell>
          <cell r="AJ55">
            <v>72637139.729999989</v>
          </cell>
          <cell r="AK55">
            <v>-55585976.920000002</v>
          </cell>
          <cell r="AL55">
            <v>0</v>
          </cell>
          <cell r="AM55">
            <v>15205427.75</v>
          </cell>
          <cell r="AN55">
            <v>1863890.0499999998</v>
          </cell>
          <cell r="AO55">
            <v>-623971</v>
          </cell>
          <cell r="AP55">
            <v>0</v>
          </cell>
          <cell r="AQ55">
            <v>-199470.25</v>
          </cell>
          <cell r="AR55">
            <v>-2540567.7299999995</v>
          </cell>
          <cell r="AS55">
            <v>0</v>
          </cell>
          <cell r="AT55">
            <v>-1689491.98</v>
          </cell>
          <cell r="AU55">
            <v>29066979.650000002</v>
          </cell>
          <cell r="AV55">
            <v>28226018.690000001</v>
          </cell>
          <cell r="AW55">
            <v>73435177.230000004</v>
          </cell>
          <cell r="AX55">
            <v>-57884133.349999994</v>
          </cell>
          <cell r="AY55">
            <v>0</v>
          </cell>
          <cell r="AZ55">
            <v>13515935.77</v>
          </cell>
          <cell r="BA55">
            <v>1683103.3899999997</v>
          </cell>
          <cell r="BB55">
            <v>-642772</v>
          </cell>
          <cell r="BC55">
            <v>0</v>
          </cell>
          <cell r="BD55">
            <v>-173718.91999999998</v>
          </cell>
          <cell r="BE55">
            <v>-2338427.8499999996</v>
          </cell>
          <cell r="BF55">
            <v>0</v>
          </cell>
          <cell r="BG55">
            <v>-1689491.98</v>
          </cell>
          <cell r="BH55">
            <v>25905672.289999999</v>
          </cell>
          <cell r="BI55">
            <v>32578070.420000002</v>
          </cell>
          <cell r="BJ55">
            <v>74060052.650000006</v>
          </cell>
          <cell r="BK55">
            <v>-59980824.149999999</v>
          </cell>
          <cell r="BL55">
            <v>0</v>
          </cell>
          <cell r="BM55">
            <v>11826443.789999999</v>
          </cell>
          <cell r="BN55">
            <v>1709065.7800000005</v>
          </cell>
          <cell r="BO55">
            <v>-662857</v>
          </cell>
          <cell r="BP55">
            <v>0</v>
          </cell>
          <cell r="BQ55">
            <v>-149909.13</v>
          </cell>
          <cell r="BR55">
            <v>-2161957.13</v>
          </cell>
          <cell r="BS55">
            <v>0</v>
          </cell>
          <cell r="BT55">
            <v>-1689491.98</v>
          </cell>
          <cell r="BU55">
            <v>22950522.829999998</v>
          </cell>
          <cell r="BV55">
            <v>36516958.060000002</v>
          </cell>
          <cell r="BW55">
            <v>74722185.090000004</v>
          </cell>
          <cell r="BX55">
            <v>-61908614.070000008</v>
          </cell>
          <cell r="BY55">
            <v>0</v>
          </cell>
          <cell r="BZ55">
            <v>10136951.809999999</v>
          </cell>
          <cell r="CA55">
            <v>1736963.7699999996</v>
          </cell>
          <cell r="CB55">
            <v>-682896</v>
          </cell>
          <cell r="CC55">
            <v>0</v>
          </cell>
          <cell r="CD55">
            <v>-127939.95</v>
          </cell>
          <cell r="CE55">
            <v>-1919064.0900000012</v>
          </cell>
          <cell r="CF55">
            <v>0</v>
          </cell>
          <cell r="CG55">
            <v>-1689491.98</v>
          </cell>
          <cell r="CH55">
            <v>20268094.579999998</v>
          </cell>
          <cell r="CI55">
            <v>40557832.49000001</v>
          </cell>
          <cell r="CJ55">
            <v>75440387.019999996</v>
          </cell>
          <cell r="CK55">
            <v>-63619752.270000003</v>
          </cell>
          <cell r="CL55">
            <v>0</v>
          </cell>
          <cell r="CM55">
            <v>8447459.8299999982</v>
          </cell>
          <cell r="CN55">
            <v>2188404.16</v>
          </cell>
          <cell r="CO55">
            <v>206490</v>
          </cell>
          <cell r="CP55">
            <v>1812277.16</v>
          </cell>
          <cell r="CQ55">
            <v>227490</v>
          </cell>
          <cell r="CR55">
            <v>1104515.6400000001</v>
          </cell>
          <cell r="CS55">
            <v>222465</v>
          </cell>
          <cell r="CT55">
            <v>988112.82999999984</v>
          </cell>
          <cell r="CU55">
            <v>227185</v>
          </cell>
          <cell r="CV55">
            <v>1005898.85</v>
          </cell>
          <cell r="CW55">
            <v>232110</v>
          </cell>
          <cell r="CX55">
            <v>1025010.9099999999</v>
          </cell>
          <cell r="CY55">
            <v>237750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H55">
            <v>0</v>
          </cell>
          <cell r="EI55">
            <v>0</v>
          </cell>
          <cell r="EJ55">
            <v>0</v>
          </cell>
          <cell r="EK55">
            <v>0</v>
          </cell>
          <cell r="EL55">
            <v>0</v>
          </cell>
          <cell r="EM55">
            <v>0</v>
          </cell>
        </row>
        <row r="56">
          <cell r="A56" t="str">
            <v>EMAL</v>
          </cell>
          <cell r="B56">
            <v>56</v>
          </cell>
          <cell r="C56" t="str">
            <v>EB5</v>
          </cell>
          <cell r="D56">
            <v>31</v>
          </cell>
          <cell r="E56">
            <v>2766404.4</v>
          </cell>
          <cell r="F56">
            <v>1181616.01</v>
          </cell>
          <cell r="G56">
            <v>-293138</v>
          </cell>
          <cell r="H56">
            <v>0</v>
          </cell>
          <cell r="I56">
            <v>-12825.699999999999</v>
          </cell>
          <cell r="J56">
            <v>-444698.63</v>
          </cell>
          <cell r="K56">
            <v>0</v>
          </cell>
          <cell r="L56">
            <v>0</v>
          </cell>
          <cell r="M56">
            <v>3197358.0800000001</v>
          </cell>
          <cell r="N56">
            <v>3020664.6500000008</v>
          </cell>
          <cell r="O56">
            <v>-969815.73</v>
          </cell>
          <cell r="P56">
            <v>0</v>
          </cell>
          <cell r="Q56">
            <v>-11868.539999999999</v>
          </cell>
          <cell r="R56">
            <v>-608977.97</v>
          </cell>
          <cell r="S56">
            <v>0</v>
          </cell>
          <cell r="T56">
            <v>0</v>
          </cell>
          <cell r="U56">
            <v>4627360.4900000012</v>
          </cell>
          <cell r="V56">
            <v>0</v>
          </cell>
          <cell r="W56">
            <v>8787292.7800000031</v>
          </cell>
          <cell r="X56">
            <v>-2503427.2300000004</v>
          </cell>
          <cell r="Y56">
            <v>0</v>
          </cell>
          <cell r="Z56">
            <v>0</v>
          </cell>
          <cell r="AA56">
            <v>3785635.4600000014</v>
          </cell>
          <cell r="AB56">
            <v>-2116897.8200000003</v>
          </cell>
          <cell r="AC56">
            <v>0</v>
          </cell>
          <cell r="AD56">
            <v>-10645.289999999999</v>
          </cell>
          <cell r="AE56">
            <v>-778507.20000000007</v>
          </cell>
          <cell r="AF56">
            <v>0</v>
          </cell>
          <cell r="AG56">
            <v>0</v>
          </cell>
          <cell r="AH56">
            <v>5506945.6400000025</v>
          </cell>
          <cell r="AI56">
            <v>57928.25</v>
          </cell>
          <cell r="AJ56">
            <v>8787292.7800000031</v>
          </cell>
          <cell r="AK56">
            <v>-3280347.14</v>
          </cell>
          <cell r="AL56">
            <v>0</v>
          </cell>
          <cell r="AM56">
            <v>0</v>
          </cell>
          <cell r="AN56">
            <v>2416206.3199999998</v>
          </cell>
          <cell r="AO56">
            <v>-1072577.21</v>
          </cell>
          <cell r="AP56">
            <v>0</v>
          </cell>
          <cell r="AQ56">
            <v>-9422.0300000000007</v>
          </cell>
          <cell r="AR56">
            <v>-910614.6</v>
          </cell>
          <cell r="AS56">
            <v>0</v>
          </cell>
          <cell r="AT56">
            <v>0</v>
          </cell>
          <cell r="AU56">
            <v>5930538.1200000029</v>
          </cell>
          <cell r="AV56">
            <v>340728.19999999995</v>
          </cell>
          <cell r="AW56">
            <v>10118689.310000002</v>
          </cell>
          <cell r="AX56">
            <v>-4188151.1900000004</v>
          </cell>
          <cell r="AY56">
            <v>0</v>
          </cell>
          <cell r="AZ56">
            <v>0</v>
          </cell>
          <cell r="BA56">
            <v>9874620.7699999996</v>
          </cell>
          <cell r="BB56">
            <v>-7998667.1600000001</v>
          </cell>
          <cell r="BC56">
            <v>0</v>
          </cell>
          <cell r="BD56">
            <v>-8198.7699999999986</v>
          </cell>
          <cell r="BE56">
            <v>-1060457.3600000001</v>
          </cell>
          <cell r="BF56">
            <v>0</v>
          </cell>
          <cell r="BG56">
            <v>0</v>
          </cell>
          <cell r="BH56">
            <v>6737835.6000000015</v>
          </cell>
          <cell r="BI56">
            <v>439859.85</v>
          </cell>
          <cell r="BJ56">
            <v>11982410.340000002</v>
          </cell>
          <cell r="BK56">
            <v>-5244574.74</v>
          </cell>
          <cell r="BL56">
            <v>0</v>
          </cell>
          <cell r="BM56">
            <v>0</v>
          </cell>
          <cell r="BN56">
            <v>10045718.310000001</v>
          </cell>
          <cell r="BO56">
            <v>-8151647.8499999996</v>
          </cell>
          <cell r="BP56">
            <v>0</v>
          </cell>
          <cell r="BQ56">
            <v>-6975.5199999999995</v>
          </cell>
          <cell r="BR56">
            <v>-1154806.31</v>
          </cell>
          <cell r="BS56">
            <v>0</v>
          </cell>
          <cell r="BT56">
            <v>0</v>
          </cell>
          <cell r="BU56">
            <v>7470124.2300000023</v>
          </cell>
          <cell r="BV56">
            <v>439859.85</v>
          </cell>
          <cell r="BW56">
            <v>13864248.220000003</v>
          </cell>
          <cell r="BX56">
            <v>-6394123.9900000002</v>
          </cell>
          <cell r="BY56">
            <v>0</v>
          </cell>
          <cell r="BZ56">
            <v>0</v>
          </cell>
          <cell r="CA56">
            <v>10229572.109999998</v>
          </cell>
          <cell r="CB56">
            <v>-8305050.71</v>
          </cell>
          <cell r="CC56">
            <v>0</v>
          </cell>
          <cell r="CD56">
            <v>-5752.2599999999993</v>
          </cell>
          <cell r="CE56">
            <v>-1254647.01</v>
          </cell>
          <cell r="CF56">
            <v>0</v>
          </cell>
          <cell r="CG56">
            <v>0</v>
          </cell>
          <cell r="CH56">
            <v>8134246.3600000003</v>
          </cell>
          <cell r="CI56">
            <v>1369149.88</v>
          </cell>
          <cell r="CJ56">
            <v>15776537.039999999</v>
          </cell>
          <cell r="CK56">
            <v>-7642290.6800000025</v>
          </cell>
          <cell r="CL56">
            <v>0</v>
          </cell>
          <cell r="CM56">
            <v>0</v>
          </cell>
          <cell r="CN56">
            <v>2161190.3600000003</v>
          </cell>
          <cell r="CO56">
            <v>423332.73</v>
          </cell>
          <cell r="CP56">
            <v>2629642.7399999993</v>
          </cell>
          <cell r="CQ56">
            <v>669962.82000000007</v>
          </cell>
          <cell r="CR56">
            <v>1695885.5999999999</v>
          </cell>
          <cell r="CS56">
            <v>687422.21</v>
          </cell>
          <cell r="CT56">
            <v>6982580.3099999977</v>
          </cell>
          <cell r="CU56">
            <v>7606017.1600000001</v>
          </cell>
          <cell r="CV56">
            <v>7108266.7399999993</v>
          </cell>
          <cell r="CW56">
            <v>7751447.8499999996</v>
          </cell>
          <cell r="CX56">
            <v>7243323.8199999984</v>
          </cell>
          <cell r="CY56">
            <v>7897325.71</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H56">
            <v>0</v>
          </cell>
          <cell r="EI56">
            <v>0</v>
          </cell>
          <cell r="EJ56">
            <v>0</v>
          </cell>
          <cell r="EK56">
            <v>0</v>
          </cell>
          <cell r="EL56">
            <v>0</v>
          </cell>
          <cell r="EM56">
            <v>0</v>
          </cell>
        </row>
        <row r="57">
          <cell r="A57" t="str">
            <v>EDSI</v>
          </cell>
          <cell r="B57">
            <v>57</v>
          </cell>
          <cell r="C57" t="str">
            <v>ED1</v>
          </cell>
          <cell r="D57">
            <v>32</v>
          </cell>
          <cell r="E57">
            <v>8475080.5899999999</v>
          </cell>
          <cell r="F57">
            <v>1997922.42</v>
          </cell>
          <cell r="G57">
            <v>672.47</v>
          </cell>
          <cell r="H57">
            <v>0</v>
          </cell>
          <cell r="I57">
            <v>-2770.13</v>
          </cell>
          <cell r="J57">
            <v>-1188003.58</v>
          </cell>
          <cell r="K57">
            <v>0</v>
          </cell>
          <cell r="L57">
            <v>4896.75</v>
          </cell>
          <cell r="M57">
            <v>9287798.5199999996</v>
          </cell>
          <cell r="N57">
            <v>3701133.2000000016</v>
          </cell>
          <cell r="O57">
            <v>0</v>
          </cell>
          <cell r="P57">
            <v>0</v>
          </cell>
          <cell r="Q57">
            <v>-10847.69</v>
          </cell>
          <cell r="R57">
            <v>-1458827.94</v>
          </cell>
          <cell r="S57">
            <v>0</v>
          </cell>
          <cell r="T57">
            <v>4896.75</v>
          </cell>
          <cell r="U57">
            <v>11524152.840000002</v>
          </cell>
          <cell r="V57">
            <v>1372509.1600000001</v>
          </cell>
          <cell r="W57">
            <v>20603950</v>
          </cell>
          <cell r="X57">
            <v>-6267615.5700000003</v>
          </cell>
          <cell r="Y57">
            <v>0</v>
          </cell>
          <cell r="Z57">
            <v>-19587.04</v>
          </cell>
          <cell r="AA57">
            <v>2806355.6999999997</v>
          </cell>
          <cell r="AB57">
            <v>0</v>
          </cell>
          <cell r="AC57">
            <v>0</v>
          </cell>
          <cell r="AD57">
            <v>-9471.58</v>
          </cell>
          <cell r="AE57">
            <v>-1760388.7100000002</v>
          </cell>
          <cell r="AF57">
            <v>0</v>
          </cell>
          <cell r="AG57">
            <v>4896.75</v>
          </cell>
          <cell r="AH57">
            <v>12565545</v>
          </cell>
          <cell r="AI57">
            <v>1601243.4900000002</v>
          </cell>
          <cell r="AJ57">
            <v>20603950</v>
          </cell>
          <cell r="AK57">
            <v>-8023714.71</v>
          </cell>
          <cell r="AL57">
            <v>0</v>
          </cell>
          <cell r="AM57">
            <v>-14690.29</v>
          </cell>
          <cell r="AN57">
            <v>954784.85999999975</v>
          </cell>
          <cell r="AO57">
            <v>0</v>
          </cell>
          <cell r="AP57">
            <v>0</v>
          </cell>
          <cell r="AQ57">
            <v>-8095.4699999999993</v>
          </cell>
          <cell r="AR57">
            <v>-1923270.1000000003</v>
          </cell>
          <cell r="AS57">
            <v>0</v>
          </cell>
          <cell r="AT57">
            <v>4896.75</v>
          </cell>
          <cell r="AU57">
            <v>11593861.039999999</v>
          </cell>
          <cell r="AV57">
            <v>1730068.6000000003</v>
          </cell>
          <cell r="AW57">
            <v>21544973.710000001</v>
          </cell>
          <cell r="AX57">
            <v>-9941319.129999999</v>
          </cell>
          <cell r="AY57">
            <v>0</v>
          </cell>
          <cell r="AZ57">
            <v>-9793.5400000000009</v>
          </cell>
          <cell r="BA57">
            <v>739729.51000000013</v>
          </cell>
          <cell r="BB57">
            <v>0</v>
          </cell>
          <cell r="BC57">
            <v>0</v>
          </cell>
          <cell r="BD57">
            <v>-6719.3499999999985</v>
          </cell>
          <cell r="BE57">
            <v>-1977517.4400000002</v>
          </cell>
          <cell r="BF57">
            <v>0</v>
          </cell>
          <cell r="BG57">
            <v>4896.75</v>
          </cell>
          <cell r="BH57">
            <v>10354250.509999998</v>
          </cell>
          <cell r="BI57">
            <v>2125902.8200000003</v>
          </cell>
          <cell r="BJ57">
            <v>22270942.07</v>
          </cell>
          <cell r="BK57">
            <v>-11911794.77</v>
          </cell>
          <cell r="BL57">
            <v>0</v>
          </cell>
          <cell r="BM57">
            <v>-4896.7900000000009</v>
          </cell>
          <cell r="BN57">
            <v>741156.7</v>
          </cell>
          <cell r="BO57">
            <v>0</v>
          </cell>
          <cell r="BP57">
            <v>0</v>
          </cell>
          <cell r="BQ57">
            <v>-5343.24</v>
          </cell>
          <cell r="BR57">
            <v>-2019851.3200000003</v>
          </cell>
          <cell r="BS57">
            <v>0</v>
          </cell>
          <cell r="BT57">
            <v>4896.75</v>
          </cell>
          <cell r="BU57">
            <v>9075109.3999999985</v>
          </cell>
          <cell r="BV57">
            <v>2429246.1500000004</v>
          </cell>
          <cell r="BW57">
            <v>22998337.620000001</v>
          </cell>
          <cell r="BX57">
            <v>-13923228.179999998</v>
          </cell>
          <cell r="BY57">
            <v>0</v>
          </cell>
          <cell r="BZ57">
            <v>-4.0000000000873115E-2</v>
          </cell>
          <cell r="CA57">
            <v>765974.97</v>
          </cell>
          <cell r="CB57">
            <v>0</v>
          </cell>
          <cell r="CC57">
            <v>0</v>
          </cell>
          <cell r="CD57">
            <v>-3967.1200000000008</v>
          </cell>
          <cell r="CE57">
            <v>-2004148.8</v>
          </cell>
          <cell r="CF57">
            <v>0</v>
          </cell>
          <cell r="CG57">
            <v>0.04</v>
          </cell>
          <cell r="CH57">
            <v>7832968.4899999974</v>
          </cell>
          <cell r="CI57">
            <v>2429246.1500000004</v>
          </cell>
          <cell r="CJ57">
            <v>23750551.439999998</v>
          </cell>
          <cell r="CK57">
            <v>-15917582.950000001</v>
          </cell>
          <cell r="CL57">
            <v>0</v>
          </cell>
          <cell r="CM57">
            <v>0</v>
          </cell>
          <cell r="CN57">
            <v>2565241.2600000002</v>
          </cell>
          <cell r="CO57">
            <v>0</v>
          </cell>
          <cell r="CP57">
            <v>1937424.64</v>
          </cell>
          <cell r="CQ57">
            <v>0</v>
          </cell>
          <cell r="CR57">
            <v>666432.7000000003</v>
          </cell>
          <cell r="CS57">
            <v>0</v>
          </cell>
          <cell r="CT57">
            <v>483609.83999999991</v>
          </cell>
          <cell r="CU57">
            <v>0</v>
          </cell>
          <cell r="CV57">
            <v>485261.36999999994</v>
          </cell>
          <cell r="CW57">
            <v>0</v>
          </cell>
          <cell r="CX57">
            <v>501668.80000000005</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H57">
            <v>0</v>
          </cell>
          <cell r="EI57">
            <v>0</v>
          </cell>
          <cell r="EJ57">
            <v>0</v>
          </cell>
          <cell r="EK57">
            <v>0</v>
          </cell>
          <cell r="EL57">
            <v>0</v>
          </cell>
          <cell r="EM57">
            <v>0</v>
          </cell>
        </row>
        <row r="58">
          <cell r="A58" t="str">
            <v>EDTS</v>
          </cell>
          <cell r="B58">
            <v>58</v>
          </cell>
          <cell r="C58" t="str">
            <v>ED2</v>
          </cell>
          <cell r="D58">
            <v>33</v>
          </cell>
          <cell r="E58">
            <v>1820781.6600000001</v>
          </cell>
          <cell r="F58">
            <v>957832.98</v>
          </cell>
          <cell r="G58">
            <v>-515380</v>
          </cell>
          <cell r="H58">
            <v>0</v>
          </cell>
          <cell r="I58">
            <v>-1361</v>
          </cell>
          <cell r="J58">
            <v>-489542.48</v>
          </cell>
          <cell r="K58">
            <v>0</v>
          </cell>
          <cell r="L58">
            <v>23581.51</v>
          </cell>
          <cell r="M58">
            <v>1795912.67</v>
          </cell>
          <cell r="N58">
            <v>1237440.8699999999</v>
          </cell>
          <cell r="O58">
            <v>0</v>
          </cell>
          <cell r="P58">
            <v>0</v>
          </cell>
          <cell r="Q58">
            <v>-998.00999999999988</v>
          </cell>
          <cell r="R58">
            <v>-490317.48999999993</v>
          </cell>
          <cell r="S58">
            <v>0</v>
          </cell>
          <cell r="T58">
            <v>23581.51</v>
          </cell>
          <cell r="U58">
            <v>2565619.5499999998</v>
          </cell>
          <cell r="V58">
            <v>6698075.9000000004</v>
          </cell>
          <cell r="W58">
            <v>13579144.039999999</v>
          </cell>
          <cell r="X58">
            <v>-9560025.6599999983</v>
          </cell>
          <cell r="Y58">
            <v>0</v>
          </cell>
          <cell r="Z58">
            <v>-94326.090000000026</v>
          </cell>
          <cell r="AA58">
            <v>1360366.58</v>
          </cell>
          <cell r="AB58">
            <v>0</v>
          </cell>
          <cell r="AC58">
            <v>0</v>
          </cell>
          <cell r="AD58">
            <v>-878.6099999999999</v>
          </cell>
          <cell r="AE58">
            <v>-556911.12999999989</v>
          </cell>
          <cell r="AF58">
            <v>0</v>
          </cell>
          <cell r="AG58">
            <v>23581.51</v>
          </cell>
          <cell r="AH58">
            <v>3391777.8999999994</v>
          </cell>
          <cell r="AI58">
            <v>6698075.9000000004</v>
          </cell>
          <cell r="AJ58">
            <v>13579144.039999999</v>
          </cell>
          <cell r="AK58">
            <v>-10116621.560000001</v>
          </cell>
          <cell r="AL58">
            <v>0</v>
          </cell>
          <cell r="AM58">
            <v>-70744.580000000016</v>
          </cell>
          <cell r="AN58">
            <v>1412925.7599999998</v>
          </cell>
          <cell r="AO58">
            <v>0</v>
          </cell>
          <cell r="AP58">
            <v>0</v>
          </cell>
          <cell r="AQ58">
            <v>-759.2399999999999</v>
          </cell>
          <cell r="AR58">
            <v>-633848.26</v>
          </cell>
          <cell r="AS58">
            <v>0</v>
          </cell>
          <cell r="AT58">
            <v>23581.51</v>
          </cell>
          <cell r="AU58">
            <v>4193677.6699999995</v>
          </cell>
          <cell r="AV58">
            <v>7945930.4500000002</v>
          </cell>
          <cell r="AW58">
            <v>14990875.959999997</v>
          </cell>
          <cell r="AX58">
            <v>-10750035.219999999</v>
          </cell>
          <cell r="AY58">
            <v>0</v>
          </cell>
          <cell r="AZ58">
            <v>-47163.070000000007</v>
          </cell>
          <cell r="BA58">
            <v>1442212.5699999998</v>
          </cell>
          <cell r="BB58">
            <v>0</v>
          </cell>
          <cell r="BC58">
            <v>0</v>
          </cell>
          <cell r="BD58">
            <v>-639.83999999999992</v>
          </cell>
          <cell r="BE58">
            <v>-718601.66</v>
          </cell>
          <cell r="BF58">
            <v>0</v>
          </cell>
          <cell r="BG58">
            <v>23581.51</v>
          </cell>
          <cell r="BH58">
            <v>4940230.25</v>
          </cell>
          <cell r="BI58">
            <v>8524771.6400000006</v>
          </cell>
          <cell r="BJ58">
            <v>16431894.689999999</v>
          </cell>
          <cell r="BK58">
            <v>-11468082.880000005</v>
          </cell>
          <cell r="BL58">
            <v>0</v>
          </cell>
          <cell r="BM58">
            <v>-23581.559999999998</v>
          </cell>
          <cell r="BN58">
            <v>1529171.0699999998</v>
          </cell>
          <cell r="BO58">
            <v>0</v>
          </cell>
          <cell r="BP58">
            <v>0</v>
          </cell>
          <cell r="BQ58">
            <v>-520.47</v>
          </cell>
          <cell r="BR58">
            <v>-802940.43</v>
          </cell>
          <cell r="BS58">
            <v>0</v>
          </cell>
          <cell r="BT58">
            <v>23581.51</v>
          </cell>
          <cell r="BU58">
            <v>5689521.9299999988</v>
          </cell>
          <cell r="BV58">
            <v>9165882.1100000013</v>
          </cell>
          <cell r="BW58">
            <v>17959871.919999998</v>
          </cell>
          <cell r="BX58">
            <v>-12270349.940000003</v>
          </cell>
          <cell r="BY58">
            <v>0</v>
          </cell>
          <cell r="BZ58">
            <v>-4.9999999988358468E-2</v>
          </cell>
          <cell r="CA58">
            <v>1446092.9100000001</v>
          </cell>
          <cell r="CB58">
            <v>0</v>
          </cell>
          <cell r="CC58">
            <v>0</v>
          </cell>
          <cell r="CD58">
            <v>-401.07999999999987</v>
          </cell>
          <cell r="CE58">
            <v>-900374.35</v>
          </cell>
          <cell r="CF58">
            <v>0</v>
          </cell>
          <cell r="CG58">
            <v>0.05</v>
          </cell>
          <cell r="CH58">
            <v>6234839.459999999</v>
          </cell>
          <cell r="CI58">
            <v>9165882.1100000013</v>
          </cell>
          <cell r="CJ58">
            <v>19404770.989999998</v>
          </cell>
          <cell r="CK58">
            <v>-13169931.530000003</v>
          </cell>
          <cell r="CL58">
            <v>0</v>
          </cell>
          <cell r="CM58">
            <v>0</v>
          </cell>
          <cell r="CN58">
            <v>780963.49</v>
          </cell>
          <cell r="CO58">
            <v>0</v>
          </cell>
          <cell r="CP58">
            <v>862774.36</v>
          </cell>
          <cell r="CQ58">
            <v>0</v>
          </cell>
          <cell r="CR58">
            <v>900178.64000000013</v>
          </cell>
          <cell r="CS58">
            <v>0</v>
          </cell>
          <cell r="CT58">
            <v>914088.04999999993</v>
          </cell>
          <cell r="CU58">
            <v>0</v>
          </cell>
          <cell r="CV58">
            <v>966770.46</v>
          </cell>
          <cell r="CW58">
            <v>0</v>
          </cell>
          <cell r="CX58">
            <v>925679.50999999989</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H58">
            <v>0</v>
          </cell>
          <cell r="EI58">
            <v>0</v>
          </cell>
          <cell r="EJ58">
            <v>0</v>
          </cell>
          <cell r="EK58">
            <v>0</v>
          </cell>
          <cell r="EL58">
            <v>0</v>
          </cell>
          <cell r="EM58">
            <v>0</v>
          </cell>
        </row>
        <row r="59">
          <cell r="A59" t="str">
            <v>EDSE</v>
          </cell>
          <cell r="B59">
            <v>59</v>
          </cell>
          <cell r="C59" t="str">
            <v>ED3</v>
          </cell>
          <cell r="D59">
            <v>34</v>
          </cell>
          <cell r="E59">
            <v>111972.23000000001</v>
          </cell>
          <cell r="F59">
            <v>141621.87</v>
          </cell>
          <cell r="G59">
            <v>0</v>
          </cell>
          <cell r="H59">
            <v>0</v>
          </cell>
          <cell r="I59">
            <v>0</v>
          </cell>
          <cell r="J59">
            <v>-16376.16</v>
          </cell>
          <cell r="K59">
            <v>0</v>
          </cell>
          <cell r="L59">
            <v>0</v>
          </cell>
          <cell r="M59">
            <v>237217.94</v>
          </cell>
          <cell r="N59">
            <v>753196.58</v>
          </cell>
          <cell r="O59">
            <v>0</v>
          </cell>
          <cell r="P59">
            <v>0</v>
          </cell>
          <cell r="Q59">
            <v>0</v>
          </cell>
          <cell r="R59">
            <v>-65210.5</v>
          </cell>
          <cell r="S59">
            <v>0</v>
          </cell>
          <cell r="T59">
            <v>0</v>
          </cell>
          <cell r="U59">
            <v>925204.02</v>
          </cell>
          <cell r="V59">
            <v>0</v>
          </cell>
          <cell r="W59">
            <v>1801804.87</v>
          </cell>
          <cell r="X59">
            <v>-103499.22</v>
          </cell>
          <cell r="Y59">
            <v>0</v>
          </cell>
          <cell r="Z59">
            <v>0</v>
          </cell>
          <cell r="AA59">
            <v>773101.63000000012</v>
          </cell>
          <cell r="AB59">
            <v>0</v>
          </cell>
          <cell r="AC59">
            <v>0</v>
          </cell>
          <cell r="AD59">
            <v>0</v>
          </cell>
          <cell r="AE59">
            <v>-141525.41</v>
          </cell>
          <cell r="AF59">
            <v>0</v>
          </cell>
          <cell r="AG59">
            <v>0</v>
          </cell>
          <cell r="AH59">
            <v>1556780.2400000002</v>
          </cell>
          <cell r="AI59">
            <v>0</v>
          </cell>
          <cell r="AJ59">
            <v>1801804.87</v>
          </cell>
          <cell r="AK59">
            <v>-245024.63</v>
          </cell>
          <cell r="AL59">
            <v>0</v>
          </cell>
          <cell r="AM59">
            <v>0</v>
          </cell>
          <cell r="AN59">
            <v>605446.47000000009</v>
          </cell>
          <cell r="AO59">
            <v>0</v>
          </cell>
          <cell r="AP59">
            <v>0</v>
          </cell>
          <cell r="AQ59">
            <v>0</v>
          </cell>
          <cell r="AR59">
            <v>-210452.81</v>
          </cell>
          <cell r="AS59">
            <v>0</v>
          </cell>
          <cell r="AT59">
            <v>0</v>
          </cell>
          <cell r="AU59">
            <v>1951773.9000000001</v>
          </cell>
          <cell r="AV59">
            <v>0</v>
          </cell>
          <cell r="AW59">
            <v>2407251.3400000003</v>
          </cell>
          <cell r="AX59">
            <v>-455477.44</v>
          </cell>
          <cell r="AY59">
            <v>0</v>
          </cell>
          <cell r="AZ59">
            <v>0</v>
          </cell>
          <cell r="BA59">
            <v>525378.55999999994</v>
          </cell>
          <cell r="BB59">
            <v>0</v>
          </cell>
          <cell r="BC59">
            <v>0</v>
          </cell>
          <cell r="BD59">
            <v>0</v>
          </cell>
          <cell r="BE59">
            <v>-266994.07</v>
          </cell>
          <cell r="BF59">
            <v>0</v>
          </cell>
          <cell r="BG59">
            <v>0</v>
          </cell>
          <cell r="BH59">
            <v>2210158.39</v>
          </cell>
          <cell r="BI59">
            <v>0</v>
          </cell>
          <cell r="BJ59">
            <v>2932629.9000000004</v>
          </cell>
          <cell r="BK59">
            <v>-722471.51</v>
          </cell>
          <cell r="BL59">
            <v>0</v>
          </cell>
          <cell r="BM59">
            <v>0</v>
          </cell>
          <cell r="BN59">
            <v>467980.93999999994</v>
          </cell>
          <cell r="BO59">
            <v>0</v>
          </cell>
          <cell r="BP59">
            <v>0</v>
          </cell>
          <cell r="BQ59">
            <v>0</v>
          </cell>
          <cell r="BR59">
            <v>-316662.05</v>
          </cell>
          <cell r="BS59">
            <v>0</v>
          </cell>
          <cell r="BT59">
            <v>0</v>
          </cell>
          <cell r="BU59">
            <v>2361477.2800000003</v>
          </cell>
          <cell r="BV59">
            <v>0</v>
          </cell>
          <cell r="BW59">
            <v>3400610.8400000003</v>
          </cell>
          <cell r="BX59">
            <v>-1039133.56</v>
          </cell>
          <cell r="BY59">
            <v>0</v>
          </cell>
          <cell r="BZ59">
            <v>0</v>
          </cell>
          <cell r="CA59">
            <v>272498.64</v>
          </cell>
          <cell r="CB59">
            <v>0</v>
          </cell>
          <cell r="CC59">
            <v>0</v>
          </cell>
          <cell r="CD59">
            <v>0</v>
          </cell>
          <cell r="CE59">
            <v>-352777.76999999996</v>
          </cell>
          <cell r="CF59">
            <v>0</v>
          </cell>
          <cell r="CG59">
            <v>0</v>
          </cell>
          <cell r="CH59">
            <v>2281198.15</v>
          </cell>
          <cell r="CI59">
            <v>0</v>
          </cell>
          <cell r="CJ59">
            <v>3673109.4800000004</v>
          </cell>
          <cell r="CK59">
            <v>-1391911.3299999996</v>
          </cell>
          <cell r="CL59">
            <v>0</v>
          </cell>
          <cell r="CM59">
            <v>0</v>
          </cell>
          <cell r="CN59">
            <v>685778</v>
          </cell>
          <cell r="CO59">
            <v>0</v>
          </cell>
          <cell r="CP59">
            <v>715834.85000000009</v>
          </cell>
          <cell r="CQ59">
            <v>0</v>
          </cell>
          <cell r="CR59">
            <v>560598.57000000007</v>
          </cell>
          <cell r="CS59">
            <v>0</v>
          </cell>
          <cell r="CT59">
            <v>486461.60000000003</v>
          </cell>
          <cell r="CU59">
            <v>0</v>
          </cell>
          <cell r="CV59">
            <v>433315.68</v>
          </cell>
          <cell r="CW59">
            <v>0</v>
          </cell>
          <cell r="CX59">
            <v>252313.52</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H59">
            <v>0</v>
          </cell>
          <cell r="EI59">
            <v>0</v>
          </cell>
          <cell r="EJ59">
            <v>0</v>
          </cell>
          <cell r="EK59">
            <v>0</v>
          </cell>
          <cell r="EL59">
            <v>0</v>
          </cell>
          <cell r="EM59">
            <v>0</v>
          </cell>
        </row>
        <row r="60">
          <cell r="A60" t="str">
            <v>EDDI</v>
          </cell>
          <cell r="B60">
            <v>60</v>
          </cell>
          <cell r="C60" t="str">
            <v>ED4</v>
          </cell>
          <cell r="D60">
            <v>35</v>
          </cell>
          <cell r="E60">
            <v>91148.41</v>
          </cell>
          <cell r="F60">
            <v>7.0000000000000007E-2</v>
          </cell>
          <cell r="G60">
            <v>0</v>
          </cell>
          <cell r="H60">
            <v>0</v>
          </cell>
          <cell r="I60">
            <v>0</v>
          </cell>
          <cell r="J60">
            <v>-9005.91</v>
          </cell>
          <cell r="K60">
            <v>0</v>
          </cell>
          <cell r="L60">
            <v>7926.28</v>
          </cell>
          <cell r="M60">
            <v>-9322.49</v>
          </cell>
          <cell r="N60">
            <v>0</v>
          </cell>
          <cell r="O60">
            <v>0</v>
          </cell>
          <cell r="P60">
            <v>0</v>
          </cell>
          <cell r="Q60">
            <v>0</v>
          </cell>
          <cell r="R60">
            <v>-6209.909999999998</v>
          </cell>
          <cell r="S60">
            <v>0</v>
          </cell>
          <cell r="T60">
            <v>7926.28</v>
          </cell>
          <cell r="U60">
            <v>-7606.119999999999</v>
          </cell>
          <cell r="V60">
            <v>7.0000000000000007E-2</v>
          </cell>
          <cell r="W60">
            <v>90058.420000000013</v>
          </cell>
          <cell r="X60">
            <v>-65959.400000000009</v>
          </cell>
          <cell r="Y60">
            <v>0</v>
          </cell>
          <cell r="Z60">
            <v>-31705.14</v>
          </cell>
          <cell r="AA60">
            <v>0</v>
          </cell>
          <cell r="AB60">
            <v>0</v>
          </cell>
          <cell r="AC60">
            <v>0</v>
          </cell>
          <cell r="AD60">
            <v>0</v>
          </cell>
          <cell r="AE60">
            <v>-6209.87</v>
          </cell>
          <cell r="AF60">
            <v>0</v>
          </cell>
          <cell r="AG60">
            <v>7926.28</v>
          </cell>
          <cell r="AH60">
            <v>-5889.7100000000037</v>
          </cell>
          <cell r="AI60">
            <v>27959.489999999998</v>
          </cell>
          <cell r="AJ60">
            <v>90058.420000000013</v>
          </cell>
          <cell r="AK60">
            <v>-72169.270000000019</v>
          </cell>
          <cell r="AL60">
            <v>0</v>
          </cell>
          <cell r="AM60">
            <v>-23778.86</v>
          </cell>
          <cell r="AN60">
            <v>0</v>
          </cell>
          <cell r="AO60">
            <v>0</v>
          </cell>
          <cell r="AP60">
            <v>0</v>
          </cell>
          <cell r="AQ60">
            <v>0</v>
          </cell>
          <cell r="AR60">
            <v>-3656.5999999999995</v>
          </cell>
          <cell r="AS60">
            <v>0</v>
          </cell>
          <cell r="AT60">
            <v>7926.28</v>
          </cell>
          <cell r="AU60">
            <v>-1620.0300000000025</v>
          </cell>
          <cell r="AV60">
            <v>53492.46</v>
          </cell>
          <cell r="AW60">
            <v>90058.420000000013</v>
          </cell>
          <cell r="AX60">
            <v>-75825.87</v>
          </cell>
          <cell r="AY60">
            <v>0</v>
          </cell>
          <cell r="AZ60">
            <v>-15852.580000000002</v>
          </cell>
          <cell r="BA60">
            <v>0</v>
          </cell>
          <cell r="BB60">
            <v>0</v>
          </cell>
          <cell r="BC60">
            <v>0</v>
          </cell>
          <cell r="BD60">
            <v>0</v>
          </cell>
          <cell r="BE60">
            <v>-3656.5999999999995</v>
          </cell>
          <cell r="BF60">
            <v>0</v>
          </cell>
          <cell r="BG60">
            <v>7926.28</v>
          </cell>
          <cell r="BH60">
            <v>2649.6499999999951</v>
          </cell>
          <cell r="BI60">
            <v>53492.46</v>
          </cell>
          <cell r="BJ60">
            <v>90058.420000000013</v>
          </cell>
          <cell r="BK60">
            <v>-79482.47</v>
          </cell>
          <cell r="BL60">
            <v>0</v>
          </cell>
          <cell r="BM60">
            <v>-7926.3000000000029</v>
          </cell>
          <cell r="BN60">
            <v>0</v>
          </cell>
          <cell r="BO60">
            <v>0</v>
          </cell>
          <cell r="BP60">
            <v>0</v>
          </cell>
          <cell r="BQ60">
            <v>0</v>
          </cell>
          <cell r="BR60">
            <v>-3656.5999999999995</v>
          </cell>
          <cell r="BS60">
            <v>0</v>
          </cell>
          <cell r="BT60">
            <v>7926.28</v>
          </cell>
          <cell r="BU60">
            <v>6919.3299999999917</v>
          </cell>
          <cell r="BV60">
            <v>53492.46</v>
          </cell>
          <cell r="BW60">
            <v>90058.420000000013</v>
          </cell>
          <cell r="BX60">
            <v>-83139.070000000007</v>
          </cell>
          <cell r="BY60">
            <v>0</v>
          </cell>
          <cell r="BZ60">
            <v>-2.0000000004074536E-2</v>
          </cell>
          <cell r="CA60">
            <v>0</v>
          </cell>
          <cell r="CB60">
            <v>0</v>
          </cell>
          <cell r="CC60">
            <v>0</v>
          </cell>
          <cell r="CD60">
            <v>0</v>
          </cell>
          <cell r="CE60">
            <v>-3191.6699999999996</v>
          </cell>
          <cell r="CF60">
            <v>0</v>
          </cell>
          <cell r="CG60">
            <v>0.02</v>
          </cell>
          <cell r="CH60">
            <v>3727.6799999999967</v>
          </cell>
          <cell r="CI60">
            <v>53492.46</v>
          </cell>
          <cell r="CJ60">
            <v>90058.420000000013</v>
          </cell>
          <cell r="CK60">
            <v>-86330.739999999991</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H60">
            <v>0</v>
          </cell>
          <cell r="EI60">
            <v>0</v>
          </cell>
          <cell r="EJ60">
            <v>0</v>
          </cell>
          <cell r="EK60">
            <v>0</v>
          </cell>
          <cell r="EL60">
            <v>0</v>
          </cell>
          <cell r="EM60">
            <v>0</v>
          </cell>
        </row>
        <row r="61">
          <cell r="A61" t="str">
            <v>EDIT</v>
          </cell>
          <cell r="B61">
            <v>61</v>
          </cell>
          <cell r="C61" t="str">
            <v>ED5</v>
          </cell>
          <cell r="D61">
            <v>36</v>
          </cell>
          <cell r="E61">
            <v>51262.05</v>
          </cell>
          <cell r="F61">
            <v>155200</v>
          </cell>
          <cell r="G61">
            <v>0</v>
          </cell>
          <cell r="H61">
            <v>0</v>
          </cell>
          <cell r="I61">
            <v>0</v>
          </cell>
          <cell r="J61">
            <v>-79128.95</v>
          </cell>
          <cell r="K61">
            <v>0</v>
          </cell>
          <cell r="L61">
            <v>0</v>
          </cell>
          <cell r="M61">
            <v>226724.44</v>
          </cell>
          <cell r="N61">
            <v>0</v>
          </cell>
          <cell r="O61">
            <v>0</v>
          </cell>
          <cell r="P61">
            <v>0</v>
          </cell>
          <cell r="Q61">
            <v>0</v>
          </cell>
          <cell r="R61">
            <v>-109233.85</v>
          </cell>
          <cell r="S61">
            <v>0</v>
          </cell>
          <cell r="T61">
            <v>0</v>
          </cell>
          <cell r="U61">
            <v>117490.59</v>
          </cell>
          <cell r="V61">
            <v>0</v>
          </cell>
          <cell r="W61">
            <v>341002.11</v>
          </cell>
          <cell r="X61">
            <v>-223511.52000000002</v>
          </cell>
          <cell r="Y61">
            <v>0</v>
          </cell>
          <cell r="Z61">
            <v>0</v>
          </cell>
          <cell r="AA61">
            <v>0</v>
          </cell>
          <cell r="AB61">
            <v>0</v>
          </cell>
          <cell r="AC61">
            <v>0</v>
          </cell>
          <cell r="AD61">
            <v>0</v>
          </cell>
          <cell r="AE61">
            <v>-82952.17</v>
          </cell>
          <cell r="AF61">
            <v>0</v>
          </cell>
          <cell r="AG61">
            <v>0</v>
          </cell>
          <cell r="AH61">
            <v>34538.42</v>
          </cell>
          <cell r="AI61">
            <v>83543.350000000006</v>
          </cell>
          <cell r="AJ61">
            <v>341002.11</v>
          </cell>
          <cell r="AK61">
            <v>-306463.69</v>
          </cell>
          <cell r="AL61">
            <v>0</v>
          </cell>
          <cell r="AM61">
            <v>0</v>
          </cell>
          <cell r="AN61">
            <v>0</v>
          </cell>
          <cell r="AO61">
            <v>0</v>
          </cell>
          <cell r="AP61">
            <v>0</v>
          </cell>
          <cell r="AQ61">
            <v>0</v>
          </cell>
          <cell r="AR61">
            <v>-34538.42</v>
          </cell>
          <cell r="AS61">
            <v>0</v>
          </cell>
          <cell r="AT61">
            <v>0</v>
          </cell>
          <cell r="AU61">
            <v>0</v>
          </cell>
          <cell r="AV61">
            <v>185802.11</v>
          </cell>
          <cell r="AW61">
            <v>341002.11</v>
          </cell>
          <cell r="AX61">
            <v>-341002.11</v>
          </cell>
          <cell r="AY61">
            <v>0</v>
          </cell>
          <cell r="AZ61">
            <v>0</v>
          </cell>
          <cell r="BA61">
            <v>0</v>
          </cell>
          <cell r="BB61">
            <v>0</v>
          </cell>
          <cell r="BC61">
            <v>0</v>
          </cell>
          <cell r="BD61">
            <v>0</v>
          </cell>
          <cell r="BE61">
            <v>0</v>
          </cell>
          <cell r="BF61">
            <v>0</v>
          </cell>
          <cell r="BG61">
            <v>0</v>
          </cell>
          <cell r="BH61">
            <v>0</v>
          </cell>
          <cell r="BI61">
            <v>341002.11</v>
          </cell>
          <cell r="BJ61">
            <v>341002.11</v>
          </cell>
          <cell r="BK61">
            <v>-341002.11</v>
          </cell>
          <cell r="BL61">
            <v>0</v>
          </cell>
          <cell r="BM61">
            <v>0</v>
          </cell>
          <cell r="BN61">
            <v>0</v>
          </cell>
          <cell r="BO61">
            <v>0</v>
          </cell>
          <cell r="BP61">
            <v>0</v>
          </cell>
          <cell r="BQ61">
            <v>0</v>
          </cell>
          <cell r="BR61">
            <v>0</v>
          </cell>
          <cell r="BS61">
            <v>0</v>
          </cell>
          <cell r="BT61">
            <v>0</v>
          </cell>
          <cell r="BU61">
            <v>0</v>
          </cell>
          <cell r="BV61">
            <v>341002.11</v>
          </cell>
          <cell r="BW61">
            <v>341002.11</v>
          </cell>
          <cell r="BX61">
            <v>-341002.11</v>
          </cell>
          <cell r="BY61">
            <v>0</v>
          </cell>
          <cell r="BZ61">
            <v>0</v>
          </cell>
          <cell r="CA61">
            <v>0</v>
          </cell>
          <cell r="CB61">
            <v>0</v>
          </cell>
          <cell r="CC61">
            <v>0</v>
          </cell>
          <cell r="CD61">
            <v>0</v>
          </cell>
          <cell r="CE61">
            <v>0</v>
          </cell>
          <cell r="CF61">
            <v>0</v>
          </cell>
          <cell r="CG61">
            <v>0</v>
          </cell>
          <cell r="CH61">
            <v>0</v>
          </cell>
          <cell r="CI61">
            <v>341002.11</v>
          </cell>
          <cell r="CJ61">
            <v>341002.11</v>
          </cell>
          <cell r="CK61">
            <v>-341002.11</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H61">
            <v>0</v>
          </cell>
          <cell r="EI61">
            <v>0</v>
          </cell>
          <cell r="EJ61">
            <v>0</v>
          </cell>
          <cell r="EK61">
            <v>0</v>
          </cell>
          <cell r="EL61">
            <v>0</v>
          </cell>
          <cell r="EM61">
            <v>0</v>
          </cell>
        </row>
        <row r="62">
          <cell r="A62" t="str">
            <v>EGGE</v>
          </cell>
          <cell r="B62">
            <v>62</v>
          </cell>
          <cell r="C62" t="str">
            <v>EX0</v>
          </cell>
          <cell r="D62">
            <v>37</v>
          </cell>
          <cell r="E62">
            <v>4749728.0599999996</v>
          </cell>
          <cell r="F62">
            <v>54068.83</v>
          </cell>
          <cell r="G62">
            <v>0</v>
          </cell>
          <cell r="H62">
            <v>0</v>
          </cell>
          <cell r="I62">
            <v>0</v>
          </cell>
          <cell r="J62">
            <v>0</v>
          </cell>
          <cell r="K62">
            <v>0</v>
          </cell>
          <cell r="L62">
            <v>0</v>
          </cell>
          <cell r="M62">
            <v>4803796.8899999997</v>
          </cell>
          <cell r="N62">
            <v>0</v>
          </cell>
          <cell r="O62">
            <v>0</v>
          </cell>
          <cell r="P62">
            <v>0</v>
          </cell>
          <cell r="Q62">
            <v>0</v>
          </cell>
          <cell r="R62">
            <v>0</v>
          </cell>
          <cell r="S62">
            <v>0</v>
          </cell>
          <cell r="T62">
            <v>0</v>
          </cell>
          <cell r="U62">
            <v>4803796.8899999997</v>
          </cell>
          <cell r="V62">
            <v>0</v>
          </cell>
          <cell r="W62">
            <v>4768926.71</v>
          </cell>
          <cell r="X62">
            <v>0</v>
          </cell>
          <cell r="Y62">
            <v>0</v>
          </cell>
          <cell r="Z62">
            <v>34870.18</v>
          </cell>
          <cell r="AA62">
            <v>0</v>
          </cell>
          <cell r="AB62">
            <v>0</v>
          </cell>
          <cell r="AC62">
            <v>0</v>
          </cell>
          <cell r="AD62">
            <v>0</v>
          </cell>
          <cell r="AE62">
            <v>0</v>
          </cell>
          <cell r="AF62">
            <v>0</v>
          </cell>
          <cell r="AG62">
            <v>0</v>
          </cell>
          <cell r="AH62">
            <v>4803796.8899999997</v>
          </cell>
          <cell r="AI62">
            <v>0</v>
          </cell>
          <cell r="AJ62">
            <v>4768926.71</v>
          </cell>
          <cell r="AK62">
            <v>0</v>
          </cell>
          <cell r="AL62">
            <v>0</v>
          </cell>
          <cell r="AM62">
            <v>34870.18</v>
          </cell>
          <cell r="AN62">
            <v>0</v>
          </cell>
          <cell r="AO62">
            <v>0</v>
          </cell>
          <cell r="AP62">
            <v>0</v>
          </cell>
          <cell r="AQ62">
            <v>0</v>
          </cell>
          <cell r="AR62">
            <v>0</v>
          </cell>
          <cell r="AS62">
            <v>0</v>
          </cell>
          <cell r="AT62">
            <v>0</v>
          </cell>
          <cell r="AU62">
            <v>4803796.8899999997</v>
          </cell>
          <cell r="AV62">
            <v>0</v>
          </cell>
          <cell r="AW62">
            <v>4768926.71</v>
          </cell>
          <cell r="AX62">
            <v>0</v>
          </cell>
          <cell r="AY62">
            <v>0</v>
          </cell>
          <cell r="AZ62">
            <v>34870.18</v>
          </cell>
          <cell r="BA62">
            <v>0</v>
          </cell>
          <cell r="BB62">
            <v>0</v>
          </cell>
          <cell r="BC62">
            <v>0</v>
          </cell>
          <cell r="BD62">
            <v>0</v>
          </cell>
          <cell r="BE62">
            <v>0</v>
          </cell>
          <cell r="BF62">
            <v>0</v>
          </cell>
          <cell r="BG62">
            <v>0</v>
          </cell>
          <cell r="BH62">
            <v>4803796.8899999997</v>
          </cell>
          <cell r="BI62">
            <v>0</v>
          </cell>
          <cell r="BJ62">
            <v>4768926.71</v>
          </cell>
          <cell r="BK62">
            <v>0</v>
          </cell>
          <cell r="BL62">
            <v>0</v>
          </cell>
          <cell r="BM62">
            <v>34870.18</v>
          </cell>
          <cell r="BN62">
            <v>0</v>
          </cell>
          <cell r="BO62">
            <v>0</v>
          </cell>
          <cell r="BP62">
            <v>0</v>
          </cell>
          <cell r="BQ62">
            <v>0</v>
          </cell>
          <cell r="BR62">
            <v>0</v>
          </cell>
          <cell r="BS62">
            <v>0</v>
          </cell>
          <cell r="BT62">
            <v>0</v>
          </cell>
          <cell r="BU62">
            <v>4803796.8899999997</v>
          </cell>
          <cell r="BV62">
            <v>0</v>
          </cell>
          <cell r="BW62">
            <v>4768926.71</v>
          </cell>
          <cell r="BX62">
            <v>0</v>
          </cell>
          <cell r="BY62">
            <v>0</v>
          </cell>
          <cell r="BZ62">
            <v>34870.18</v>
          </cell>
          <cell r="CA62">
            <v>0</v>
          </cell>
          <cell r="CB62">
            <v>0</v>
          </cell>
          <cell r="CC62">
            <v>0</v>
          </cell>
          <cell r="CD62">
            <v>0</v>
          </cell>
          <cell r="CE62">
            <v>0</v>
          </cell>
          <cell r="CF62">
            <v>0</v>
          </cell>
          <cell r="CG62">
            <v>0</v>
          </cell>
          <cell r="CH62">
            <v>4803796.8899999997</v>
          </cell>
          <cell r="CI62">
            <v>0</v>
          </cell>
          <cell r="CJ62">
            <v>4768926.71</v>
          </cell>
          <cell r="CK62">
            <v>0</v>
          </cell>
          <cell r="CL62">
            <v>0</v>
          </cell>
          <cell r="CM62">
            <v>34870.18</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H62">
            <v>0</v>
          </cell>
          <cell r="EI62">
            <v>0</v>
          </cell>
          <cell r="EJ62">
            <v>0</v>
          </cell>
          <cell r="EK62">
            <v>0</v>
          </cell>
          <cell r="EL62">
            <v>0</v>
          </cell>
          <cell r="EM62">
            <v>0</v>
          </cell>
        </row>
        <row r="63">
          <cell r="A63" t="str">
            <v>EBGE</v>
          </cell>
          <cell r="B63">
            <v>63</v>
          </cell>
          <cell r="C63" t="str">
            <v>EX1</v>
          </cell>
          <cell r="D63">
            <v>38</v>
          </cell>
          <cell r="E63">
            <v>34505495.840000004</v>
          </cell>
          <cell r="F63">
            <v>423029.41</v>
          </cell>
          <cell r="G63">
            <v>0</v>
          </cell>
          <cell r="H63">
            <v>-61584.909999999996</v>
          </cell>
          <cell r="I63">
            <v>0</v>
          </cell>
          <cell r="J63">
            <v>-907531.05</v>
          </cell>
          <cell r="K63">
            <v>7688.7599999999993</v>
          </cell>
          <cell r="L63">
            <v>-8728.19</v>
          </cell>
          <cell r="M63">
            <v>33958369.859999999</v>
          </cell>
          <cell r="N63">
            <v>0</v>
          </cell>
          <cell r="O63">
            <v>0</v>
          </cell>
          <cell r="P63">
            <v>0</v>
          </cell>
          <cell r="Q63">
            <v>-820.02</v>
          </cell>
          <cell r="R63">
            <v>-913330.79</v>
          </cell>
          <cell r="S63">
            <v>8407.25</v>
          </cell>
          <cell r="T63">
            <v>-8728.19</v>
          </cell>
          <cell r="U63">
            <v>33043898.109999999</v>
          </cell>
          <cell r="V63">
            <v>9181427.7200000007</v>
          </cell>
          <cell r="W63">
            <v>55020666.459999986</v>
          </cell>
          <cell r="X63">
            <v>-21790942.919999994</v>
          </cell>
          <cell r="Y63">
            <v>-362252.62000000005</v>
          </cell>
          <cell r="Z63">
            <v>349127.41</v>
          </cell>
          <cell r="AA63">
            <v>173593.42</v>
          </cell>
          <cell r="AB63">
            <v>0</v>
          </cell>
          <cell r="AC63">
            <v>0</v>
          </cell>
          <cell r="AD63">
            <v>-802.15000000000009</v>
          </cell>
          <cell r="AE63">
            <v>-915048.8600000001</v>
          </cell>
          <cell r="AF63">
            <v>8407.25</v>
          </cell>
          <cell r="AG63">
            <v>-8728.19</v>
          </cell>
          <cell r="AH63">
            <v>32301319.579999994</v>
          </cell>
          <cell r="AI63">
            <v>9181427.7200000007</v>
          </cell>
          <cell r="AJ63">
            <v>55020666.459999986</v>
          </cell>
          <cell r="AK63">
            <v>-22705900.730000004</v>
          </cell>
          <cell r="AL63">
            <v>-353845.37000000005</v>
          </cell>
          <cell r="AM63">
            <v>340399.22</v>
          </cell>
          <cell r="AN63">
            <v>2033387.39</v>
          </cell>
          <cell r="AO63">
            <v>0</v>
          </cell>
          <cell r="AP63">
            <v>0</v>
          </cell>
          <cell r="AQ63">
            <v>-784.29000000000008</v>
          </cell>
          <cell r="AR63">
            <v>-937100.79999999993</v>
          </cell>
          <cell r="AS63">
            <v>8407.25</v>
          </cell>
          <cell r="AT63">
            <v>-8728.19</v>
          </cell>
          <cell r="AU63">
            <v>33396500.940000005</v>
          </cell>
          <cell r="AV63">
            <v>9181427.7200000007</v>
          </cell>
          <cell r="AW63">
            <v>57053160.649999984</v>
          </cell>
          <cell r="AX63">
            <v>-23642892.619999994</v>
          </cell>
          <cell r="AY63">
            <v>-345438.12</v>
          </cell>
          <cell r="AZ63">
            <v>331671.02999999997</v>
          </cell>
          <cell r="BA63">
            <v>1085946.57</v>
          </cell>
          <cell r="BB63">
            <v>0</v>
          </cell>
          <cell r="BC63">
            <v>0</v>
          </cell>
          <cell r="BD63">
            <v>-766.43000000000006</v>
          </cell>
          <cell r="BE63">
            <v>-968276.29</v>
          </cell>
          <cell r="BF63">
            <v>8407.25</v>
          </cell>
          <cell r="BG63">
            <v>-8728.19</v>
          </cell>
          <cell r="BH63">
            <v>33513083.849999994</v>
          </cell>
          <cell r="BI63">
            <v>9181427.7200000007</v>
          </cell>
          <cell r="BJ63">
            <v>58138214.019999981</v>
          </cell>
          <cell r="BK63">
            <v>-24611042.139999997</v>
          </cell>
          <cell r="BL63">
            <v>-337030.87000000005</v>
          </cell>
          <cell r="BM63">
            <v>322942.83999999997</v>
          </cell>
          <cell r="BN63">
            <v>1285329.49</v>
          </cell>
          <cell r="BO63">
            <v>0</v>
          </cell>
          <cell r="BP63">
            <v>0</v>
          </cell>
          <cell r="BQ63">
            <v>-748.56000000000006</v>
          </cell>
          <cell r="BR63">
            <v>-990415.35000000009</v>
          </cell>
          <cell r="BS63">
            <v>8407.25</v>
          </cell>
          <cell r="BT63">
            <v>-8728.19</v>
          </cell>
          <cell r="BU63">
            <v>33806928.490000002</v>
          </cell>
          <cell r="BV63">
            <v>9181427.7200000007</v>
          </cell>
          <cell r="BW63">
            <v>59422650.309999987</v>
          </cell>
          <cell r="BX63">
            <v>-25601312.850000001</v>
          </cell>
          <cell r="BY63">
            <v>-328623.62000000005</v>
          </cell>
          <cell r="BZ63">
            <v>314214.64999999997</v>
          </cell>
          <cell r="CA63">
            <v>1333936.6399999999</v>
          </cell>
          <cell r="CB63">
            <v>0</v>
          </cell>
          <cell r="CC63">
            <v>0</v>
          </cell>
          <cell r="CD63">
            <v>-730.69</v>
          </cell>
          <cell r="CE63">
            <v>-1015783.08</v>
          </cell>
          <cell r="CF63">
            <v>8407.25</v>
          </cell>
          <cell r="CG63">
            <v>-8728.19</v>
          </cell>
          <cell r="CH63">
            <v>34124030.420000002</v>
          </cell>
          <cell r="CI63">
            <v>9275709.9800000004</v>
          </cell>
          <cell r="CJ63">
            <v>60755693.749999985</v>
          </cell>
          <cell r="CK63">
            <v>-26616933.420000002</v>
          </cell>
          <cell r="CL63">
            <v>-320216.37</v>
          </cell>
          <cell r="CM63">
            <v>305486.45999999996</v>
          </cell>
          <cell r="CN63">
            <v>0</v>
          </cell>
          <cell r="CO63">
            <v>0</v>
          </cell>
          <cell r="CP63">
            <v>166916.75</v>
          </cell>
          <cell r="CQ63">
            <v>0</v>
          </cell>
          <cell r="CR63">
            <v>1955180.18</v>
          </cell>
          <cell r="CS63">
            <v>0</v>
          </cell>
          <cell r="CT63">
            <v>1044179.4</v>
          </cell>
          <cell r="CU63">
            <v>0</v>
          </cell>
          <cell r="CV63">
            <v>1235893.74</v>
          </cell>
          <cell r="CW63">
            <v>0</v>
          </cell>
          <cell r="CX63">
            <v>1282631.3899999999</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H63">
            <v>0</v>
          </cell>
          <cell r="EI63">
            <v>0</v>
          </cell>
          <cell r="EJ63">
            <v>0</v>
          </cell>
          <cell r="EK63">
            <v>0</v>
          </cell>
          <cell r="EL63">
            <v>0</v>
          </cell>
          <cell r="EM63">
            <v>0</v>
          </cell>
        </row>
        <row r="64">
          <cell r="A64" t="str">
            <v>EXFI</v>
          </cell>
          <cell r="B64">
            <v>64</v>
          </cell>
          <cell r="C64" t="str">
            <v>EX2</v>
          </cell>
          <cell r="D64">
            <v>39</v>
          </cell>
          <cell r="E64">
            <v>6125816.5399999991</v>
          </cell>
          <cell r="F64">
            <v>3403432.51</v>
          </cell>
          <cell r="G64">
            <v>0</v>
          </cell>
          <cell r="H64">
            <v>0</v>
          </cell>
          <cell r="I64">
            <v>0</v>
          </cell>
          <cell r="J64">
            <v>-1169207.44</v>
          </cell>
          <cell r="K64">
            <v>10174.279999999999</v>
          </cell>
          <cell r="L64">
            <v>1686.29</v>
          </cell>
          <cell r="M64">
            <v>8371902.1799999997</v>
          </cell>
          <cell r="N64">
            <v>3847521.6</v>
          </cell>
          <cell r="O64">
            <v>0</v>
          </cell>
          <cell r="P64">
            <v>0</v>
          </cell>
          <cell r="Q64">
            <v>-191.17999999999998</v>
          </cell>
          <cell r="R64">
            <v>-1466677.36</v>
          </cell>
          <cell r="S64">
            <v>10174.279999999999</v>
          </cell>
          <cell r="T64">
            <v>1686.29</v>
          </cell>
          <cell r="U64">
            <v>10764415.809999999</v>
          </cell>
          <cell r="V64">
            <v>859861.43</v>
          </cell>
          <cell r="W64">
            <v>20347195.91</v>
          </cell>
          <cell r="X64">
            <v>-6679021.6900000004</v>
          </cell>
          <cell r="Y64">
            <v>-213.80999999999472</v>
          </cell>
          <cell r="Z64">
            <v>-6745.130000000001</v>
          </cell>
          <cell r="AA64">
            <v>2897117.18</v>
          </cell>
          <cell r="AB64">
            <v>0</v>
          </cell>
          <cell r="AC64">
            <v>0</v>
          </cell>
          <cell r="AD64">
            <v>-159.39999999999998</v>
          </cell>
          <cell r="AE64">
            <v>-1736540.6999999997</v>
          </cell>
          <cell r="AF64">
            <v>106.90999999999477</v>
          </cell>
          <cell r="AG64">
            <v>1686.29</v>
          </cell>
          <cell r="AH64">
            <v>11926626.09</v>
          </cell>
          <cell r="AI64">
            <v>1533230.29</v>
          </cell>
          <cell r="AJ64">
            <v>20347195.91</v>
          </cell>
          <cell r="AK64">
            <v>-8415404.0800000001</v>
          </cell>
          <cell r="AL64">
            <v>-106.89999999999998</v>
          </cell>
          <cell r="AM64">
            <v>-5058.84</v>
          </cell>
          <cell r="AN64">
            <v>880758.98</v>
          </cell>
          <cell r="AO64">
            <v>0</v>
          </cell>
          <cell r="AP64">
            <v>0</v>
          </cell>
          <cell r="AQ64">
            <v>-127.63</v>
          </cell>
          <cell r="AR64">
            <v>-1884168.3799999997</v>
          </cell>
          <cell r="AS64">
            <v>106.89999999999998</v>
          </cell>
          <cell r="AT64">
            <v>1686.29</v>
          </cell>
          <cell r="AU64">
            <v>10924882.25</v>
          </cell>
          <cell r="AV64">
            <v>1945573.9</v>
          </cell>
          <cell r="AW64">
            <v>21227637.18</v>
          </cell>
          <cell r="AX64">
            <v>-10299382.379999999</v>
          </cell>
          <cell r="AY64">
            <v>0</v>
          </cell>
          <cell r="AZ64">
            <v>-3372.5499999999993</v>
          </cell>
          <cell r="BA64">
            <v>1634984.29</v>
          </cell>
          <cell r="BB64">
            <v>0</v>
          </cell>
          <cell r="BC64">
            <v>0</v>
          </cell>
          <cell r="BD64">
            <v>-95.859999999999985</v>
          </cell>
          <cell r="BE64">
            <v>-1922066.8399999999</v>
          </cell>
          <cell r="BF64">
            <v>0</v>
          </cell>
          <cell r="BG64">
            <v>1686.29</v>
          </cell>
          <cell r="BH64">
            <v>10639390.129999999</v>
          </cell>
          <cell r="BI64">
            <v>1945573.9</v>
          </cell>
          <cell r="BJ64">
            <v>22862303.759999998</v>
          </cell>
          <cell r="BK64">
            <v>-12221227.370000001</v>
          </cell>
          <cell r="BL64">
            <v>0</v>
          </cell>
          <cell r="BM64">
            <v>-1686.2599999999984</v>
          </cell>
          <cell r="BN64">
            <v>1910024.26</v>
          </cell>
          <cell r="BO64">
            <v>0</v>
          </cell>
          <cell r="BP64">
            <v>0</v>
          </cell>
          <cell r="BQ64">
            <v>-64.09</v>
          </cell>
          <cell r="BR64">
            <v>-1884132.5099999998</v>
          </cell>
          <cell r="BS64">
            <v>0</v>
          </cell>
          <cell r="BT64">
            <v>1686.26</v>
          </cell>
          <cell r="BU64">
            <v>10666904.050000001</v>
          </cell>
          <cell r="BV64">
            <v>4975672.9799999995</v>
          </cell>
          <cell r="BW64">
            <v>24772010.309999999</v>
          </cell>
          <cell r="BX64">
            <v>-14105106.26</v>
          </cell>
          <cell r="BY64">
            <v>0</v>
          </cell>
          <cell r="BZ64">
            <v>0</v>
          </cell>
          <cell r="CA64">
            <v>1978748.84</v>
          </cell>
          <cell r="CB64">
            <v>0</v>
          </cell>
          <cell r="CC64">
            <v>0</v>
          </cell>
          <cell r="CD64">
            <v>-32.319999999999986</v>
          </cell>
          <cell r="CE64">
            <v>-1961166.9499999997</v>
          </cell>
          <cell r="CF64">
            <v>0</v>
          </cell>
          <cell r="CG64">
            <v>0</v>
          </cell>
          <cell r="CH64">
            <v>10684453.619999999</v>
          </cell>
          <cell r="CI64">
            <v>6149496.8999999985</v>
          </cell>
          <cell r="CJ64">
            <v>26750540.789999999</v>
          </cell>
          <cell r="CK64">
            <v>-16066087.17</v>
          </cell>
          <cell r="CL64">
            <v>0</v>
          </cell>
          <cell r="CM64">
            <v>0</v>
          </cell>
          <cell r="CN64">
            <v>3699540</v>
          </cell>
          <cell r="CO64">
            <v>0</v>
          </cell>
          <cell r="CP64">
            <v>2785689.6000000001</v>
          </cell>
          <cell r="CQ64">
            <v>0</v>
          </cell>
          <cell r="CR64">
            <v>846883.64</v>
          </cell>
          <cell r="CS64">
            <v>0</v>
          </cell>
          <cell r="CT64">
            <v>1572100.28</v>
          </cell>
          <cell r="CU64">
            <v>0</v>
          </cell>
          <cell r="CV64">
            <v>1836561.78</v>
          </cell>
          <cell r="CW64">
            <v>0</v>
          </cell>
          <cell r="CX64">
            <v>1902643.12</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H64">
            <v>0</v>
          </cell>
          <cell r="EI64">
            <v>0</v>
          </cell>
          <cell r="EJ64">
            <v>0</v>
          </cell>
          <cell r="EK64">
            <v>0</v>
          </cell>
          <cell r="EL64">
            <v>0</v>
          </cell>
          <cell r="EM64">
            <v>0</v>
          </cell>
        </row>
        <row r="65">
          <cell r="A65" t="str">
            <v>EXOM</v>
          </cell>
          <cell r="B65">
            <v>65</v>
          </cell>
          <cell r="C65" t="str">
            <v>EX3</v>
          </cell>
          <cell r="D65">
            <v>40</v>
          </cell>
          <cell r="E65">
            <v>1641279.6399999997</v>
          </cell>
          <cell r="F65">
            <v>497259.01</v>
          </cell>
          <cell r="G65">
            <v>0</v>
          </cell>
          <cell r="H65">
            <v>0</v>
          </cell>
          <cell r="I65">
            <v>-146.52000000000001</v>
          </cell>
          <cell r="J65">
            <v>-358447.84</v>
          </cell>
          <cell r="K65">
            <v>0</v>
          </cell>
          <cell r="L65">
            <v>13893.51</v>
          </cell>
          <cell r="M65">
            <v>1793837.8</v>
          </cell>
          <cell r="N65">
            <v>322400</v>
          </cell>
          <cell r="O65">
            <v>0</v>
          </cell>
          <cell r="P65">
            <v>0</v>
          </cell>
          <cell r="Q65">
            <v>-1181.94</v>
          </cell>
          <cell r="R65">
            <v>-371352.20999999996</v>
          </cell>
          <cell r="S65">
            <v>0</v>
          </cell>
          <cell r="T65">
            <v>13893.51</v>
          </cell>
          <cell r="U65">
            <v>1757597.1600000001</v>
          </cell>
          <cell r="V65">
            <v>308669.36</v>
          </cell>
          <cell r="W65">
            <v>4524910.33</v>
          </cell>
          <cell r="X65">
            <v>-2370220.3699999996</v>
          </cell>
          <cell r="Y65">
            <v>0</v>
          </cell>
          <cell r="Z65">
            <v>-55574.050000000017</v>
          </cell>
          <cell r="AA65">
            <v>343070</v>
          </cell>
          <cell r="AB65">
            <v>0</v>
          </cell>
          <cell r="AC65">
            <v>0</v>
          </cell>
          <cell r="AD65">
            <v>-1026.81</v>
          </cell>
          <cell r="AE65">
            <v>-363693.53</v>
          </cell>
          <cell r="AF65">
            <v>0</v>
          </cell>
          <cell r="AG65">
            <v>13893.51</v>
          </cell>
          <cell r="AH65">
            <v>1749840.33</v>
          </cell>
          <cell r="AI65">
            <v>716439.73</v>
          </cell>
          <cell r="AJ65">
            <v>4524910.33</v>
          </cell>
          <cell r="AK65">
            <v>-2733389.46</v>
          </cell>
          <cell r="AL65">
            <v>0</v>
          </cell>
          <cell r="AM65">
            <v>-41680.540000000023</v>
          </cell>
          <cell r="AN65">
            <v>348559.12</v>
          </cell>
          <cell r="AO65">
            <v>0</v>
          </cell>
          <cell r="AP65">
            <v>0</v>
          </cell>
          <cell r="AQ65">
            <v>-871.69</v>
          </cell>
          <cell r="AR65">
            <v>-354756.87000000005</v>
          </cell>
          <cell r="AS65">
            <v>0</v>
          </cell>
          <cell r="AT65">
            <v>13893.51</v>
          </cell>
          <cell r="AU65">
            <v>1756664.4</v>
          </cell>
          <cell r="AV65">
            <v>1150069.8999999999</v>
          </cell>
          <cell r="AW65">
            <v>4871918.2</v>
          </cell>
          <cell r="AX65">
            <v>-3087466.77</v>
          </cell>
          <cell r="AY65">
            <v>0</v>
          </cell>
          <cell r="AZ65">
            <v>-27787.030000000028</v>
          </cell>
          <cell r="BA65">
            <v>354833.19</v>
          </cell>
          <cell r="BB65">
            <v>0</v>
          </cell>
          <cell r="BC65">
            <v>0</v>
          </cell>
          <cell r="BD65">
            <v>-716.56</v>
          </cell>
          <cell r="BE65">
            <v>-356292.62999999995</v>
          </cell>
          <cell r="BF65">
            <v>0</v>
          </cell>
          <cell r="BG65">
            <v>13893.51</v>
          </cell>
          <cell r="BH65">
            <v>1768381.9100000001</v>
          </cell>
          <cell r="BI65">
            <v>1150069.8999999999</v>
          </cell>
          <cell r="BJ65">
            <v>5225200.1400000006</v>
          </cell>
          <cell r="BK65">
            <v>-3442924.7100000004</v>
          </cell>
          <cell r="BL65">
            <v>0</v>
          </cell>
          <cell r="BM65">
            <v>-13893.520000000033</v>
          </cell>
          <cell r="BN65">
            <v>361220.18</v>
          </cell>
          <cell r="BO65">
            <v>0</v>
          </cell>
          <cell r="BP65">
            <v>0</v>
          </cell>
          <cell r="BQ65">
            <v>-561.44000000000005</v>
          </cell>
          <cell r="BR65">
            <v>-354136.12000000005</v>
          </cell>
          <cell r="BS65">
            <v>0</v>
          </cell>
          <cell r="BT65">
            <v>13893.51</v>
          </cell>
          <cell r="BU65">
            <v>1788798.04</v>
          </cell>
          <cell r="BV65">
            <v>1484857.44</v>
          </cell>
          <cell r="BW65">
            <v>5584869.0700000003</v>
          </cell>
          <cell r="BX65">
            <v>-3796071.0199999996</v>
          </cell>
          <cell r="BY65">
            <v>0</v>
          </cell>
          <cell r="BZ65">
            <v>-1.0000000038417056E-2</v>
          </cell>
          <cell r="CA65">
            <v>368083.37</v>
          </cell>
          <cell r="CB65">
            <v>0</v>
          </cell>
          <cell r="CC65">
            <v>0</v>
          </cell>
          <cell r="CD65">
            <v>-406.30999999999995</v>
          </cell>
          <cell r="CE65">
            <v>-342232.31</v>
          </cell>
          <cell r="CF65">
            <v>0</v>
          </cell>
          <cell r="CG65">
            <v>0.01</v>
          </cell>
          <cell r="CH65">
            <v>1814242.7999999996</v>
          </cell>
          <cell r="CI65">
            <v>2345036.4699999997</v>
          </cell>
          <cell r="CJ65">
            <v>5951401.1900000004</v>
          </cell>
          <cell r="CK65">
            <v>-4137158.3899999992</v>
          </cell>
          <cell r="CL65">
            <v>0</v>
          </cell>
          <cell r="CM65">
            <v>-2.9103830456733704E-11</v>
          </cell>
          <cell r="CN65">
            <v>310000</v>
          </cell>
          <cell r="CO65">
            <v>0</v>
          </cell>
          <cell r="CP65">
            <v>329875</v>
          </cell>
          <cell r="CQ65">
            <v>0</v>
          </cell>
          <cell r="CR65">
            <v>335153</v>
          </cell>
          <cell r="CS65">
            <v>0</v>
          </cell>
          <cell r="CT65">
            <v>341185.75</v>
          </cell>
          <cell r="CU65">
            <v>0</v>
          </cell>
          <cell r="CV65">
            <v>347327.1</v>
          </cell>
          <cell r="CW65">
            <v>0</v>
          </cell>
          <cell r="CX65">
            <v>353926.31</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H65">
            <v>0</v>
          </cell>
          <cell r="EI65">
            <v>0</v>
          </cell>
          <cell r="EJ65">
            <v>0</v>
          </cell>
          <cell r="EK65">
            <v>0</v>
          </cell>
          <cell r="EL65">
            <v>0</v>
          </cell>
          <cell r="EM65">
            <v>0</v>
          </cell>
        </row>
        <row r="66">
          <cell r="A66" t="str">
            <v>EXIF</v>
          </cell>
          <cell r="B66">
            <v>66</v>
          </cell>
          <cell r="C66" t="str">
            <v>EX4</v>
          </cell>
          <cell r="D66">
            <v>42</v>
          </cell>
          <cell r="E66">
            <v>69851.03</v>
          </cell>
          <cell r="F66">
            <v>39374.22</v>
          </cell>
          <cell r="G66">
            <v>0</v>
          </cell>
          <cell r="H66">
            <v>0</v>
          </cell>
          <cell r="I66">
            <v>-3922.6499999999996</v>
          </cell>
          <cell r="J66">
            <v>-33813.269999999997</v>
          </cell>
          <cell r="K66">
            <v>0</v>
          </cell>
          <cell r="L66">
            <v>0</v>
          </cell>
          <cell r="M66">
            <v>71489.330000000016</v>
          </cell>
          <cell r="N66">
            <v>32240</v>
          </cell>
          <cell r="O66">
            <v>0</v>
          </cell>
          <cell r="P66">
            <v>0</v>
          </cell>
          <cell r="Q66">
            <v>-1270.2399999999998</v>
          </cell>
          <cell r="R66">
            <v>-47318.91</v>
          </cell>
          <cell r="S66">
            <v>0</v>
          </cell>
          <cell r="T66">
            <v>0</v>
          </cell>
          <cell r="U66">
            <v>55140.179999999993</v>
          </cell>
          <cell r="V66">
            <v>0</v>
          </cell>
          <cell r="W66">
            <v>195097.04</v>
          </cell>
          <cell r="X66">
            <v>-107646.45000000001</v>
          </cell>
          <cell r="Y66">
            <v>0</v>
          </cell>
          <cell r="Z66">
            <v>0</v>
          </cell>
          <cell r="AA66">
            <v>34307</v>
          </cell>
          <cell r="AB66">
            <v>0</v>
          </cell>
          <cell r="AC66">
            <v>0</v>
          </cell>
          <cell r="AD66">
            <v>-253.36999999999989</v>
          </cell>
          <cell r="AE66">
            <v>-34042.769999999997</v>
          </cell>
          <cell r="AF66">
            <v>0</v>
          </cell>
          <cell r="AG66">
            <v>0</v>
          </cell>
          <cell r="AH66">
            <v>55151.040000000001</v>
          </cell>
          <cell r="AI66">
            <v>56518.41</v>
          </cell>
          <cell r="AJ66">
            <v>195097.04</v>
          </cell>
          <cell r="AK66">
            <v>-139945.99999999997</v>
          </cell>
          <cell r="AL66">
            <v>0</v>
          </cell>
          <cell r="AM66">
            <v>0</v>
          </cell>
          <cell r="AN66">
            <v>34855.910000000003</v>
          </cell>
          <cell r="AO66">
            <v>0</v>
          </cell>
          <cell r="AP66">
            <v>0</v>
          </cell>
          <cell r="AQ66">
            <v>0</v>
          </cell>
          <cell r="AR66">
            <v>-38433.53</v>
          </cell>
          <cell r="AS66">
            <v>0</v>
          </cell>
          <cell r="AT66">
            <v>0</v>
          </cell>
          <cell r="AU66">
            <v>51573.420000000006</v>
          </cell>
          <cell r="AV66">
            <v>87677.95</v>
          </cell>
          <cell r="AW66">
            <v>229952.95</v>
          </cell>
          <cell r="AX66">
            <v>-178379.53000000003</v>
          </cell>
          <cell r="AY66">
            <v>0</v>
          </cell>
          <cell r="AZ66">
            <v>0</v>
          </cell>
          <cell r="BA66">
            <v>35483.32</v>
          </cell>
          <cell r="BB66">
            <v>0</v>
          </cell>
          <cell r="BC66">
            <v>0</v>
          </cell>
          <cell r="BD66">
            <v>0</v>
          </cell>
          <cell r="BE66">
            <v>-34341.53</v>
          </cell>
          <cell r="BF66">
            <v>0</v>
          </cell>
          <cell r="BG66">
            <v>0</v>
          </cell>
          <cell r="BH66">
            <v>52715.210000000006</v>
          </cell>
          <cell r="BI66">
            <v>128550.04000000001</v>
          </cell>
          <cell r="BJ66">
            <v>265436.27</v>
          </cell>
          <cell r="BK66">
            <v>-212721.06000000003</v>
          </cell>
          <cell r="BL66">
            <v>0</v>
          </cell>
          <cell r="BM66">
            <v>0</v>
          </cell>
          <cell r="BN66">
            <v>36122.019999999997</v>
          </cell>
          <cell r="BO66">
            <v>0</v>
          </cell>
          <cell r="BP66">
            <v>0</v>
          </cell>
          <cell r="BQ66">
            <v>0</v>
          </cell>
          <cell r="BR66">
            <v>-35184.58</v>
          </cell>
          <cell r="BS66">
            <v>0</v>
          </cell>
          <cell r="BT66">
            <v>0</v>
          </cell>
          <cell r="BU66">
            <v>53652.65</v>
          </cell>
          <cell r="BV66">
            <v>160790.04</v>
          </cell>
          <cell r="BW66">
            <v>301558.29000000004</v>
          </cell>
          <cell r="BX66">
            <v>-247905.64</v>
          </cell>
          <cell r="BY66">
            <v>0</v>
          </cell>
          <cell r="BZ66">
            <v>0</v>
          </cell>
          <cell r="CA66">
            <v>36808.339999999997</v>
          </cell>
          <cell r="CB66">
            <v>0</v>
          </cell>
          <cell r="CC66">
            <v>0</v>
          </cell>
          <cell r="CD66">
            <v>0</v>
          </cell>
          <cell r="CE66">
            <v>-35812.470000000008</v>
          </cell>
          <cell r="CF66">
            <v>0</v>
          </cell>
          <cell r="CG66">
            <v>0</v>
          </cell>
          <cell r="CH66">
            <v>54648.51999999999</v>
          </cell>
          <cell r="CI66">
            <v>195097.04</v>
          </cell>
          <cell r="CJ66">
            <v>338366.63</v>
          </cell>
          <cell r="CK66">
            <v>-283718.11</v>
          </cell>
          <cell r="CL66">
            <v>0</v>
          </cell>
          <cell r="CM66">
            <v>0</v>
          </cell>
          <cell r="CN66">
            <v>2634070.2400000002</v>
          </cell>
          <cell r="CO66">
            <v>0</v>
          </cell>
          <cell r="CP66">
            <v>2655493.75</v>
          </cell>
          <cell r="CQ66">
            <v>0</v>
          </cell>
          <cell r="CR66">
            <v>2697981.65</v>
          </cell>
          <cell r="CS66">
            <v>0</v>
          </cell>
          <cell r="CT66">
            <v>2746545.32</v>
          </cell>
          <cell r="CU66">
            <v>0</v>
          </cell>
          <cell r="CV66">
            <v>2795983.14</v>
          </cell>
          <cell r="CW66">
            <v>0</v>
          </cell>
          <cell r="CX66">
            <v>2849106.81</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H66">
            <v>0</v>
          </cell>
          <cell r="EI66">
            <v>0</v>
          </cell>
          <cell r="EJ66">
            <v>0</v>
          </cell>
          <cell r="EK66">
            <v>0</v>
          </cell>
          <cell r="EL66">
            <v>0</v>
          </cell>
          <cell r="EM66">
            <v>0</v>
          </cell>
        </row>
        <row r="67">
          <cell r="A67" t="str">
            <v>EXIT</v>
          </cell>
          <cell r="B67">
            <v>67</v>
          </cell>
          <cell r="C67" t="str">
            <v>EX4</v>
          </cell>
          <cell r="D67">
            <v>41</v>
          </cell>
          <cell r="E67">
            <v>2569791.3700000006</v>
          </cell>
          <cell r="F67">
            <v>2350577.06</v>
          </cell>
          <cell r="G67">
            <v>0</v>
          </cell>
          <cell r="H67">
            <v>0</v>
          </cell>
          <cell r="I67">
            <v>-483.66</v>
          </cell>
          <cell r="J67">
            <v>-1669242.66</v>
          </cell>
          <cell r="K67">
            <v>0</v>
          </cell>
          <cell r="L67">
            <v>0</v>
          </cell>
          <cell r="M67">
            <v>3250642.1100000003</v>
          </cell>
          <cell r="N67">
            <v>2739433.05</v>
          </cell>
          <cell r="O67">
            <v>0</v>
          </cell>
          <cell r="P67">
            <v>0</v>
          </cell>
          <cell r="Q67">
            <v>-402.92000000000007</v>
          </cell>
          <cell r="R67">
            <v>-2155890.85</v>
          </cell>
          <cell r="S67">
            <v>0</v>
          </cell>
          <cell r="T67">
            <v>0</v>
          </cell>
          <cell r="U67">
            <v>3833781.3899999997</v>
          </cell>
          <cell r="V67">
            <v>2165146.2500000005</v>
          </cell>
          <cell r="W67">
            <v>13369327.359999999</v>
          </cell>
          <cell r="X67">
            <v>-6773832.4699999997</v>
          </cell>
          <cell r="Y67">
            <v>0</v>
          </cell>
          <cell r="Z67">
            <v>0</v>
          </cell>
          <cell r="AA67">
            <v>2761713.5</v>
          </cell>
          <cell r="AB67">
            <v>0</v>
          </cell>
          <cell r="AC67">
            <v>0</v>
          </cell>
          <cell r="AD67">
            <v>0</v>
          </cell>
          <cell r="AE67">
            <v>-2446198.8200000003</v>
          </cell>
          <cell r="AF67">
            <v>0</v>
          </cell>
          <cell r="AG67">
            <v>0</v>
          </cell>
          <cell r="AH67">
            <v>4149296.07</v>
          </cell>
          <cell r="AI67">
            <v>3826533.8900000006</v>
          </cell>
          <cell r="AJ67">
            <v>13369327.359999999</v>
          </cell>
          <cell r="AK67">
            <v>-9220031.2899999991</v>
          </cell>
          <cell r="AL67">
            <v>0</v>
          </cell>
          <cell r="AM67">
            <v>0</v>
          </cell>
          <cell r="AN67">
            <v>2805900.92</v>
          </cell>
          <cell r="AO67">
            <v>0</v>
          </cell>
          <cell r="AP67">
            <v>0</v>
          </cell>
          <cell r="AQ67">
            <v>0</v>
          </cell>
          <cell r="AR67">
            <v>-2779517.3</v>
          </cell>
          <cell r="AS67">
            <v>0</v>
          </cell>
          <cell r="AT67">
            <v>0</v>
          </cell>
          <cell r="AU67">
            <v>4175679.69</v>
          </cell>
          <cell r="AV67">
            <v>5517603.7500000009</v>
          </cell>
          <cell r="AW67">
            <v>16175228.279999999</v>
          </cell>
          <cell r="AX67">
            <v>-11999548.590000002</v>
          </cell>
          <cell r="AY67">
            <v>0</v>
          </cell>
          <cell r="AZ67">
            <v>0</v>
          </cell>
          <cell r="BA67">
            <v>2856407.14</v>
          </cell>
          <cell r="BB67">
            <v>0</v>
          </cell>
          <cell r="BC67">
            <v>0</v>
          </cell>
          <cell r="BD67">
            <v>0</v>
          </cell>
          <cell r="BE67">
            <v>-2788511.51</v>
          </cell>
          <cell r="BF67">
            <v>0</v>
          </cell>
          <cell r="BG67">
            <v>0</v>
          </cell>
          <cell r="BH67">
            <v>4243575.32</v>
          </cell>
          <cell r="BI67">
            <v>7868180.8100000005</v>
          </cell>
          <cell r="BJ67">
            <v>19031635.419999998</v>
          </cell>
          <cell r="BK67">
            <v>-14788060.099999998</v>
          </cell>
          <cell r="BL67">
            <v>0</v>
          </cell>
          <cell r="BM67">
            <v>0</v>
          </cell>
          <cell r="BN67">
            <v>2907822.47</v>
          </cell>
          <cell r="BO67">
            <v>0</v>
          </cell>
          <cell r="BP67">
            <v>0</v>
          </cell>
          <cell r="BQ67">
            <v>0</v>
          </cell>
          <cell r="BR67">
            <v>-2832358.68</v>
          </cell>
          <cell r="BS67">
            <v>0</v>
          </cell>
          <cell r="BT67">
            <v>0</v>
          </cell>
          <cell r="BU67">
            <v>4319039.1100000003</v>
          </cell>
          <cell r="BV67">
            <v>10607613.859999999</v>
          </cell>
          <cell r="BW67">
            <v>21939457.889999997</v>
          </cell>
          <cell r="BX67">
            <v>-17620418.779999997</v>
          </cell>
          <cell r="BY67">
            <v>0</v>
          </cell>
          <cell r="BZ67">
            <v>0</v>
          </cell>
          <cell r="CA67">
            <v>2963071.08</v>
          </cell>
          <cell r="CB67">
            <v>0</v>
          </cell>
          <cell r="CC67">
            <v>0</v>
          </cell>
          <cell r="CD67">
            <v>0</v>
          </cell>
          <cell r="CE67">
            <v>-2882905.2</v>
          </cell>
          <cell r="CF67">
            <v>0</v>
          </cell>
          <cell r="CG67">
            <v>0</v>
          </cell>
          <cell r="CH67">
            <v>4399204.99</v>
          </cell>
          <cell r="CI67">
            <v>13369327.359999999</v>
          </cell>
          <cell r="CJ67">
            <v>24902528.969999999</v>
          </cell>
          <cell r="CK67">
            <v>-20503323.979999997</v>
          </cell>
          <cell r="CL67">
            <v>0</v>
          </cell>
          <cell r="CM67">
            <v>0</v>
          </cell>
          <cell r="CN67">
            <v>31000</v>
          </cell>
          <cell r="CO67">
            <v>0</v>
          </cell>
          <cell r="CP67">
            <v>32987.5</v>
          </cell>
          <cell r="CQ67">
            <v>0</v>
          </cell>
          <cell r="CR67">
            <v>33515.300000000003</v>
          </cell>
          <cell r="CS67">
            <v>0</v>
          </cell>
          <cell r="CT67">
            <v>34118.58</v>
          </cell>
          <cell r="CU67">
            <v>0</v>
          </cell>
          <cell r="CV67">
            <v>34732.71</v>
          </cell>
          <cell r="CW67">
            <v>0</v>
          </cell>
          <cell r="CX67">
            <v>35392.629999999997</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H67">
            <v>0</v>
          </cell>
          <cell r="EI67">
            <v>0</v>
          </cell>
          <cell r="EJ67">
            <v>0</v>
          </cell>
          <cell r="EK67">
            <v>0</v>
          </cell>
          <cell r="EL67">
            <v>0</v>
          </cell>
          <cell r="EM67">
            <v>0</v>
          </cell>
        </row>
        <row r="68">
          <cell r="A68" t="str">
            <v>EXVF</v>
          </cell>
          <cell r="B68">
            <v>68</v>
          </cell>
          <cell r="C68" t="str">
            <v>EX6</v>
          </cell>
          <cell r="D68">
            <v>44</v>
          </cell>
          <cell r="E68">
            <v>24529.78</v>
          </cell>
          <cell r="F68">
            <v>15833.99</v>
          </cell>
          <cell r="G68">
            <v>0</v>
          </cell>
          <cell r="H68">
            <v>0</v>
          </cell>
          <cell r="I68">
            <v>0</v>
          </cell>
          <cell r="J68">
            <v>-6065.06</v>
          </cell>
          <cell r="K68">
            <v>0</v>
          </cell>
          <cell r="L68">
            <v>0</v>
          </cell>
          <cell r="M68">
            <v>34298.71</v>
          </cell>
          <cell r="N68">
            <v>9672</v>
          </cell>
          <cell r="O68">
            <v>0</v>
          </cell>
          <cell r="P68">
            <v>0</v>
          </cell>
          <cell r="Q68">
            <v>0</v>
          </cell>
          <cell r="R68">
            <v>-9473.6700000000019</v>
          </cell>
          <cell r="S68">
            <v>0</v>
          </cell>
          <cell r="T68">
            <v>0</v>
          </cell>
          <cell r="U68">
            <v>34497.039999999994</v>
          </cell>
          <cell r="V68">
            <v>0</v>
          </cell>
          <cell r="W68">
            <v>62496.439999999995</v>
          </cell>
          <cell r="X68">
            <v>-17707.3</v>
          </cell>
          <cell r="Y68">
            <v>0</v>
          </cell>
          <cell r="Z68">
            <v>0</v>
          </cell>
          <cell r="AA68">
            <v>10292.1</v>
          </cell>
          <cell r="AB68">
            <v>0</v>
          </cell>
          <cell r="AC68">
            <v>0</v>
          </cell>
          <cell r="AD68">
            <v>0</v>
          </cell>
          <cell r="AE68">
            <v>-11470.080000000002</v>
          </cell>
          <cell r="AF68">
            <v>0</v>
          </cell>
          <cell r="AG68">
            <v>0</v>
          </cell>
          <cell r="AH68">
            <v>33319.06</v>
          </cell>
          <cell r="AI68">
            <v>0</v>
          </cell>
          <cell r="AJ68">
            <v>62496.439999999995</v>
          </cell>
          <cell r="AK68">
            <v>-29177.379999999997</v>
          </cell>
          <cell r="AL68">
            <v>0</v>
          </cell>
          <cell r="AM68">
            <v>0</v>
          </cell>
          <cell r="AN68">
            <v>10456.77</v>
          </cell>
          <cell r="AO68">
            <v>0</v>
          </cell>
          <cell r="AP68">
            <v>0</v>
          </cell>
          <cell r="AQ68">
            <v>0</v>
          </cell>
          <cell r="AR68">
            <v>-13401.34</v>
          </cell>
          <cell r="AS68">
            <v>0</v>
          </cell>
          <cell r="AT68">
            <v>0</v>
          </cell>
          <cell r="AU68">
            <v>30374.489999999998</v>
          </cell>
          <cell r="AV68">
            <v>0</v>
          </cell>
          <cell r="AW68">
            <v>72953.209999999992</v>
          </cell>
          <cell r="AX68">
            <v>-42578.720000000001</v>
          </cell>
          <cell r="AY68">
            <v>0</v>
          </cell>
          <cell r="AZ68">
            <v>0</v>
          </cell>
          <cell r="BA68">
            <v>10644.99</v>
          </cell>
          <cell r="BB68">
            <v>0</v>
          </cell>
          <cell r="BC68">
            <v>0</v>
          </cell>
          <cell r="BD68">
            <v>0</v>
          </cell>
          <cell r="BE68">
            <v>-13630.199999999999</v>
          </cell>
          <cell r="BF68">
            <v>0</v>
          </cell>
          <cell r="BG68">
            <v>0</v>
          </cell>
          <cell r="BH68">
            <v>27389.279999999999</v>
          </cell>
          <cell r="BI68">
            <v>8618</v>
          </cell>
          <cell r="BJ68">
            <v>83598.2</v>
          </cell>
          <cell r="BK68">
            <v>-56208.920000000006</v>
          </cell>
          <cell r="BL68">
            <v>0</v>
          </cell>
          <cell r="BM68">
            <v>0</v>
          </cell>
          <cell r="BN68">
            <v>10836.61</v>
          </cell>
          <cell r="BO68">
            <v>0</v>
          </cell>
          <cell r="BP68">
            <v>0</v>
          </cell>
          <cell r="BQ68">
            <v>0</v>
          </cell>
          <cell r="BR68">
            <v>-11738.23</v>
          </cell>
          <cell r="BS68">
            <v>0</v>
          </cell>
          <cell r="BT68">
            <v>0</v>
          </cell>
          <cell r="BU68">
            <v>26487.66</v>
          </cell>
          <cell r="BV68">
            <v>26698.35</v>
          </cell>
          <cell r="BW68">
            <v>94434.81</v>
          </cell>
          <cell r="BX68">
            <v>-67947.149999999994</v>
          </cell>
          <cell r="BY68">
            <v>0</v>
          </cell>
          <cell r="BZ68">
            <v>0</v>
          </cell>
          <cell r="CA68">
            <v>11042.5</v>
          </cell>
          <cell r="CB68">
            <v>0</v>
          </cell>
          <cell r="CC68">
            <v>0</v>
          </cell>
          <cell r="CD68">
            <v>0</v>
          </cell>
          <cell r="CE68">
            <v>-10517.54</v>
          </cell>
          <cell r="CF68">
            <v>0</v>
          </cell>
          <cell r="CG68">
            <v>0</v>
          </cell>
          <cell r="CH68">
            <v>27012.620000000003</v>
          </cell>
          <cell r="CI68">
            <v>42532.34</v>
          </cell>
          <cell r="CJ68">
            <v>105477.31</v>
          </cell>
          <cell r="CK68">
            <v>-78464.689999999988</v>
          </cell>
          <cell r="CL68">
            <v>0</v>
          </cell>
          <cell r="CM68">
            <v>0</v>
          </cell>
          <cell r="CN68">
            <v>9300</v>
          </cell>
          <cell r="CO68">
            <v>0</v>
          </cell>
          <cell r="CP68">
            <v>9896.25</v>
          </cell>
          <cell r="CQ68">
            <v>0</v>
          </cell>
          <cell r="CR68">
            <v>10054.59</v>
          </cell>
          <cell r="CS68">
            <v>0</v>
          </cell>
          <cell r="CT68">
            <v>10235.57</v>
          </cell>
          <cell r="CU68">
            <v>0</v>
          </cell>
          <cell r="CV68">
            <v>10419.81</v>
          </cell>
          <cell r="CW68">
            <v>0</v>
          </cell>
          <cell r="CX68">
            <v>10617.79</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H68">
            <v>0</v>
          </cell>
          <cell r="EI68">
            <v>0</v>
          </cell>
          <cell r="EJ68">
            <v>0</v>
          </cell>
          <cell r="EK68">
            <v>0</v>
          </cell>
          <cell r="EL68">
            <v>0</v>
          </cell>
          <cell r="EM68">
            <v>0</v>
          </cell>
        </row>
        <row r="69">
          <cell r="A69" t="str">
            <v>EXVE</v>
          </cell>
          <cell r="B69">
            <v>69</v>
          </cell>
          <cell r="C69" t="str">
            <v>EX6</v>
          </cell>
          <cell r="D69">
            <v>43</v>
          </cell>
          <cell r="E69">
            <v>1317769.7800000003</v>
          </cell>
          <cell r="F69">
            <v>426054.88</v>
          </cell>
          <cell r="G69">
            <v>0</v>
          </cell>
          <cell r="H69">
            <v>0</v>
          </cell>
          <cell r="I69">
            <v>0</v>
          </cell>
          <cell r="J69">
            <v>-511324.55999999994</v>
          </cell>
          <cell r="K69">
            <v>0</v>
          </cell>
          <cell r="L69">
            <v>14903.49</v>
          </cell>
          <cell r="M69">
            <v>1247403.5899999999</v>
          </cell>
          <cell r="N69">
            <v>773760</v>
          </cell>
          <cell r="O69">
            <v>0</v>
          </cell>
          <cell r="P69">
            <v>0</v>
          </cell>
          <cell r="Q69">
            <v>-1464.6900000000146</v>
          </cell>
          <cell r="R69">
            <v>-510951.45999999996</v>
          </cell>
          <cell r="S69">
            <v>0</v>
          </cell>
          <cell r="T69">
            <v>7451.76</v>
          </cell>
          <cell r="U69">
            <v>1516199.2</v>
          </cell>
          <cell r="V69">
            <v>4329554.88</v>
          </cell>
          <cell r="W69">
            <v>8420878.5800000001</v>
          </cell>
          <cell r="X69">
            <v>-5755030.1400000006</v>
          </cell>
          <cell r="Y69">
            <v>0</v>
          </cell>
          <cell r="Z69">
            <v>0</v>
          </cell>
          <cell r="AA69">
            <v>1152715.2</v>
          </cell>
          <cell r="AB69">
            <v>0</v>
          </cell>
          <cell r="AC69">
            <v>0</v>
          </cell>
          <cell r="AD69">
            <v>-851.5</v>
          </cell>
          <cell r="AE69">
            <v>-651786.92999999993</v>
          </cell>
          <cell r="AF69">
            <v>0</v>
          </cell>
          <cell r="AG69">
            <v>0</v>
          </cell>
          <cell r="AH69">
            <v>2016275.9700000002</v>
          </cell>
          <cell r="AI69">
            <v>4329554.88</v>
          </cell>
          <cell r="AJ69">
            <v>8420878.5800000001</v>
          </cell>
          <cell r="AK69">
            <v>-6404602.6099999994</v>
          </cell>
          <cell r="AL69">
            <v>0</v>
          </cell>
          <cell r="AM69">
            <v>0</v>
          </cell>
          <cell r="AN69">
            <v>836541.89</v>
          </cell>
          <cell r="AO69">
            <v>0</v>
          </cell>
          <cell r="AP69">
            <v>0</v>
          </cell>
          <cell r="AQ69">
            <v>-238.30999999999995</v>
          </cell>
          <cell r="AR69">
            <v>-717885.8600000001</v>
          </cell>
          <cell r="AS69">
            <v>0</v>
          </cell>
          <cell r="AT69">
            <v>0</v>
          </cell>
          <cell r="AU69">
            <v>2134693.6899999995</v>
          </cell>
          <cell r="AV69">
            <v>4885571.72</v>
          </cell>
          <cell r="AW69">
            <v>9254354.5099999998</v>
          </cell>
          <cell r="AX69">
            <v>-7119660.8200000003</v>
          </cell>
          <cell r="AY69">
            <v>0</v>
          </cell>
          <cell r="AZ69">
            <v>0</v>
          </cell>
          <cell r="BA69">
            <v>851599.65</v>
          </cell>
          <cell r="BB69">
            <v>0</v>
          </cell>
          <cell r="BC69">
            <v>0</v>
          </cell>
          <cell r="BD69">
            <v>0</v>
          </cell>
          <cell r="BE69">
            <v>-782407.95</v>
          </cell>
          <cell r="BF69">
            <v>0</v>
          </cell>
          <cell r="BG69">
            <v>0</v>
          </cell>
          <cell r="BH69">
            <v>2203885.39</v>
          </cell>
          <cell r="BI69">
            <v>5476132</v>
          </cell>
          <cell r="BJ69">
            <v>10105954.16</v>
          </cell>
          <cell r="BK69">
            <v>-7902068.7699999996</v>
          </cell>
          <cell r="BL69">
            <v>0</v>
          </cell>
          <cell r="BM69">
            <v>0</v>
          </cell>
          <cell r="BN69">
            <v>866928.43</v>
          </cell>
          <cell r="BO69">
            <v>0</v>
          </cell>
          <cell r="BP69">
            <v>0</v>
          </cell>
          <cell r="BQ69">
            <v>0</v>
          </cell>
          <cell r="BR69">
            <v>-852996.97999999986</v>
          </cell>
          <cell r="BS69">
            <v>0</v>
          </cell>
          <cell r="BT69">
            <v>0</v>
          </cell>
          <cell r="BU69">
            <v>2217816.84</v>
          </cell>
          <cell r="BV69">
            <v>6065245.3399999999</v>
          </cell>
          <cell r="BW69">
            <v>10972882.59</v>
          </cell>
          <cell r="BX69">
            <v>-8755065.75</v>
          </cell>
          <cell r="BY69">
            <v>0</v>
          </cell>
          <cell r="BZ69">
            <v>0</v>
          </cell>
          <cell r="CA69">
            <v>883400.08</v>
          </cell>
          <cell r="CB69">
            <v>0</v>
          </cell>
          <cell r="CC69">
            <v>0</v>
          </cell>
          <cell r="CD69">
            <v>0</v>
          </cell>
          <cell r="CE69">
            <v>-907273.05</v>
          </cell>
          <cell r="CF69">
            <v>0</v>
          </cell>
          <cell r="CG69">
            <v>0</v>
          </cell>
          <cell r="CH69">
            <v>2193943.8699999996</v>
          </cell>
          <cell r="CI69">
            <v>6491300.2199999997</v>
          </cell>
          <cell r="CJ69">
            <v>11856282.67</v>
          </cell>
          <cell r="CK69">
            <v>-9662338.7999999989</v>
          </cell>
          <cell r="CL69">
            <v>0</v>
          </cell>
          <cell r="CM69">
            <v>0</v>
          </cell>
          <cell r="CN69">
            <v>744000</v>
          </cell>
          <cell r="CO69">
            <v>0</v>
          </cell>
          <cell r="CP69">
            <v>1108380</v>
          </cell>
          <cell r="CQ69">
            <v>0</v>
          </cell>
          <cell r="CR69">
            <v>804367.2</v>
          </cell>
          <cell r="CS69">
            <v>0</v>
          </cell>
          <cell r="CT69">
            <v>818845.81</v>
          </cell>
          <cell r="CU69">
            <v>0</v>
          </cell>
          <cell r="CV69">
            <v>833585.03</v>
          </cell>
          <cell r="CW69">
            <v>0</v>
          </cell>
          <cell r="CX69">
            <v>849423.15</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H69">
            <v>0</v>
          </cell>
          <cell r="EI69">
            <v>0</v>
          </cell>
          <cell r="EJ69">
            <v>0</v>
          </cell>
          <cell r="EK69">
            <v>0</v>
          </cell>
          <cell r="EL69">
            <v>0</v>
          </cell>
          <cell r="EM69">
            <v>0</v>
          </cell>
        </row>
        <row r="70">
          <cell r="A70" t="str">
            <v/>
          </cell>
          <cell r="B70">
            <v>70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BA70">
            <v>0</v>
          </cell>
          <cell r="BB70">
            <v>0</v>
          </cell>
          <cell r="BC70">
            <v>0</v>
          </cell>
          <cell r="BI70">
            <v>0</v>
          </cell>
          <cell r="BN70">
            <v>0</v>
          </cell>
          <cell r="BV70">
            <v>0</v>
          </cell>
          <cell r="CA70">
            <v>0</v>
          </cell>
          <cell r="CI70">
            <v>0</v>
          </cell>
          <cell r="CJ70">
            <v>0</v>
          </cell>
          <cell r="CK70">
            <v>0</v>
          </cell>
          <cell r="CL70">
            <v>0</v>
          </cell>
          <cell r="CM70">
            <v>0</v>
          </cell>
          <cell r="CN70">
            <v>0</v>
          </cell>
          <cell r="CO70">
            <v>0</v>
          </cell>
          <cell r="CP70">
            <v>0</v>
          </cell>
          <cell r="CQ70">
            <v>0</v>
          </cell>
          <cell r="CS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H70">
            <v>0</v>
          </cell>
          <cell r="EI70">
            <v>0</v>
          </cell>
          <cell r="EJ70">
            <v>0</v>
          </cell>
          <cell r="EK70">
            <v>0</v>
          </cell>
          <cell r="EL70">
            <v>0</v>
          </cell>
          <cell r="EM70">
            <v>0</v>
          </cell>
        </row>
        <row r="71">
          <cell r="A71" t="str">
            <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BA71">
            <v>0</v>
          </cell>
          <cell r="BB71">
            <v>0</v>
          </cell>
          <cell r="BC71">
            <v>0</v>
          </cell>
          <cell r="BI71">
            <v>0</v>
          </cell>
          <cell r="BN71">
            <v>0</v>
          </cell>
          <cell r="BV71">
            <v>0</v>
          </cell>
          <cell r="CA71">
            <v>0</v>
          </cell>
          <cell r="CI71">
            <v>0</v>
          </cell>
          <cell r="CJ71">
            <v>0</v>
          </cell>
          <cell r="CK71">
            <v>0</v>
          </cell>
          <cell r="CL71">
            <v>0</v>
          </cell>
          <cell r="CM71">
            <v>0</v>
          </cell>
          <cell r="CN71">
            <v>0</v>
          </cell>
          <cell r="CO71">
            <v>0</v>
          </cell>
          <cell r="CP71">
            <v>0</v>
          </cell>
          <cell r="CQ71">
            <v>0</v>
          </cell>
          <cell r="CS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H71">
            <v>0</v>
          </cell>
          <cell r="EI71">
            <v>0</v>
          </cell>
          <cell r="EJ71">
            <v>0</v>
          </cell>
          <cell r="EK71">
            <v>0</v>
          </cell>
          <cell r="EL71">
            <v>0</v>
          </cell>
          <cell r="EM71">
            <v>0</v>
          </cell>
        </row>
        <row r="72">
          <cell r="A72" t="str">
            <v>ESRE1</v>
          </cell>
          <cell r="B72">
            <v>72</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U72">
            <v>0</v>
          </cell>
          <cell r="V72">
            <v>0</v>
          </cell>
          <cell r="W72">
            <v>0</v>
          </cell>
          <cell r="X72">
            <v>0</v>
          </cell>
          <cell r="Y72">
            <v>0</v>
          </cell>
          <cell r="Z72">
            <v>0</v>
          </cell>
          <cell r="AA72">
            <v>0</v>
          </cell>
          <cell r="AB72">
            <v>0</v>
          </cell>
          <cell r="AC72">
            <v>0</v>
          </cell>
          <cell r="AD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G72">
            <v>0</v>
          </cell>
          <cell r="BH72">
            <v>0</v>
          </cell>
          <cell r="BI72">
            <v>0</v>
          </cell>
          <cell r="BJ72">
            <v>0</v>
          </cell>
          <cell r="BK72">
            <v>0</v>
          </cell>
          <cell r="BL72">
            <v>0</v>
          </cell>
          <cell r="BM72">
            <v>0</v>
          </cell>
          <cell r="BN72">
            <v>0</v>
          </cell>
          <cell r="BO72">
            <v>0</v>
          </cell>
          <cell r="BP72">
            <v>0</v>
          </cell>
          <cell r="BQ72">
            <v>0</v>
          </cell>
          <cell r="BT72">
            <v>0</v>
          </cell>
          <cell r="BU72">
            <v>0</v>
          </cell>
          <cell r="BV72">
            <v>0</v>
          </cell>
          <cell r="BW72">
            <v>0</v>
          </cell>
          <cell r="BX72">
            <v>0</v>
          </cell>
          <cell r="BY72">
            <v>0</v>
          </cell>
          <cell r="BZ72">
            <v>0</v>
          </cell>
          <cell r="CA72">
            <v>0</v>
          </cell>
          <cell r="CB72">
            <v>0</v>
          </cell>
          <cell r="CC72">
            <v>0</v>
          </cell>
          <cell r="CD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1</v>
          </cell>
          <cell r="DW72">
            <v>1</v>
          </cell>
          <cell r="DX72">
            <v>1</v>
          </cell>
          <cell r="DY72">
            <v>0</v>
          </cell>
          <cell r="DZ72">
            <v>1</v>
          </cell>
          <cell r="EA72">
            <v>0</v>
          </cell>
          <cell r="EB72">
            <v>0</v>
          </cell>
          <cell r="EC72">
            <v>0</v>
          </cell>
          <cell r="ED72">
            <v>0</v>
          </cell>
          <cell r="EE72">
            <v>0</v>
          </cell>
          <cell r="EF72">
            <v>0</v>
          </cell>
          <cell r="EG72">
            <v>0</v>
          </cell>
          <cell r="EH72">
            <v>0</v>
          </cell>
          <cell r="EI72">
            <v>0</v>
          </cell>
          <cell r="EJ72">
            <v>0</v>
          </cell>
          <cell r="EK72">
            <v>0</v>
          </cell>
          <cell r="EL72">
            <v>0</v>
          </cell>
          <cell r="EM72">
            <v>0</v>
          </cell>
        </row>
        <row r="73">
          <cell r="A73" t="str">
            <v>ESRE2</v>
          </cell>
          <cell r="B73">
            <v>73</v>
          </cell>
          <cell r="C73">
            <v>0</v>
          </cell>
          <cell r="D73">
            <v>0</v>
          </cell>
          <cell r="E73">
            <v>0</v>
          </cell>
          <cell r="F73">
            <v>0</v>
          </cell>
          <cell r="G73">
            <v>0</v>
          </cell>
          <cell r="H73">
            <v>0</v>
          </cell>
          <cell r="I73">
            <v>0</v>
          </cell>
          <cell r="J73">
            <v>0</v>
          </cell>
          <cell r="K73">
            <v>0</v>
          </cell>
          <cell r="L73">
            <v>0</v>
          </cell>
          <cell r="M73">
            <v>0</v>
          </cell>
          <cell r="N73">
            <v>0</v>
          </cell>
          <cell r="O73">
            <v>0</v>
          </cell>
          <cell r="P73">
            <v>0</v>
          </cell>
          <cell r="U73">
            <v>0</v>
          </cell>
          <cell r="V73">
            <v>0</v>
          </cell>
          <cell r="W73">
            <v>0</v>
          </cell>
          <cell r="X73">
            <v>0</v>
          </cell>
          <cell r="Y73">
            <v>0</v>
          </cell>
          <cell r="Z73">
            <v>0</v>
          </cell>
          <cell r="AA73">
            <v>0</v>
          </cell>
          <cell r="AB73">
            <v>0</v>
          </cell>
          <cell r="AC73">
            <v>0</v>
          </cell>
          <cell r="AH73">
            <v>0</v>
          </cell>
          <cell r="AI73">
            <v>0</v>
          </cell>
          <cell r="AJ73">
            <v>0</v>
          </cell>
          <cell r="AK73">
            <v>0</v>
          </cell>
          <cell r="AL73">
            <v>0</v>
          </cell>
          <cell r="AM73">
            <v>0</v>
          </cell>
          <cell r="AN73">
            <v>0</v>
          </cell>
          <cell r="AO73">
            <v>0</v>
          </cell>
          <cell r="AP73">
            <v>0</v>
          </cell>
          <cell r="AQ73">
            <v>0</v>
          </cell>
          <cell r="AR73">
            <v>0</v>
          </cell>
          <cell r="AS73">
            <v>0</v>
          </cell>
          <cell r="AT73">
            <v>0</v>
          </cell>
          <cell r="AV73">
            <v>0</v>
          </cell>
          <cell r="AW73">
            <v>0</v>
          </cell>
          <cell r="AX73">
            <v>0</v>
          </cell>
          <cell r="AY73">
            <v>0</v>
          </cell>
          <cell r="AZ73">
            <v>0</v>
          </cell>
          <cell r="BA73">
            <v>0</v>
          </cell>
          <cell r="BB73">
            <v>0</v>
          </cell>
          <cell r="BC73">
            <v>0</v>
          </cell>
          <cell r="BD73">
            <v>0</v>
          </cell>
          <cell r="BG73">
            <v>0</v>
          </cell>
          <cell r="BH73">
            <v>0</v>
          </cell>
          <cell r="BI73">
            <v>0</v>
          </cell>
          <cell r="BJ73">
            <v>0</v>
          </cell>
          <cell r="BK73">
            <v>0</v>
          </cell>
          <cell r="BL73">
            <v>0</v>
          </cell>
          <cell r="BM73">
            <v>0</v>
          </cell>
          <cell r="BN73">
            <v>0</v>
          </cell>
          <cell r="BO73">
            <v>0</v>
          </cell>
          <cell r="BP73">
            <v>0</v>
          </cell>
          <cell r="BQ73">
            <v>0</v>
          </cell>
          <cell r="BT73">
            <v>0</v>
          </cell>
          <cell r="BU73">
            <v>0</v>
          </cell>
          <cell r="BW73">
            <v>0</v>
          </cell>
          <cell r="BX73">
            <v>0</v>
          </cell>
          <cell r="BY73">
            <v>0</v>
          </cell>
          <cell r="BZ73">
            <v>0</v>
          </cell>
          <cell r="CA73">
            <v>0</v>
          </cell>
          <cell r="CB73">
            <v>0</v>
          </cell>
          <cell r="CD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row>
        <row r="74">
          <cell r="A74" t="str">
            <v>ESRE3</v>
          </cell>
          <cell r="B74">
            <v>74</v>
          </cell>
          <cell r="C74">
            <v>0</v>
          </cell>
          <cell r="D74">
            <v>0</v>
          </cell>
          <cell r="E74">
            <v>0</v>
          </cell>
          <cell r="F74">
            <v>0</v>
          </cell>
          <cell r="G74">
            <v>0</v>
          </cell>
          <cell r="H74">
            <v>0</v>
          </cell>
          <cell r="I74">
            <v>0</v>
          </cell>
          <cell r="J74">
            <v>0</v>
          </cell>
          <cell r="K74">
            <v>0</v>
          </cell>
          <cell r="L74">
            <v>0</v>
          </cell>
          <cell r="M74">
            <v>0</v>
          </cell>
          <cell r="N74">
            <v>0</v>
          </cell>
          <cell r="O74">
            <v>0</v>
          </cell>
          <cell r="P74">
            <v>0</v>
          </cell>
          <cell r="U74">
            <v>0</v>
          </cell>
          <cell r="V74">
            <v>0</v>
          </cell>
          <cell r="W74">
            <v>0</v>
          </cell>
          <cell r="X74">
            <v>0</v>
          </cell>
          <cell r="Y74">
            <v>0</v>
          </cell>
          <cell r="Z74">
            <v>0</v>
          </cell>
          <cell r="AA74">
            <v>0</v>
          </cell>
          <cell r="AB74">
            <v>0</v>
          </cell>
          <cell r="AC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BA74">
            <v>0</v>
          </cell>
          <cell r="BB74">
            <v>0</v>
          </cell>
          <cell r="BC74">
            <v>0</v>
          </cell>
          <cell r="BI74">
            <v>0</v>
          </cell>
          <cell r="BN74">
            <v>0</v>
          </cell>
          <cell r="CA74">
            <v>0</v>
          </cell>
          <cell r="CI74">
            <v>0</v>
          </cell>
          <cell r="CJ74">
            <v>0</v>
          </cell>
          <cell r="CK74">
            <v>0</v>
          </cell>
          <cell r="CL74">
            <v>0</v>
          </cell>
          <cell r="CM74">
            <v>0</v>
          </cell>
          <cell r="CN74">
            <v>0</v>
          </cell>
          <cell r="CO74">
            <v>0</v>
          </cell>
          <cell r="CP74">
            <v>0</v>
          </cell>
          <cell r="CQ74">
            <v>0</v>
          </cell>
          <cell r="CS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70</v>
          </cell>
          <cell r="DW74">
            <v>34</v>
          </cell>
          <cell r="DX74">
            <v>40</v>
          </cell>
          <cell r="DY74">
            <v>16</v>
          </cell>
          <cell r="DZ74">
            <v>54</v>
          </cell>
          <cell r="EA74">
            <v>0</v>
          </cell>
          <cell r="EB74">
            <v>0</v>
          </cell>
          <cell r="EC74">
            <v>0</v>
          </cell>
          <cell r="ED74">
            <v>0</v>
          </cell>
          <cell r="EE74">
            <v>0</v>
          </cell>
          <cell r="EF74">
            <v>0</v>
          </cell>
          <cell r="EH74">
            <v>0</v>
          </cell>
          <cell r="EI74">
            <v>0</v>
          </cell>
          <cell r="EJ74">
            <v>0</v>
          </cell>
          <cell r="EK74">
            <v>0</v>
          </cell>
          <cell r="EL74">
            <v>0</v>
          </cell>
          <cell r="EM74">
            <v>0</v>
          </cell>
        </row>
        <row r="75">
          <cell r="A75" t="str">
            <v>ESRR1</v>
          </cell>
          <cell r="B75">
            <v>75</v>
          </cell>
          <cell r="C75">
            <v>0</v>
          </cell>
          <cell r="D75">
            <v>0</v>
          </cell>
          <cell r="E75">
            <v>0</v>
          </cell>
          <cell r="F75">
            <v>0</v>
          </cell>
          <cell r="G75">
            <v>0</v>
          </cell>
          <cell r="H75">
            <v>0</v>
          </cell>
          <cell r="I75">
            <v>0</v>
          </cell>
          <cell r="J75">
            <v>0</v>
          </cell>
          <cell r="K75">
            <v>0</v>
          </cell>
          <cell r="L75">
            <v>0</v>
          </cell>
          <cell r="M75">
            <v>0</v>
          </cell>
          <cell r="N75">
            <v>0</v>
          </cell>
          <cell r="O75">
            <v>0</v>
          </cell>
          <cell r="P75">
            <v>0</v>
          </cell>
          <cell r="U75">
            <v>0</v>
          </cell>
          <cell r="V75">
            <v>0</v>
          </cell>
          <cell r="W75">
            <v>0</v>
          </cell>
          <cell r="X75">
            <v>0</v>
          </cell>
          <cell r="Y75">
            <v>0</v>
          </cell>
          <cell r="Z75">
            <v>0</v>
          </cell>
          <cell r="AA75">
            <v>0</v>
          </cell>
          <cell r="AB75">
            <v>0</v>
          </cell>
          <cell r="AC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BA75">
            <v>0</v>
          </cell>
          <cell r="BB75">
            <v>0</v>
          </cell>
          <cell r="BC75">
            <v>0</v>
          </cell>
          <cell r="BI75">
            <v>0</v>
          </cell>
          <cell r="BN75">
            <v>0</v>
          </cell>
          <cell r="CA75">
            <v>0</v>
          </cell>
          <cell r="CI75">
            <v>0</v>
          </cell>
          <cell r="CJ75">
            <v>0</v>
          </cell>
          <cell r="CK75">
            <v>0</v>
          </cell>
          <cell r="CL75">
            <v>0</v>
          </cell>
          <cell r="CM75">
            <v>0</v>
          </cell>
          <cell r="CN75">
            <v>0</v>
          </cell>
          <cell r="CO75">
            <v>0</v>
          </cell>
          <cell r="CP75">
            <v>0</v>
          </cell>
          <cell r="CQ75">
            <v>0</v>
          </cell>
          <cell r="CS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2</v>
          </cell>
          <cell r="DW75">
            <v>5</v>
          </cell>
          <cell r="DX75">
            <v>2</v>
          </cell>
          <cell r="DY75">
            <v>6</v>
          </cell>
          <cell r="DZ75">
            <v>1</v>
          </cell>
          <cell r="EA75">
            <v>0</v>
          </cell>
          <cell r="EB75">
            <v>0</v>
          </cell>
          <cell r="EC75">
            <v>0</v>
          </cell>
          <cell r="ED75">
            <v>0</v>
          </cell>
          <cell r="EE75">
            <v>0</v>
          </cell>
          <cell r="EF75">
            <v>0</v>
          </cell>
          <cell r="EH75">
            <v>0</v>
          </cell>
          <cell r="EI75">
            <v>0</v>
          </cell>
          <cell r="EJ75">
            <v>0</v>
          </cell>
          <cell r="EK75">
            <v>0</v>
          </cell>
          <cell r="EL75">
            <v>0</v>
          </cell>
          <cell r="EM75">
            <v>0</v>
          </cell>
        </row>
        <row r="76">
          <cell r="A76" t="str">
            <v>ESRT1</v>
          </cell>
          <cell r="B76">
            <v>76</v>
          </cell>
          <cell r="C76">
            <v>0</v>
          </cell>
          <cell r="D76">
            <v>0</v>
          </cell>
          <cell r="E76">
            <v>0</v>
          </cell>
          <cell r="F76">
            <v>0</v>
          </cell>
          <cell r="G76">
            <v>0</v>
          </cell>
          <cell r="H76">
            <v>0</v>
          </cell>
          <cell r="I76">
            <v>0</v>
          </cell>
          <cell r="J76">
            <v>0</v>
          </cell>
          <cell r="K76">
            <v>0</v>
          </cell>
          <cell r="L76">
            <v>0</v>
          </cell>
          <cell r="M76">
            <v>0</v>
          </cell>
          <cell r="N76">
            <v>0</v>
          </cell>
          <cell r="O76">
            <v>0</v>
          </cell>
          <cell r="P76">
            <v>0</v>
          </cell>
          <cell r="U76">
            <v>0</v>
          </cell>
          <cell r="V76">
            <v>0</v>
          </cell>
          <cell r="W76">
            <v>0</v>
          </cell>
          <cell r="X76">
            <v>0</v>
          </cell>
          <cell r="Y76">
            <v>0</v>
          </cell>
          <cell r="Z76">
            <v>0</v>
          </cell>
          <cell r="AA76">
            <v>0</v>
          </cell>
          <cell r="AB76">
            <v>0</v>
          </cell>
          <cell r="AC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BA76">
            <v>0</v>
          </cell>
          <cell r="BB76">
            <v>0</v>
          </cell>
          <cell r="BC76">
            <v>0</v>
          </cell>
          <cell r="BI76">
            <v>0</v>
          </cell>
          <cell r="BN76">
            <v>0</v>
          </cell>
          <cell r="BV76">
            <v>0</v>
          </cell>
          <cell r="CA76">
            <v>0</v>
          </cell>
          <cell r="CI76">
            <v>0</v>
          </cell>
          <cell r="CJ76">
            <v>0</v>
          </cell>
          <cell r="CK76">
            <v>0</v>
          </cell>
          <cell r="CL76">
            <v>0</v>
          </cell>
          <cell r="CM76">
            <v>0</v>
          </cell>
          <cell r="CN76">
            <v>0</v>
          </cell>
          <cell r="CO76">
            <v>0</v>
          </cell>
          <cell r="CP76">
            <v>0</v>
          </cell>
          <cell r="CQ76">
            <v>0</v>
          </cell>
          <cell r="CS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9</v>
          </cell>
          <cell r="DW76">
            <v>7</v>
          </cell>
          <cell r="DX76">
            <v>0</v>
          </cell>
          <cell r="DY76">
            <v>0</v>
          </cell>
          <cell r="DZ76">
            <v>0</v>
          </cell>
          <cell r="EA76">
            <v>0</v>
          </cell>
          <cell r="EB76">
            <v>0</v>
          </cell>
          <cell r="EC76">
            <v>0</v>
          </cell>
          <cell r="ED76">
            <v>0</v>
          </cell>
          <cell r="EE76">
            <v>0</v>
          </cell>
          <cell r="EF76">
            <v>0</v>
          </cell>
          <cell r="EH76">
            <v>0</v>
          </cell>
          <cell r="EI76">
            <v>0</v>
          </cell>
          <cell r="EJ76">
            <v>0</v>
          </cell>
          <cell r="EK76">
            <v>0</v>
          </cell>
          <cell r="EL76">
            <v>0</v>
          </cell>
          <cell r="EM76">
            <v>0</v>
          </cell>
        </row>
        <row r="77">
          <cell r="A77" t="str">
            <v>ENMV1</v>
          </cell>
          <cell r="B77">
            <v>77</v>
          </cell>
          <cell r="C77">
            <v>0</v>
          </cell>
          <cell r="D77">
            <v>0</v>
          </cell>
          <cell r="E77">
            <v>0</v>
          </cell>
          <cell r="F77">
            <v>0</v>
          </cell>
          <cell r="G77">
            <v>0</v>
          </cell>
          <cell r="H77">
            <v>0</v>
          </cell>
          <cell r="I77">
            <v>0</v>
          </cell>
          <cell r="J77">
            <v>0</v>
          </cell>
          <cell r="K77">
            <v>0</v>
          </cell>
          <cell r="L77">
            <v>0</v>
          </cell>
          <cell r="M77">
            <v>0</v>
          </cell>
          <cell r="N77">
            <v>0</v>
          </cell>
          <cell r="O77">
            <v>0</v>
          </cell>
          <cell r="P77">
            <v>0</v>
          </cell>
          <cell r="U77">
            <v>0</v>
          </cell>
          <cell r="V77">
            <v>0</v>
          </cell>
          <cell r="W77">
            <v>0</v>
          </cell>
          <cell r="X77">
            <v>0</v>
          </cell>
          <cell r="Y77">
            <v>0</v>
          </cell>
          <cell r="Z77">
            <v>0</v>
          </cell>
          <cell r="AA77">
            <v>0</v>
          </cell>
          <cell r="AB77">
            <v>0</v>
          </cell>
          <cell r="AC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BA77">
            <v>0</v>
          </cell>
          <cell r="BB77">
            <v>0</v>
          </cell>
          <cell r="BC77">
            <v>0</v>
          </cell>
          <cell r="BI77">
            <v>0</v>
          </cell>
          <cell r="BN77">
            <v>0</v>
          </cell>
          <cell r="BV77">
            <v>0</v>
          </cell>
          <cell r="CA77">
            <v>0</v>
          </cell>
          <cell r="CI77">
            <v>0</v>
          </cell>
          <cell r="CJ77">
            <v>0</v>
          </cell>
          <cell r="CK77">
            <v>0</v>
          </cell>
          <cell r="CL77">
            <v>0</v>
          </cell>
          <cell r="CM77">
            <v>0</v>
          </cell>
          <cell r="CN77">
            <v>0</v>
          </cell>
          <cell r="CO77">
            <v>0</v>
          </cell>
          <cell r="CP77">
            <v>0</v>
          </cell>
          <cell r="CQ77">
            <v>0</v>
          </cell>
          <cell r="CS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42600</v>
          </cell>
          <cell r="DW77">
            <v>41200</v>
          </cell>
          <cell r="DX77">
            <v>41200</v>
          </cell>
          <cell r="DY77">
            <v>41200</v>
          </cell>
          <cell r="DZ77">
            <v>41200</v>
          </cell>
          <cell r="EA77">
            <v>0</v>
          </cell>
          <cell r="EB77">
            <v>0</v>
          </cell>
          <cell r="EC77">
            <v>0</v>
          </cell>
          <cell r="ED77">
            <v>0</v>
          </cell>
          <cell r="EE77">
            <v>0</v>
          </cell>
          <cell r="EF77">
            <v>0</v>
          </cell>
          <cell r="EH77">
            <v>0</v>
          </cell>
          <cell r="EI77">
            <v>0</v>
          </cell>
          <cell r="EJ77">
            <v>0</v>
          </cell>
          <cell r="EK77">
            <v>0</v>
          </cell>
          <cell r="EL77">
            <v>0</v>
          </cell>
          <cell r="EM77">
            <v>0</v>
          </cell>
        </row>
        <row r="78">
          <cell r="A78" t="str">
            <v>ENMV2</v>
          </cell>
          <cell r="B78">
            <v>78</v>
          </cell>
          <cell r="C78">
            <v>0</v>
          </cell>
          <cell r="D78">
            <v>0</v>
          </cell>
          <cell r="E78">
            <v>0</v>
          </cell>
          <cell r="F78">
            <v>0</v>
          </cell>
          <cell r="G78">
            <v>0</v>
          </cell>
          <cell r="H78">
            <v>0</v>
          </cell>
          <cell r="I78">
            <v>0</v>
          </cell>
          <cell r="J78">
            <v>0</v>
          </cell>
          <cell r="K78">
            <v>0</v>
          </cell>
          <cell r="L78">
            <v>0</v>
          </cell>
          <cell r="M78">
            <v>0</v>
          </cell>
          <cell r="N78">
            <v>0</v>
          </cell>
          <cell r="O78">
            <v>0</v>
          </cell>
          <cell r="P78">
            <v>0</v>
          </cell>
          <cell r="U78">
            <v>0</v>
          </cell>
          <cell r="V78">
            <v>0</v>
          </cell>
          <cell r="W78">
            <v>0</v>
          </cell>
          <cell r="X78">
            <v>0</v>
          </cell>
          <cell r="Y78">
            <v>0</v>
          </cell>
          <cell r="Z78">
            <v>0</v>
          </cell>
          <cell r="AA78">
            <v>0</v>
          </cell>
          <cell r="AB78">
            <v>0</v>
          </cell>
          <cell r="AC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BA78">
            <v>0</v>
          </cell>
          <cell r="BB78">
            <v>0</v>
          </cell>
          <cell r="BC78">
            <v>0</v>
          </cell>
          <cell r="BI78">
            <v>0</v>
          </cell>
          <cell r="BN78">
            <v>0</v>
          </cell>
          <cell r="BV78">
            <v>0</v>
          </cell>
          <cell r="CA78">
            <v>0</v>
          </cell>
          <cell r="CI78">
            <v>0</v>
          </cell>
          <cell r="CJ78">
            <v>0</v>
          </cell>
          <cell r="CK78">
            <v>0</v>
          </cell>
          <cell r="CL78">
            <v>0</v>
          </cell>
          <cell r="CM78">
            <v>0</v>
          </cell>
          <cell r="CN78">
            <v>0</v>
          </cell>
          <cell r="CO78">
            <v>0</v>
          </cell>
          <cell r="CP78">
            <v>0</v>
          </cell>
          <cell r="CQ78">
            <v>0</v>
          </cell>
          <cell r="CS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4</v>
          </cell>
          <cell r="DW78">
            <v>5</v>
          </cell>
          <cell r="DX78">
            <v>5</v>
          </cell>
          <cell r="DY78">
            <v>5</v>
          </cell>
          <cell r="DZ78">
            <v>5</v>
          </cell>
          <cell r="EA78">
            <v>0</v>
          </cell>
          <cell r="EB78">
            <v>0</v>
          </cell>
          <cell r="EC78">
            <v>0</v>
          </cell>
          <cell r="ED78">
            <v>0</v>
          </cell>
          <cell r="EE78">
            <v>0</v>
          </cell>
          <cell r="EF78">
            <v>0</v>
          </cell>
          <cell r="EH78">
            <v>0</v>
          </cell>
          <cell r="EI78">
            <v>0</v>
          </cell>
          <cell r="EJ78">
            <v>0</v>
          </cell>
          <cell r="EK78">
            <v>0</v>
          </cell>
          <cell r="EL78">
            <v>0</v>
          </cell>
          <cell r="EM78">
            <v>0</v>
          </cell>
        </row>
        <row r="79">
          <cell r="A79" t="str">
            <v>ENMV3</v>
          </cell>
          <cell r="B79">
            <v>79</v>
          </cell>
          <cell r="C79">
            <v>0</v>
          </cell>
          <cell r="D79">
            <v>0</v>
          </cell>
          <cell r="E79">
            <v>0</v>
          </cell>
          <cell r="F79">
            <v>0</v>
          </cell>
          <cell r="G79">
            <v>0</v>
          </cell>
          <cell r="H79">
            <v>0</v>
          </cell>
          <cell r="I79">
            <v>0</v>
          </cell>
          <cell r="J79">
            <v>0</v>
          </cell>
          <cell r="K79">
            <v>0</v>
          </cell>
          <cell r="L79">
            <v>0</v>
          </cell>
          <cell r="M79">
            <v>0</v>
          </cell>
          <cell r="N79">
            <v>0</v>
          </cell>
          <cell r="O79">
            <v>0</v>
          </cell>
          <cell r="P79">
            <v>0</v>
          </cell>
          <cell r="U79">
            <v>0</v>
          </cell>
          <cell r="V79">
            <v>0</v>
          </cell>
          <cell r="W79">
            <v>0</v>
          </cell>
          <cell r="X79">
            <v>0</v>
          </cell>
          <cell r="Y79">
            <v>0</v>
          </cell>
          <cell r="Z79">
            <v>0</v>
          </cell>
          <cell r="AA79">
            <v>0</v>
          </cell>
          <cell r="AB79">
            <v>0</v>
          </cell>
          <cell r="AC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BA79">
            <v>0</v>
          </cell>
          <cell r="BB79">
            <v>0</v>
          </cell>
          <cell r="BC79">
            <v>0</v>
          </cell>
          <cell r="BI79">
            <v>0</v>
          </cell>
          <cell r="BN79">
            <v>0</v>
          </cell>
          <cell r="BV79">
            <v>0</v>
          </cell>
          <cell r="CA79">
            <v>0</v>
          </cell>
          <cell r="CI79">
            <v>0</v>
          </cell>
          <cell r="CJ79">
            <v>0</v>
          </cell>
          <cell r="CK79">
            <v>0</v>
          </cell>
          <cell r="CL79">
            <v>0</v>
          </cell>
          <cell r="CM79">
            <v>0</v>
          </cell>
          <cell r="CN79">
            <v>0</v>
          </cell>
          <cell r="CO79">
            <v>0</v>
          </cell>
          <cell r="CP79">
            <v>0</v>
          </cell>
          <cell r="CQ79">
            <v>0</v>
          </cell>
          <cell r="CS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134</v>
          </cell>
          <cell r="DW79">
            <v>134</v>
          </cell>
          <cell r="DX79">
            <v>134</v>
          </cell>
          <cell r="DY79">
            <v>134</v>
          </cell>
          <cell r="DZ79">
            <v>134</v>
          </cell>
          <cell r="EA79">
            <v>0</v>
          </cell>
          <cell r="EB79">
            <v>0</v>
          </cell>
          <cell r="EC79">
            <v>0</v>
          </cell>
          <cell r="ED79">
            <v>0</v>
          </cell>
          <cell r="EE79">
            <v>0</v>
          </cell>
          <cell r="EF79">
            <v>0</v>
          </cell>
          <cell r="EH79">
            <v>0</v>
          </cell>
          <cell r="EI79">
            <v>0</v>
          </cell>
          <cell r="EJ79">
            <v>0</v>
          </cell>
          <cell r="EK79">
            <v>0</v>
          </cell>
          <cell r="EL79">
            <v>0</v>
          </cell>
          <cell r="EM79">
            <v>0</v>
          </cell>
        </row>
        <row r="80">
          <cell r="A80" t="str">
            <v/>
          </cell>
          <cell r="B80">
            <v>80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U80">
            <v>0</v>
          </cell>
          <cell r="V80">
            <v>0</v>
          </cell>
          <cell r="W80">
            <v>0</v>
          </cell>
          <cell r="X80">
            <v>0</v>
          </cell>
          <cell r="Y80">
            <v>0</v>
          </cell>
          <cell r="Z80">
            <v>0</v>
          </cell>
          <cell r="AA80">
            <v>0</v>
          </cell>
          <cell r="AB80">
            <v>0</v>
          </cell>
          <cell r="AC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BA80">
            <v>0</v>
          </cell>
          <cell r="BB80">
            <v>0</v>
          </cell>
          <cell r="BC80">
            <v>0</v>
          </cell>
          <cell r="BI80">
            <v>0</v>
          </cell>
          <cell r="BN80">
            <v>0</v>
          </cell>
          <cell r="BV80">
            <v>0</v>
          </cell>
          <cell r="CA80">
            <v>0</v>
          </cell>
          <cell r="CI80">
            <v>0</v>
          </cell>
          <cell r="CJ80">
            <v>0</v>
          </cell>
          <cell r="CK80">
            <v>0</v>
          </cell>
          <cell r="CL80">
            <v>0</v>
          </cell>
          <cell r="CM80">
            <v>0</v>
          </cell>
          <cell r="CN80">
            <v>0</v>
          </cell>
          <cell r="CO80">
            <v>0</v>
          </cell>
          <cell r="CP80">
            <v>0</v>
          </cell>
          <cell r="CQ80">
            <v>0</v>
          </cell>
          <cell r="CS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H80">
            <v>0</v>
          </cell>
          <cell r="EI80">
            <v>0</v>
          </cell>
          <cell r="EJ80">
            <v>0</v>
          </cell>
          <cell r="EK80">
            <v>0</v>
          </cell>
          <cell r="EL80">
            <v>0</v>
          </cell>
          <cell r="EM80">
            <v>0</v>
          </cell>
        </row>
        <row r="81">
          <cell r="A81" t="str">
            <v>ESDE1</v>
          </cell>
          <cell r="B81">
            <v>81</v>
          </cell>
          <cell r="C81">
            <v>0</v>
          </cell>
          <cell r="D81">
            <v>0</v>
          </cell>
          <cell r="E81">
            <v>0</v>
          </cell>
          <cell r="F81">
            <v>0</v>
          </cell>
          <cell r="G81">
            <v>0</v>
          </cell>
          <cell r="H81">
            <v>0</v>
          </cell>
          <cell r="I81">
            <v>0</v>
          </cell>
          <cell r="J81">
            <v>0</v>
          </cell>
          <cell r="K81">
            <v>0</v>
          </cell>
          <cell r="L81">
            <v>0</v>
          </cell>
          <cell r="M81">
            <v>0</v>
          </cell>
          <cell r="N81">
            <v>0</v>
          </cell>
          <cell r="O81">
            <v>0</v>
          </cell>
          <cell r="P81">
            <v>0</v>
          </cell>
          <cell r="U81">
            <v>0</v>
          </cell>
          <cell r="V81">
            <v>0</v>
          </cell>
          <cell r="W81">
            <v>0</v>
          </cell>
          <cell r="X81">
            <v>0</v>
          </cell>
          <cell r="Y81">
            <v>0</v>
          </cell>
          <cell r="Z81">
            <v>0</v>
          </cell>
          <cell r="AA81">
            <v>0</v>
          </cell>
          <cell r="AB81">
            <v>0</v>
          </cell>
          <cell r="AC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BA81">
            <v>0</v>
          </cell>
          <cell r="BB81">
            <v>0</v>
          </cell>
          <cell r="BC81">
            <v>0</v>
          </cell>
          <cell r="BI81">
            <v>0</v>
          </cell>
          <cell r="BN81">
            <v>0</v>
          </cell>
          <cell r="BV81">
            <v>0</v>
          </cell>
          <cell r="CA81">
            <v>0</v>
          </cell>
          <cell r="CI81">
            <v>0</v>
          </cell>
          <cell r="CJ81">
            <v>0</v>
          </cell>
          <cell r="CK81">
            <v>0</v>
          </cell>
          <cell r="CL81">
            <v>0</v>
          </cell>
          <cell r="CM81">
            <v>0</v>
          </cell>
          <cell r="CN81">
            <v>0</v>
          </cell>
          <cell r="CO81">
            <v>0</v>
          </cell>
          <cell r="CP81">
            <v>0</v>
          </cell>
          <cell r="CQ81">
            <v>0</v>
          </cell>
          <cell r="CS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3</v>
          </cell>
          <cell r="DW81">
            <v>4</v>
          </cell>
          <cell r="DX81">
            <v>4</v>
          </cell>
          <cell r="DY81">
            <v>4</v>
          </cell>
          <cell r="DZ81">
            <v>4</v>
          </cell>
          <cell r="EA81">
            <v>0</v>
          </cell>
          <cell r="EB81">
            <v>0</v>
          </cell>
          <cell r="EC81">
            <v>0</v>
          </cell>
          <cell r="ED81">
            <v>0</v>
          </cell>
          <cell r="EE81">
            <v>0</v>
          </cell>
          <cell r="EF81">
            <v>0</v>
          </cell>
          <cell r="EH81">
            <v>0</v>
          </cell>
          <cell r="EI81">
            <v>0</v>
          </cell>
          <cell r="EJ81">
            <v>0</v>
          </cell>
          <cell r="EK81">
            <v>0</v>
          </cell>
          <cell r="EL81">
            <v>0</v>
          </cell>
          <cell r="EM81">
            <v>0</v>
          </cell>
        </row>
        <row r="82">
          <cell r="A82" t="str">
            <v>ESDE2</v>
          </cell>
          <cell r="B82">
            <v>82</v>
          </cell>
          <cell r="C82">
            <v>0</v>
          </cell>
          <cell r="D82">
            <v>0</v>
          </cell>
          <cell r="E82">
            <v>0</v>
          </cell>
          <cell r="F82">
            <v>0</v>
          </cell>
          <cell r="G82">
            <v>0</v>
          </cell>
          <cell r="H82">
            <v>0</v>
          </cell>
          <cell r="I82">
            <v>0</v>
          </cell>
          <cell r="J82">
            <v>0</v>
          </cell>
          <cell r="K82">
            <v>0</v>
          </cell>
          <cell r="L82">
            <v>0</v>
          </cell>
          <cell r="M82">
            <v>0</v>
          </cell>
          <cell r="N82">
            <v>0</v>
          </cell>
          <cell r="O82">
            <v>0</v>
          </cell>
          <cell r="P82">
            <v>0</v>
          </cell>
          <cell r="U82">
            <v>0</v>
          </cell>
          <cell r="V82">
            <v>0</v>
          </cell>
          <cell r="W82">
            <v>0</v>
          </cell>
          <cell r="X82">
            <v>0</v>
          </cell>
          <cell r="Y82">
            <v>0</v>
          </cell>
          <cell r="Z82">
            <v>0</v>
          </cell>
          <cell r="AA82">
            <v>0</v>
          </cell>
          <cell r="AB82">
            <v>0</v>
          </cell>
          <cell r="AC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BA82">
            <v>0</v>
          </cell>
          <cell r="BB82">
            <v>0</v>
          </cell>
          <cell r="BC82">
            <v>0</v>
          </cell>
          <cell r="BI82">
            <v>0</v>
          </cell>
          <cell r="BN82">
            <v>0</v>
          </cell>
          <cell r="BV82">
            <v>0</v>
          </cell>
          <cell r="CA82">
            <v>0</v>
          </cell>
          <cell r="CI82">
            <v>0</v>
          </cell>
          <cell r="CJ82">
            <v>0</v>
          </cell>
          <cell r="CK82">
            <v>0</v>
          </cell>
          <cell r="CL82">
            <v>0</v>
          </cell>
          <cell r="CM82">
            <v>0</v>
          </cell>
          <cell r="CN82">
            <v>0</v>
          </cell>
          <cell r="CO82">
            <v>0</v>
          </cell>
          <cell r="CP82">
            <v>0</v>
          </cell>
          <cell r="CQ82">
            <v>0</v>
          </cell>
          <cell r="CS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H82">
            <v>0</v>
          </cell>
          <cell r="EI82">
            <v>0</v>
          </cell>
          <cell r="EJ82">
            <v>0</v>
          </cell>
          <cell r="EK82">
            <v>0</v>
          </cell>
          <cell r="EL82">
            <v>0</v>
          </cell>
          <cell r="EM82">
            <v>0</v>
          </cell>
        </row>
        <row r="83">
          <cell r="A83" t="str">
            <v>ESDE3</v>
          </cell>
          <cell r="B83">
            <v>83</v>
          </cell>
          <cell r="C83">
            <v>0</v>
          </cell>
          <cell r="D83">
            <v>0</v>
          </cell>
          <cell r="E83">
            <v>0</v>
          </cell>
          <cell r="F83">
            <v>0</v>
          </cell>
          <cell r="G83">
            <v>0</v>
          </cell>
          <cell r="H83">
            <v>0</v>
          </cell>
          <cell r="I83">
            <v>0</v>
          </cell>
          <cell r="J83">
            <v>0</v>
          </cell>
          <cell r="K83">
            <v>0</v>
          </cell>
          <cell r="L83">
            <v>0</v>
          </cell>
          <cell r="M83">
            <v>0</v>
          </cell>
          <cell r="N83">
            <v>0</v>
          </cell>
          <cell r="O83">
            <v>0</v>
          </cell>
          <cell r="P83">
            <v>0</v>
          </cell>
          <cell r="U83">
            <v>0</v>
          </cell>
          <cell r="V83">
            <v>0</v>
          </cell>
          <cell r="W83">
            <v>0</v>
          </cell>
          <cell r="X83">
            <v>0</v>
          </cell>
          <cell r="Y83">
            <v>0</v>
          </cell>
          <cell r="Z83">
            <v>0</v>
          </cell>
          <cell r="AA83">
            <v>0</v>
          </cell>
          <cell r="AB83">
            <v>0</v>
          </cell>
          <cell r="AC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BA83">
            <v>0</v>
          </cell>
          <cell r="BB83">
            <v>0</v>
          </cell>
          <cell r="BC83">
            <v>0</v>
          </cell>
          <cell r="BI83">
            <v>0</v>
          </cell>
          <cell r="BN83">
            <v>0</v>
          </cell>
          <cell r="BV83">
            <v>0</v>
          </cell>
          <cell r="CA83">
            <v>0</v>
          </cell>
          <cell r="CI83">
            <v>0</v>
          </cell>
          <cell r="CJ83">
            <v>0</v>
          </cell>
          <cell r="CK83">
            <v>0</v>
          </cell>
          <cell r="CL83">
            <v>0</v>
          </cell>
          <cell r="CM83">
            <v>0</v>
          </cell>
          <cell r="CN83">
            <v>0</v>
          </cell>
          <cell r="CO83">
            <v>0</v>
          </cell>
          <cell r="CP83">
            <v>0</v>
          </cell>
          <cell r="CQ83">
            <v>0</v>
          </cell>
          <cell r="CS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4</v>
          </cell>
          <cell r="DW83">
            <v>30</v>
          </cell>
          <cell r="DX83">
            <v>0</v>
          </cell>
          <cell r="DY83">
            <v>16</v>
          </cell>
          <cell r="DZ83">
            <v>0</v>
          </cell>
          <cell r="EA83">
            <v>0</v>
          </cell>
          <cell r="EB83">
            <v>0</v>
          </cell>
          <cell r="EC83">
            <v>0</v>
          </cell>
          <cell r="ED83">
            <v>0</v>
          </cell>
          <cell r="EE83">
            <v>0</v>
          </cell>
          <cell r="EF83">
            <v>0</v>
          </cell>
          <cell r="EH83">
            <v>0</v>
          </cell>
          <cell r="EI83">
            <v>0</v>
          </cell>
          <cell r="EJ83">
            <v>0</v>
          </cell>
          <cell r="EK83">
            <v>0</v>
          </cell>
          <cell r="EL83">
            <v>0</v>
          </cell>
          <cell r="EM83">
            <v>0</v>
          </cell>
        </row>
        <row r="84">
          <cell r="A84" t="str">
            <v>ESDR1</v>
          </cell>
          <cell r="B84">
            <v>84</v>
          </cell>
          <cell r="C84">
            <v>0</v>
          </cell>
          <cell r="D84">
            <v>0</v>
          </cell>
          <cell r="E84">
            <v>0</v>
          </cell>
          <cell r="F84">
            <v>0</v>
          </cell>
          <cell r="G84">
            <v>0</v>
          </cell>
          <cell r="H84">
            <v>0</v>
          </cell>
          <cell r="I84">
            <v>0</v>
          </cell>
          <cell r="J84">
            <v>0</v>
          </cell>
          <cell r="K84">
            <v>0</v>
          </cell>
          <cell r="L84">
            <v>0</v>
          </cell>
          <cell r="M84">
            <v>0</v>
          </cell>
          <cell r="N84">
            <v>0</v>
          </cell>
          <cell r="O84">
            <v>0</v>
          </cell>
          <cell r="P84">
            <v>0</v>
          </cell>
          <cell r="U84">
            <v>0</v>
          </cell>
          <cell r="V84">
            <v>0</v>
          </cell>
          <cell r="W84">
            <v>0</v>
          </cell>
          <cell r="X84">
            <v>0</v>
          </cell>
          <cell r="Y84">
            <v>0</v>
          </cell>
          <cell r="Z84">
            <v>0</v>
          </cell>
          <cell r="AA84">
            <v>0</v>
          </cell>
          <cell r="AB84">
            <v>0</v>
          </cell>
          <cell r="AC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BA84">
            <v>0</v>
          </cell>
          <cell r="BB84">
            <v>0</v>
          </cell>
          <cell r="BC84">
            <v>0</v>
          </cell>
          <cell r="BI84">
            <v>0</v>
          </cell>
          <cell r="BN84">
            <v>0</v>
          </cell>
          <cell r="BV84">
            <v>0</v>
          </cell>
          <cell r="CA84">
            <v>0</v>
          </cell>
          <cell r="CI84">
            <v>0</v>
          </cell>
          <cell r="CJ84">
            <v>0</v>
          </cell>
          <cell r="CK84">
            <v>0</v>
          </cell>
          <cell r="CL84">
            <v>0</v>
          </cell>
          <cell r="CM84">
            <v>0</v>
          </cell>
          <cell r="CN84">
            <v>0</v>
          </cell>
          <cell r="CO84">
            <v>0</v>
          </cell>
          <cell r="CP84">
            <v>0</v>
          </cell>
          <cell r="CQ84">
            <v>0</v>
          </cell>
          <cell r="CS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9</v>
          </cell>
          <cell r="DW84">
            <v>7</v>
          </cell>
          <cell r="DX84">
            <v>3</v>
          </cell>
          <cell r="DY84">
            <v>4</v>
          </cell>
          <cell r="DZ84">
            <v>5</v>
          </cell>
          <cell r="EA84">
            <v>0</v>
          </cell>
          <cell r="EB84">
            <v>0</v>
          </cell>
          <cell r="EC84">
            <v>0</v>
          </cell>
          <cell r="ED84">
            <v>0</v>
          </cell>
          <cell r="EE84">
            <v>0</v>
          </cell>
          <cell r="EF84">
            <v>0</v>
          </cell>
          <cell r="EH84">
            <v>0</v>
          </cell>
          <cell r="EI84">
            <v>0</v>
          </cell>
          <cell r="EJ84">
            <v>0</v>
          </cell>
          <cell r="EK84">
            <v>0</v>
          </cell>
          <cell r="EL84">
            <v>0</v>
          </cell>
          <cell r="EM84">
            <v>0</v>
          </cell>
        </row>
        <row r="85">
          <cell r="A85" t="str">
            <v>ESTB1</v>
          </cell>
          <cell r="B85">
            <v>85</v>
          </cell>
          <cell r="C85">
            <v>0</v>
          </cell>
          <cell r="D85">
            <v>0</v>
          </cell>
          <cell r="E85">
            <v>0</v>
          </cell>
          <cell r="F85">
            <v>0</v>
          </cell>
          <cell r="G85">
            <v>0</v>
          </cell>
          <cell r="H85">
            <v>0</v>
          </cell>
          <cell r="I85">
            <v>0</v>
          </cell>
          <cell r="J85">
            <v>0</v>
          </cell>
          <cell r="K85">
            <v>0</v>
          </cell>
          <cell r="L85">
            <v>0</v>
          </cell>
          <cell r="M85">
            <v>0</v>
          </cell>
          <cell r="N85">
            <v>0</v>
          </cell>
          <cell r="O85">
            <v>0</v>
          </cell>
          <cell r="P85">
            <v>0</v>
          </cell>
          <cell r="U85">
            <v>0</v>
          </cell>
          <cell r="V85">
            <v>0</v>
          </cell>
          <cell r="W85">
            <v>0</v>
          </cell>
          <cell r="X85">
            <v>0</v>
          </cell>
          <cell r="Y85">
            <v>0</v>
          </cell>
          <cell r="Z85">
            <v>0</v>
          </cell>
          <cell r="AA85">
            <v>0</v>
          </cell>
          <cell r="AB85">
            <v>0</v>
          </cell>
          <cell r="AC85">
            <v>0</v>
          </cell>
          <cell r="AH85">
            <v>0</v>
          </cell>
          <cell r="AI85">
            <v>0</v>
          </cell>
          <cell r="AJ85">
            <v>0</v>
          </cell>
          <cell r="AK85">
            <v>0</v>
          </cell>
          <cell r="AL85">
            <v>0</v>
          </cell>
          <cell r="AM85">
            <v>0</v>
          </cell>
          <cell r="AN85">
            <v>0</v>
          </cell>
          <cell r="AO85">
            <v>0</v>
          </cell>
          <cell r="AP85">
            <v>0</v>
          </cell>
          <cell r="AQ85">
            <v>0</v>
          </cell>
          <cell r="AR85">
            <v>0</v>
          </cell>
          <cell r="AS85">
            <v>0</v>
          </cell>
          <cell r="AT85">
            <v>0</v>
          </cell>
          <cell r="AV85">
            <v>0</v>
          </cell>
          <cell r="AW85">
            <v>0</v>
          </cell>
          <cell r="AX85">
            <v>0</v>
          </cell>
          <cell r="BA85">
            <v>0</v>
          </cell>
          <cell r="BB85">
            <v>0</v>
          </cell>
          <cell r="BC85">
            <v>0</v>
          </cell>
          <cell r="BN85">
            <v>0</v>
          </cell>
          <cell r="CA85">
            <v>0</v>
          </cell>
          <cell r="CI85">
            <v>0</v>
          </cell>
          <cell r="CJ85">
            <v>0</v>
          </cell>
          <cell r="CK85">
            <v>0</v>
          </cell>
          <cell r="CL85">
            <v>0</v>
          </cell>
          <cell r="CM85">
            <v>0</v>
          </cell>
          <cell r="CN85">
            <v>0</v>
          </cell>
          <cell r="CO85">
            <v>0</v>
          </cell>
          <cell r="CP85">
            <v>0</v>
          </cell>
          <cell r="CQ85">
            <v>0</v>
          </cell>
          <cell r="CS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H85">
            <v>0</v>
          </cell>
          <cell r="EI85">
            <v>0</v>
          </cell>
          <cell r="EJ85">
            <v>0</v>
          </cell>
          <cell r="EK85">
            <v>0</v>
          </cell>
          <cell r="EL85">
            <v>0</v>
          </cell>
          <cell r="EM85">
            <v>0</v>
          </cell>
        </row>
        <row r="86">
          <cell r="A86" t="str">
            <v>ESTE1</v>
          </cell>
          <cell r="B86">
            <v>86</v>
          </cell>
          <cell r="C86">
            <v>0</v>
          </cell>
          <cell r="D86">
            <v>0</v>
          </cell>
          <cell r="E86">
            <v>0</v>
          </cell>
          <cell r="F86">
            <v>0</v>
          </cell>
          <cell r="G86">
            <v>0</v>
          </cell>
          <cell r="H86">
            <v>0</v>
          </cell>
          <cell r="I86">
            <v>0</v>
          </cell>
          <cell r="J86">
            <v>0</v>
          </cell>
          <cell r="K86">
            <v>0</v>
          </cell>
          <cell r="L86">
            <v>0</v>
          </cell>
          <cell r="M86">
            <v>0</v>
          </cell>
          <cell r="N86">
            <v>0</v>
          </cell>
          <cell r="O86">
            <v>0</v>
          </cell>
          <cell r="P86">
            <v>0</v>
          </cell>
          <cell r="U86">
            <v>0</v>
          </cell>
          <cell r="V86">
            <v>0</v>
          </cell>
          <cell r="W86">
            <v>0</v>
          </cell>
          <cell r="X86">
            <v>0</v>
          </cell>
          <cell r="Y86">
            <v>0</v>
          </cell>
          <cell r="Z86">
            <v>0</v>
          </cell>
          <cell r="AA86">
            <v>0</v>
          </cell>
          <cell r="AB86">
            <v>0</v>
          </cell>
          <cell r="AC86">
            <v>0</v>
          </cell>
          <cell r="AH86">
            <v>0</v>
          </cell>
          <cell r="AI86">
            <v>0</v>
          </cell>
          <cell r="AJ86">
            <v>0</v>
          </cell>
          <cell r="AK86">
            <v>0</v>
          </cell>
          <cell r="AL86">
            <v>0</v>
          </cell>
          <cell r="AM86">
            <v>0</v>
          </cell>
          <cell r="AN86">
            <v>0</v>
          </cell>
          <cell r="AO86">
            <v>0</v>
          </cell>
          <cell r="AP86">
            <v>0</v>
          </cell>
          <cell r="AQ86">
            <v>0</v>
          </cell>
          <cell r="AR86">
            <v>0</v>
          </cell>
          <cell r="AS86">
            <v>0</v>
          </cell>
          <cell r="AT86">
            <v>0</v>
          </cell>
          <cell r="AV86">
            <v>0</v>
          </cell>
          <cell r="AW86">
            <v>0</v>
          </cell>
          <cell r="AX86">
            <v>0</v>
          </cell>
          <cell r="BA86">
            <v>0</v>
          </cell>
          <cell r="BB86">
            <v>0</v>
          </cell>
          <cell r="BC86">
            <v>0</v>
          </cell>
          <cell r="BN86">
            <v>0</v>
          </cell>
          <cell r="CA86">
            <v>0</v>
          </cell>
          <cell r="CI86">
            <v>0</v>
          </cell>
          <cell r="CJ86">
            <v>0</v>
          </cell>
          <cell r="CK86">
            <v>0</v>
          </cell>
          <cell r="CL86">
            <v>0</v>
          </cell>
          <cell r="CM86">
            <v>0</v>
          </cell>
          <cell r="CN86">
            <v>0</v>
          </cell>
          <cell r="CO86">
            <v>0</v>
          </cell>
          <cell r="CP86">
            <v>0</v>
          </cell>
          <cell r="CQ86">
            <v>0</v>
          </cell>
          <cell r="CS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115</v>
          </cell>
          <cell r="DW86">
            <v>115</v>
          </cell>
          <cell r="DX86">
            <v>115</v>
          </cell>
          <cell r="DY86">
            <v>115</v>
          </cell>
          <cell r="DZ86">
            <v>115</v>
          </cell>
          <cell r="EA86">
            <v>0</v>
          </cell>
          <cell r="EB86">
            <v>0</v>
          </cell>
          <cell r="EC86">
            <v>0</v>
          </cell>
          <cell r="ED86">
            <v>0</v>
          </cell>
          <cell r="EE86">
            <v>0</v>
          </cell>
          <cell r="EF86">
            <v>0</v>
          </cell>
          <cell r="EH86">
            <v>0</v>
          </cell>
          <cell r="EI86">
            <v>0</v>
          </cell>
          <cell r="EJ86">
            <v>0</v>
          </cell>
          <cell r="EK86">
            <v>0</v>
          </cell>
          <cell r="EL86">
            <v>0</v>
          </cell>
          <cell r="EM86">
            <v>0</v>
          </cell>
        </row>
        <row r="87">
          <cell r="A87" t="str">
            <v>ESTE2</v>
          </cell>
          <cell r="B87">
            <v>87</v>
          </cell>
          <cell r="C87">
            <v>0</v>
          </cell>
          <cell r="D87">
            <v>0</v>
          </cell>
          <cell r="E87">
            <v>0</v>
          </cell>
          <cell r="F87">
            <v>0</v>
          </cell>
          <cell r="G87">
            <v>0</v>
          </cell>
          <cell r="H87">
            <v>0</v>
          </cell>
          <cell r="I87">
            <v>0</v>
          </cell>
          <cell r="J87">
            <v>0</v>
          </cell>
          <cell r="K87">
            <v>0</v>
          </cell>
          <cell r="L87">
            <v>0</v>
          </cell>
          <cell r="M87">
            <v>0</v>
          </cell>
          <cell r="N87">
            <v>0</v>
          </cell>
          <cell r="O87">
            <v>0</v>
          </cell>
          <cell r="P87">
            <v>0</v>
          </cell>
          <cell r="U87">
            <v>0</v>
          </cell>
          <cell r="V87">
            <v>0</v>
          </cell>
          <cell r="W87">
            <v>0</v>
          </cell>
          <cell r="X87">
            <v>0</v>
          </cell>
          <cell r="Y87">
            <v>0</v>
          </cell>
          <cell r="Z87">
            <v>0</v>
          </cell>
          <cell r="AA87">
            <v>0</v>
          </cell>
          <cell r="AB87">
            <v>0</v>
          </cell>
          <cell r="AC87">
            <v>0</v>
          </cell>
          <cell r="AH87">
            <v>0</v>
          </cell>
          <cell r="AI87">
            <v>0</v>
          </cell>
          <cell r="AJ87">
            <v>0</v>
          </cell>
          <cell r="AK87">
            <v>0</v>
          </cell>
          <cell r="AL87">
            <v>0</v>
          </cell>
          <cell r="AM87">
            <v>0</v>
          </cell>
          <cell r="AN87">
            <v>0</v>
          </cell>
          <cell r="AO87">
            <v>0</v>
          </cell>
          <cell r="AP87">
            <v>0</v>
          </cell>
          <cell r="AQ87">
            <v>0</v>
          </cell>
          <cell r="AR87">
            <v>0</v>
          </cell>
          <cell r="AS87">
            <v>0</v>
          </cell>
          <cell r="AT87">
            <v>0</v>
          </cell>
          <cell r="AV87">
            <v>0</v>
          </cell>
          <cell r="AW87">
            <v>0</v>
          </cell>
          <cell r="AX87">
            <v>0</v>
          </cell>
          <cell r="BA87">
            <v>0</v>
          </cell>
          <cell r="BB87">
            <v>0</v>
          </cell>
          <cell r="BC87">
            <v>0</v>
          </cell>
          <cell r="BN87">
            <v>0</v>
          </cell>
          <cell r="CA87">
            <v>0</v>
          </cell>
          <cell r="CI87">
            <v>0</v>
          </cell>
          <cell r="CJ87">
            <v>0</v>
          </cell>
          <cell r="CK87">
            <v>0</v>
          </cell>
          <cell r="CL87">
            <v>0</v>
          </cell>
          <cell r="CM87">
            <v>0</v>
          </cell>
          <cell r="CN87">
            <v>0</v>
          </cell>
          <cell r="CO87">
            <v>0</v>
          </cell>
          <cell r="CP87">
            <v>0</v>
          </cell>
          <cell r="CQ87">
            <v>0</v>
          </cell>
          <cell r="CS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216</v>
          </cell>
          <cell r="DW87">
            <v>216</v>
          </cell>
          <cell r="DX87">
            <v>216</v>
          </cell>
          <cell r="DY87">
            <v>216</v>
          </cell>
          <cell r="DZ87">
            <v>216</v>
          </cell>
          <cell r="EA87">
            <v>0</v>
          </cell>
          <cell r="EB87">
            <v>0</v>
          </cell>
          <cell r="EC87">
            <v>0</v>
          </cell>
          <cell r="ED87">
            <v>0</v>
          </cell>
          <cell r="EE87">
            <v>0</v>
          </cell>
          <cell r="EF87">
            <v>0</v>
          </cell>
          <cell r="EH87">
            <v>0</v>
          </cell>
          <cell r="EI87">
            <v>0</v>
          </cell>
          <cell r="EJ87">
            <v>0</v>
          </cell>
          <cell r="EK87">
            <v>0</v>
          </cell>
          <cell r="EL87">
            <v>0</v>
          </cell>
          <cell r="EM87">
            <v>0</v>
          </cell>
        </row>
        <row r="88">
          <cell r="A88" t="str">
            <v>ESTE3</v>
          </cell>
          <cell r="B88">
            <v>88</v>
          </cell>
          <cell r="C88">
            <v>0</v>
          </cell>
          <cell r="D88">
            <v>0</v>
          </cell>
          <cell r="E88">
            <v>0</v>
          </cell>
          <cell r="F88">
            <v>0</v>
          </cell>
          <cell r="G88">
            <v>0</v>
          </cell>
          <cell r="H88">
            <v>0</v>
          </cell>
          <cell r="I88">
            <v>0</v>
          </cell>
          <cell r="J88">
            <v>0</v>
          </cell>
          <cell r="K88">
            <v>0</v>
          </cell>
          <cell r="L88">
            <v>0</v>
          </cell>
          <cell r="M88">
            <v>0</v>
          </cell>
          <cell r="N88">
            <v>0</v>
          </cell>
          <cell r="O88">
            <v>0</v>
          </cell>
          <cell r="P88">
            <v>0</v>
          </cell>
          <cell r="U88">
            <v>0</v>
          </cell>
          <cell r="V88">
            <v>0</v>
          </cell>
          <cell r="W88">
            <v>0</v>
          </cell>
          <cell r="X88">
            <v>0</v>
          </cell>
          <cell r="Y88">
            <v>0</v>
          </cell>
          <cell r="Z88">
            <v>0</v>
          </cell>
          <cell r="AA88">
            <v>0</v>
          </cell>
          <cell r="AB88">
            <v>0</v>
          </cell>
          <cell r="AC88">
            <v>0</v>
          </cell>
          <cell r="AH88">
            <v>0</v>
          </cell>
          <cell r="AI88">
            <v>0</v>
          </cell>
          <cell r="AJ88">
            <v>0</v>
          </cell>
          <cell r="AK88">
            <v>0</v>
          </cell>
          <cell r="AL88">
            <v>0</v>
          </cell>
          <cell r="AM88">
            <v>0</v>
          </cell>
          <cell r="AN88">
            <v>0</v>
          </cell>
          <cell r="AO88">
            <v>0</v>
          </cell>
          <cell r="AP88">
            <v>0</v>
          </cell>
          <cell r="AQ88">
            <v>0</v>
          </cell>
          <cell r="AR88">
            <v>0</v>
          </cell>
          <cell r="AS88">
            <v>0</v>
          </cell>
          <cell r="AT88">
            <v>0</v>
          </cell>
          <cell r="AV88">
            <v>0</v>
          </cell>
          <cell r="AW88">
            <v>0</v>
          </cell>
          <cell r="AX88">
            <v>0</v>
          </cell>
          <cell r="BA88">
            <v>0</v>
          </cell>
          <cell r="BB88">
            <v>0</v>
          </cell>
          <cell r="BC88">
            <v>0</v>
          </cell>
          <cell r="BN88">
            <v>0</v>
          </cell>
          <cell r="CA88">
            <v>0</v>
          </cell>
          <cell r="CI88">
            <v>0</v>
          </cell>
          <cell r="CJ88">
            <v>0</v>
          </cell>
          <cell r="CK88">
            <v>0</v>
          </cell>
          <cell r="CL88">
            <v>0</v>
          </cell>
          <cell r="CM88">
            <v>0</v>
          </cell>
          <cell r="CN88">
            <v>0</v>
          </cell>
          <cell r="CO88">
            <v>0</v>
          </cell>
          <cell r="CP88">
            <v>0</v>
          </cell>
          <cell r="CQ88">
            <v>0</v>
          </cell>
          <cell r="CS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67</v>
          </cell>
          <cell r="DW88">
            <v>67</v>
          </cell>
          <cell r="DX88">
            <v>67</v>
          </cell>
          <cell r="DY88">
            <v>67</v>
          </cell>
          <cell r="DZ88">
            <v>67</v>
          </cell>
          <cell r="EA88">
            <v>0</v>
          </cell>
          <cell r="EB88">
            <v>0</v>
          </cell>
          <cell r="EC88">
            <v>0</v>
          </cell>
          <cell r="ED88">
            <v>0</v>
          </cell>
          <cell r="EE88">
            <v>0</v>
          </cell>
          <cell r="EF88">
            <v>0</v>
          </cell>
          <cell r="EH88">
            <v>0</v>
          </cell>
          <cell r="EI88">
            <v>0</v>
          </cell>
          <cell r="EJ88">
            <v>0</v>
          </cell>
          <cell r="EK88">
            <v>0</v>
          </cell>
          <cell r="EL88">
            <v>0</v>
          </cell>
          <cell r="EM88">
            <v>0</v>
          </cell>
        </row>
        <row r="89">
          <cell r="A89" t="str">
            <v>ESTE4</v>
          </cell>
          <cell r="B89">
            <v>89</v>
          </cell>
          <cell r="C89">
            <v>0</v>
          </cell>
          <cell r="D89">
            <v>0</v>
          </cell>
          <cell r="E89">
            <v>0</v>
          </cell>
          <cell r="F89">
            <v>0</v>
          </cell>
          <cell r="G89">
            <v>0</v>
          </cell>
          <cell r="H89">
            <v>0</v>
          </cell>
          <cell r="I89">
            <v>0</v>
          </cell>
          <cell r="J89">
            <v>0</v>
          </cell>
          <cell r="K89">
            <v>0</v>
          </cell>
          <cell r="L89">
            <v>0</v>
          </cell>
          <cell r="M89">
            <v>0</v>
          </cell>
          <cell r="N89">
            <v>0</v>
          </cell>
          <cell r="O89">
            <v>0</v>
          </cell>
          <cell r="P89">
            <v>0</v>
          </cell>
          <cell r="U89">
            <v>0</v>
          </cell>
          <cell r="V89">
            <v>0</v>
          </cell>
          <cell r="W89">
            <v>0</v>
          </cell>
          <cell r="X89">
            <v>0</v>
          </cell>
          <cell r="Y89">
            <v>0</v>
          </cell>
          <cell r="Z89">
            <v>0</v>
          </cell>
          <cell r="AA89">
            <v>0</v>
          </cell>
          <cell r="AB89">
            <v>0</v>
          </cell>
          <cell r="AC89">
            <v>0</v>
          </cell>
          <cell r="AH89">
            <v>0</v>
          </cell>
          <cell r="AI89">
            <v>0</v>
          </cell>
          <cell r="AJ89">
            <v>0</v>
          </cell>
          <cell r="AK89">
            <v>0</v>
          </cell>
          <cell r="AL89">
            <v>0</v>
          </cell>
          <cell r="AM89">
            <v>0</v>
          </cell>
          <cell r="AN89">
            <v>0</v>
          </cell>
          <cell r="AO89">
            <v>0</v>
          </cell>
          <cell r="AP89">
            <v>0</v>
          </cell>
          <cell r="AQ89">
            <v>0</v>
          </cell>
          <cell r="AR89">
            <v>0</v>
          </cell>
          <cell r="AS89">
            <v>0</v>
          </cell>
          <cell r="AT89">
            <v>0</v>
          </cell>
          <cell r="AV89">
            <v>0</v>
          </cell>
          <cell r="AW89">
            <v>0</v>
          </cell>
          <cell r="AX89">
            <v>0</v>
          </cell>
          <cell r="BA89">
            <v>0</v>
          </cell>
          <cell r="BB89">
            <v>0</v>
          </cell>
          <cell r="BC89">
            <v>0</v>
          </cell>
          <cell r="BN89">
            <v>0</v>
          </cell>
          <cell r="CA89">
            <v>0</v>
          </cell>
          <cell r="CI89">
            <v>0</v>
          </cell>
          <cell r="CJ89">
            <v>0</v>
          </cell>
          <cell r="CK89">
            <v>0</v>
          </cell>
          <cell r="CL89">
            <v>0</v>
          </cell>
          <cell r="CM89">
            <v>0</v>
          </cell>
          <cell r="CN89">
            <v>0</v>
          </cell>
          <cell r="CO89">
            <v>0</v>
          </cell>
          <cell r="CP89">
            <v>0</v>
          </cell>
          <cell r="CQ89">
            <v>0</v>
          </cell>
          <cell r="CS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5</v>
          </cell>
          <cell r="DW89">
            <v>5</v>
          </cell>
          <cell r="DX89">
            <v>5</v>
          </cell>
          <cell r="DY89">
            <v>5</v>
          </cell>
          <cell r="DZ89">
            <v>5</v>
          </cell>
          <cell r="EA89">
            <v>0</v>
          </cell>
          <cell r="EB89">
            <v>0</v>
          </cell>
          <cell r="EC89">
            <v>0</v>
          </cell>
          <cell r="ED89">
            <v>0</v>
          </cell>
          <cell r="EE89">
            <v>0</v>
          </cell>
          <cell r="EF89">
            <v>0</v>
          </cell>
          <cell r="EH89">
            <v>0</v>
          </cell>
          <cell r="EI89">
            <v>0</v>
          </cell>
          <cell r="EJ89">
            <v>0</v>
          </cell>
          <cell r="EK89">
            <v>0</v>
          </cell>
          <cell r="EL89">
            <v>0</v>
          </cell>
          <cell r="EM89">
            <v>0</v>
          </cell>
        </row>
        <row r="90">
          <cell r="A90" t="str">
            <v>EMMM1</v>
          </cell>
          <cell r="B90">
            <v>90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U90">
            <v>0</v>
          </cell>
          <cell r="V90">
            <v>0</v>
          </cell>
          <cell r="W90">
            <v>0</v>
          </cell>
          <cell r="X90">
            <v>0</v>
          </cell>
          <cell r="Y90">
            <v>0</v>
          </cell>
          <cell r="Z90">
            <v>0</v>
          </cell>
          <cell r="AA90">
            <v>0</v>
          </cell>
          <cell r="AB90">
            <v>0</v>
          </cell>
          <cell r="AC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BA90">
            <v>0</v>
          </cell>
          <cell r="BB90">
            <v>0</v>
          </cell>
          <cell r="BC90">
            <v>0</v>
          </cell>
          <cell r="BI90">
            <v>0</v>
          </cell>
          <cell r="BN90">
            <v>0</v>
          </cell>
          <cell r="BV90">
            <v>0</v>
          </cell>
          <cell r="CA90">
            <v>0</v>
          </cell>
          <cell r="CI90">
            <v>0</v>
          </cell>
          <cell r="CJ90">
            <v>0</v>
          </cell>
          <cell r="CK90">
            <v>0</v>
          </cell>
          <cell r="CL90">
            <v>0</v>
          </cell>
          <cell r="CM90">
            <v>0</v>
          </cell>
          <cell r="CN90">
            <v>0</v>
          </cell>
          <cell r="CO90">
            <v>0</v>
          </cell>
          <cell r="CP90">
            <v>0</v>
          </cell>
          <cell r="CQ90">
            <v>0</v>
          </cell>
          <cell r="CS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H90">
            <v>0</v>
          </cell>
          <cell r="EI90">
            <v>0</v>
          </cell>
          <cell r="EJ90">
            <v>0</v>
          </cell>
          <cell r="EK90">
            <v>0</v>
          </cell>
          <cell r="EL90">
            <v>0</v>
          </cell>
          <cell r="EM90">
            <v>0</v>
          </cell>
        </row>
        <row r="91">
          <cell r="A91" t="str">
            <v/>
          </cell>
          <cell r="B91">
            <v>91</v>
          </cell>
          <cell r="C91">
            <v>0</v>
          </cell>
          <cell r="D91">
            <v>0</v>
          </cell>
          <cell r="E91">
            <v>0</v>
          </cell>
          <cell r="F91">
            <v>0</v>
          </cell>
          <cell r="G91">
            <v>0</v>
          </cell>
          <cell r="H91">
            <v>0</v>
          </cell>
          <cell r="I91">
            <v>0</v>
          </cell>
          <cell r="J91">
            <v>0</v>
          </cell>
          <cell r="K91">
            <v>0</v>
          </cell>
          <cell r="L91">
            <v>0</v>
          </cell>
          <cell r="M91">
            <v>0</v>
          </cell>
          <cell r="N91">
            <v>0</v>
          </cell>
          <cell r="O91">
            <v>0</v>
          </cell>
          <cell r="P91">
            <v>0</v>
          </cell>
          <cell r="U91">
            <v>0</v>
          </cell>
          <cell r="V91">
            <v>0</v>
          </cell>
          <cell r="W91">
            <v>0</v>
          </cell>
          <cell r="X91">
            <v>0</v>
          </cell>
          <cell r="Y91">
            <v>0</v>
          </cell>
          <cell r="Z91">
            <v>0</v>
          </cell>
          <cell r="AA91">
            <v>0</v>
          </cell>
          <cell r="AB91">
            <v>0</v>
          </cell>
          <cell r="AC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BA91">
            <v>0</v>
          </cell>
          <cell r="BB91">
            <v>0</v>
          </cell>
          <cell r="BC91">
            <v>0</v>
          </cell>
          <cell r="BI91">
            <v>0</v>
          </cell>
          <cell r="BN91">
            <v>0</v>
          </cell>
          <cell r="BV91">
            <v>0</v>
          </cell>
          <cell r="CA91">
            <v>0</v>
          </cell>
          <cell r="CI91">
            <v>0</v>
          </cell>
          <cell r="CJ91">
            <v>0</v>
          </cell>
          <cell r="CK91">
            <v>0</v>
          </cell>
          <cell r="CL91">
            <v>0</v>
          </cell>
          <cell r="CM91">
            <v>0</v>
          </cell>
          <cell r="CN91">
            <v>0</v>
          </cell>
          <cell r="CO91">
            <v>0</v>
          </cell>
          <cell r="CP91">
            <v>0</v>
          </cell>
          <cell r="CQ91">
            <v>0</v>
          </cell>
          <cell r="CS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H91">
            <v>0</v>
          </cell>
          <cell r="EI91">
            <v>0</v>
          </cell>
          <cell r="EJ91">
            <v>0</v>
          </cell>
          <cell r="EK91">
            <v>0</v>
          </cell>
          <cell r="EL91">
            <v>0</v>
          </cell>
          <cell r="EM91">
            <v>0</v>
          </cell>
        </row>
        <row r="92">
          <cell r="A92" t="str">
            <v>EMAM1</v>
          </cell>
          <cell r="B92">
            <v>92</v>
          </cell>
          <cell r="C92">
            <v>0</v>
          </cell>
          <cell r="D92">
            <v>0</v>
          </cell>
          <cell r="E92">
            <v>0</v>
          </cell>
          <cell r="F92">
            <v>0</v>
          </cell>
          <cell r="G92">
            <v>0</v>
          </cell>
          <cell r="H92">
            <v>0</v>
          </cell>
          <cell r="I92">
            <v>0</v>
          </cell>
          <cell r="J92">
            <v>0</v>
          </cell>
          <cell r="K92">
            <v>0</v>
          </cell>
          <cell r="L92">
            <v>0</v>
          </cell>
          <cell r="M92">
            <v>0</v>
          </cell>
          <cell r="N92">
            <v>0</v>
          </cell>
          <cell r="O92">
            <v>0</v>
          </cell>
          <cell r="P92">
            <v>0</v>
          </cell>
          <cell r="U92">
            <v>0</v>
          </cell>
          <cell r="V92">
            <v>0</v>
          </cell>
          <cell r="W92">
            <v>0</v>
          </cell>
          <cell r="X92">
            <v>0</v>
          </cell>
          <cell r="Y92">
            <v>0</v>
          </cell>
          <cell r="Z92">
            <v>0</v>
          </cell>
          <cell r="AA92">
            <v>0</v>
          </cell>
          <cell r="AB92">
            <v>0</v>
          </cell>
          <cell r="AC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BA92">
            <v>0</v>
          </cell>
          <cell r="BB92">
            <v>0</v>
          </cell>
          <cell r="BC92">
            <v>0</v>
          </cell>
          <cell r="BI92">
            <v>0</v>
          </cell>
          <cell r="BN92">
            <v>0</v>
          </cell>
          <cell r="BV92">
            <v>0</v>
          </cell>
          <cell r="CA92">
            <v>0</v>
          </cell>
          <cell r="CI92">
            <v>0</v>
          </cell>
          <cell r="CJ92">
            <v>0</v>
          </cell>
          <cell r="CK92">
            <v>0</v>
          </cell>
          <cell r="CL92">
            <v>0</v>
          </cell>
          <cell r="CM92">
            <v>0</v>
          </cell>
          <cell r="CN92">
            <v>0</v>
          </cell>
          <cell r="CO92">
            <v>0</v>
          </cell>
          <cell r="CP92">
            <v>0</v>
          </cell>
          <cell r="CQ92">
            <v>0</v>
          </cell>
          <cell r="CS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241</v>
          </cell>
          <cell r="DW92">
            <v>100</v>
          </cell>
          <cell r="DX92">
            <v>100</v>
          </cell>
          <cell r="DY92">
            <v>100</v>
          </cell>
          <cell r="DZ92">
            <v>100</v>
          </cell>
          <cell r="EA92">
            <v>0</v>
          </cell>
          <cell r="EB92">
            <v>0</v>
          </cell>
          <cell r="EC92">
            <v>0</v>
          </cell>
          <cell r="ED92">
            <v>0</v>
          </cell>
          <cell r="EE92">
            <v>0</v>
          </cell>
          <cell r="EF92">
            <v>0</v>
          </cell>
          <cell r="EH92">
            <v>0</v>
          </cell>
          <cell r="EI92">
            <v>0</v>
          </cell>
          <cell r="EJ92">
            <v>0</v>
          </cell>
          <cell r="EK92">
            <v>0</v>
          </cell>
          <cell r="EL92">
            <v>0</v>
          </cell>
          <cell r="EM92">
            <v>0</v>
          </cell>
        </row>
        <row r="93">
          <cell r="A93" t="str">
            <v>EMAM2</v>
          </cell>
          <cell r="B93">
            <v>93</v>
          </cell>
          <cell r="C93">
            <v>0</v>
          </cell>
          <cell r="D93">
            <v>0</v>
          </cell>
          <cell r="E93">
            <v>0</v>
          </cell>
          <cell r="F93">
            <v>0</v>
          </cell>
          <cell r="G93">
            <v>0</v>
          </cell>
          <cell r="H93">
            <v>0</v>
          </cell>
          <cell r="I93">
            <v>0</v>
          </cell>
          <cell r="J93">
            <v>0</v>
          </cell>
          <cell r="K93">
            <v>0</v>
          </cell>
          <cell r="L93">
            <v>0</v>
          </cell>
          <cell r="M93">
            <v>0</v>
          </cell>
          <cell r="N93">
            <v>0</v>
          </cell>
          <cell r="O93">
            <v>0</v>
          </cell>
          <cell r="P93">
            <v>0</v>
          </cell>
          <cell r="U93">
            <v>0</v>
          </cell>
          <cell r="V93">
            <v>0</v>
          </cell>
          <cell r="W93">
            <v>0</v>
          </cell>
          <cell r="X93">
            <v>0</v>
          </cell>
          <cell r="Y93">
            <v>0</v>
          </cell>
          <cell r="Z93">
            <v>0</v>
          </cell>
          <cell r="AA93">
            <v>0</v>
          </cell>
          <cell r="AB93">
            <v>0</v>
          </cell>
          <cell r="AC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BA93">
            <v>0</v>
          </cell>
          <cell r="BB93">
            <v>0</v>
          </cell>
          <cell r="BC93">
            <v>0</v>
          </cell>
          <cell r="BI93">
            <v>0</v>
          </cell>
          <cell r="BN93">
            <v>0</v>
          </cell>
          <cell r="BV93">
            <v>0</v>
          </cell>
          <cell r="CA93">
            <v>0</v>
          </cell>
          <cell r="CI93">
            <v>0</v>
          </cell>
          <cell r="CJ93">
            <v>0</v>
          </cell>
          <cell r="CK93">
            <v>0</v>
          </cell>
          <cell r="CL93">
            <v>0</v>
          </cell>
          <cell r="CM93">
            <v>0</v>
          </cell>
          <cell r="CN93">
            <v>0</v>
          </cell>
          <cell r="CO93">
            <v>0</v>
          </cell>
          <cell r="CP93">
            <v>0</v>
          </cell>
          <cell r="CQ93">
            <v>0</v>
          </cell>
          <cell r="CS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17</v>
          </cell>
          <cell r="DW93">
            <v>18</v>
          </cell>
          <cell r="DX93">
            <v>2</v>
          </cell>
          <cell r="DY93">
            <v>2</v>
          </cell>
          <cell r="DZ93">
            <v>2</v>
          </cell>
          <cell r="EA93">
            <v>0</v>
          </cell>
          <cell r="EB93">
            <v>0</v>
          </cell>
          <cell r="EC93">
            <v>0</v>
          </cell>
          <cell r="ED93">
            <v>0</v>
          </cell>
          <cell r="EE93">
            <v>0</v>
          </cell>
          <cell r="EF93">
            <v>0</v>
          </cell>
          <cell r="EH93">
            <v>0</v>
          </cell>
          <cell r="EI93">
            <v>0</v>
          </cell>
          <cell r="EJ93">
            <v>0</v>
          </cell>
          <cell r="EK93">
            <v>0</v>
          </cell>
          <cell r="EL93">
            <v>0</v>
          </cell>
          <cell r="EM93">
            <v>0</v>
          </cell>
        </row>
        <row r="94">
          <cell r="A94" t="str">
            <v>ENLV1</v>
          </cell>
          <cell r="B94">
            <v>94</v>
          </cell>
          <cell r="C94">
            <v>0</v>
          </cell>
          <cell r="D94">
            <v>0</v>
          </cell>
          <cell r="E94">
            <v>0</v>
          </cell>
          <cell r="F94">
            <v>0</v>
          </cell>
          <cell r="G94">
            <v>0</v>
          </cell>
          <cell r="H94">
            <v>0</v>
          </cell>
          <cell r="I94">
            <v>0</v>
          </cell>
          <cell r="J94">
            <v>0</v>
          </cell>
          <cell r="K94">
            <v>0</v>
          </cell>
          <cell r="L94">
            <v>0</v>
          </cell>
          <cell r="M94">
            <v>0</v>
          </cell>
          <cell r="N94">
            <v>0</v>
          </cell>
          <cell r="O94">
            <v>0</v>
          </cell>
          <cell r="P94">
            <v>0</v>
          </cell>
          <cell r="U94">
            <v>0</v>
          </cell>
          <cell r="V94">
            <v>0</v>
          </cell>
          <cell r="W94">
            <v>0</v>
          </cell>
          <cell r="X94">
            <v>0</v>
          </cell>
          <cell r="Y94">
            <v>0</v>
          </cell>
          <cell r="Z94">
            <v>0</v>
          </cell>
          <cell r="AA94">
            <v>0</v>
          </cell>
          <cell r="AB94">
            <v>0</v>
          </cell>
          <cell r="AC94">
            <v>0</v>
          </cell>
          <cell r="AH94">
            <v>0</v>
          </cell>
          <cell r="AI94">
            <v>0</v>
          </cell>
          <cell r="AJ94">
            <v>0</v>
          </cell>
          <cell r="AK94">
            <v>0</v>
          </cell>
          <cell r="AL94">
            <v>0</v>
          </cell>
          <cell r="AM94">
            <v>0</v>
          </cell>
          <cell r="AN94">
            <v>0</v>
          </cell>
          <cell r="AO94">
            <v>0</v>
          </cell>
          <cell r="AP94">
            <v>0</v>
          </cell>
          <cell r="AQ94">
            <v>0</v>
          </cell>
          <cell r="AR94">
            <v>0</v>
          </cell>
          <cell r="AS94">
            <v>0</v>
          </cell>
          <cell r="AT94">
            <v>0</v>
          </cell>
          <cell r="AV94">
            <v>0</v>
          </cell>
          <cell r="AW94">
            <v>0</v>
          </cell>
          <cell r="AX94">
            <v>0</v>
          </cell>
          <cell r="BA94">
            <v>0</v>
          </cell>
          <cell r="BB94">
            <v>0</v>
          </cell>
          <cell r="BC94">
            <v>0</v>
          </cell>
          <cell r="BN94">
            <v>0</v>
          </cell>
          <cell r="CA94">
            <v>0</v>
          </cell>
          <cell r="CI94">
            <v>0</v>
          </cell>
          <cell r="CJ94">
            <v>0</v>
          </cell>
          <cell r="CK94">
            <v>0</v>
          </cell>
          <cell r="CL94">
            <v>0</v>
          </cell>
          <cell r="CM94">
            <v>0</v>
          </cell>
          <cell r="CN94">
            <v>0</v>
          </cell>
          <cell r="CO94">
            <v>0</v>
          </cell>
          <cell r="CP94">
            <v>0</v>
          </cell>
          <cell r="CQ94">
            <v>0</v>
          </cell>
          <cell r="CS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78500</v>
          </cell>
          <cell r="DW94">
            <v>76600</v>
          </cell>
          <cell r="DX94">
            <v>76600</v>
          </cell>
          <cell r="DY94">
            <v>76600</v>
          </cell>
          <cell r="DZ94">
            <v>76600</v>
          </cell>
          <cell r="EA94">
            <v>0</v>
          </cell>
          <cell r="EB94">
            <v>0</v>
          </cell>
          <cell r="EC94">
            <v>0</v>
          </cell>
          <cell r="ED94">
            <v>0</v>
          </cell>
          <cell r="EE94">
            <v>0</v>
          </cell>
          <cell r="EF94">
            <v>0</v>
          </cell>
          <cell r="EH94">
            <v>0</v>
          </cell>
          <cell r="EI94">
            <v>0</v>
          </cell>
          <cell r="EJ94">
            <v>0</v>
          </cell>
          <cell r="EK94">
            <v>0</v>
          </cell>
          <cell r="EL94">
            <v>0</v>
          </cell>
          <cell r="EM94">
            <v>0</v>
          </cell>
        </row>
        <row r="95">
          <cell r="A95" t="str">
            <v>ENLV2</v>
          </cell>
          <cell r="B95">
            <v>95</v>
          </cell>
          <cell r="C95">
            <v>0</v>
          </cell>
          <cell r="D95">
            <v>0</v>
          </cell>
          <cell r="E95">
            <v>0</v>
          </cell>
          <cell r="F95">
            <v>0</v>
          </cell>
          <cell r="G95">
            <v>0</v>
          </cell>
          <cell r="H95">
            <v>0</v>
          </cell>
          <cell r="I95">
            <v>0</v>
          </cell>
          <cell r="J95">
            <v>0</v>
          </cell>
          <cell r="K95">
            <v>0</v>
          </cell>
          <cell r="L95">
            <v>0</v>
          </cell>
          <cell r="M95">
            <v>0</v>
          </cell>
          <cell r="N95">
            <v>0</v>
          </cell>
          <cell r="O95">
            <v>0</v>
          </cell>
          <cell r="P95">
            <v>0</v>
          </cell>
          <cell r="U95">
            <v>0</v>
          </cell>
          <cell r="V95">
            <v>0</v>
          </cell>
          <cell r="W95">
            <v>0</v>
          </cell>
          <cell r="X95">
            <v>0</v>
          </cell>
          <cell r="Y95">
            <v>0</v>
          </cell>
          <cell r="Z95">
            <v>0</v>
          </cell>
          <cell r="AA95">
            <v>0</v>
          </cell>
          <cell r="AB95">
            <v>0</v>
          </cell>
          <cell r="AC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BA95">
            <v>0</v>
          </cell>
          <cell r="BB95">
            <v>0</v>
          </cell>
          <cell r="BC95">
            <v>0</v>
          </cell>
          <cell r="BI95">
            <v>0</v>
          </cell>
          <cell r="BN95">
            <v>0</v>
          </cell>
          <cell r="BV95">
            <v>0</v>
          </cell>
          <cell r="CA95">
            <v>0</v>
          </cell>
          <cell r="CI95">
            <v>0</v>
          </cell>
          <cell r="CJ95">
            <v>0</v>
          </cell>
          <cell r="CK95">
            <v>0</v>
          </cell>
          <cell r="CL95">
            <v>0</v>
          </cell>
          <cell r="CM95">
            <v>0</v>
          </cell>
          <cell r="CN95">
            <v>0</v>
          </cell>
          <cell r="CO95">
            <v>0</v>
          </cell>
          <cell r="CP95">
            <v>0</v>
          </cell>
          <cell r="CQ95">
            <v>0</v>
          </cell>
          <cell r="CS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220</v>
          </cell>
          <cell r="DW95">
            <v>220</v>
          </cell>
          <cell r="DX95">
            <v>220</v>
          </cell>
          <cell r="DY95">
            <v>220</v>
          </cell>
          <cell r="DZ95">
            <v>220</v>
          </cell>
          <cell r="EA95">
            <v>0</v>
          </cell>
          <cell r="EB95">
            <v>0</v>
          </cell>
          <cell r="EC95">
            <v>0</v>
          </cell>
          <cell r="ED95">
            <v>0</v>
          </cell>
          <cell r="EE95">
            <v>0</v>
          </cell>
          <cell r="EF95">
            <v>0</v>
          </cell>
          <cell r="EH95">
            <v>0</v>
          </cell>
          <cell r="EI95">
            <v>0</v>
          </cell>
          <cell r="EJ95">
            <v>0</v>
          </cell>
          <cell r="EK95">
            <v>0</v>
          </cell>
          <cell r="EL95">
            <v>0</v>
          </cell>
          <cell r="EM95">
            <v>0</v>
          </cell>
        </row>
        <row r="96">
          <cell r="A96" t="str">
            <v/>
          </cell>
          <cell r="B96">
            <v>96</v>
          </cell>
          <cell r="C96">
            <v>0</v>
          </cell>
          <cell r="D96">
            <v>0</v>
          </cell>
          <cell r="E96">
            <v>0</v>
          </cell>
          <cell r="F96">
            <v>0</v>
          </cell>
          <cell r="G96">
            <v>0</v>
          </cell>
          <cell r="H96">
            <v>0</v>
          </cell>
          <cell r="I96">
            <v>0</v>
          </cell>
          <cell r="J96">
            <v>0</v>
          </cell>
          <cell r="K96">
            <v>0</v>
          </cell>
          <cell r="L96">
            <v>0</v>
          </cell>
          <cell r="M96">
            <v>0</v>
          </cell>
          <cell r="N96">
            <v>0</v>
          </cell>
          <cell r="O96">
            <v>0</v>
          </cell>
          <cell r="P96">
            <v>0</v>
          </cell>
          <cell r="U96">
            <v>0</v>
          </cell>
          <cell r="V96">
            <v>0</v>
          </cell>
          <cell r="W96">
            <v>0</v>
          </cell>
          <cell r="X96">
            <v>0</v>
          </cell>
          <cell r="Y96">
            <v>0</v>
          </cell>
          <cell r="Z96">
            <v>0</v>
          </cell>
          <cell r="AA96">
            <v>0</v>
          </cell>
          <cell r="AB96">
            <v>0</v>
          </cell>
          <cell r="AC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BA96">
            <v>0</v>
          </cell>
          <cell r="BB96">
            <v>0</v>
          </cell>
          <cell r="BC96">
            <v>0</v>
          </cell>
          <cell r="BI96">
            <v>0</v>
          </cell>
          <cell r="BN96">
            <v>0</v>
          </cell>
          <cell r="BV96">
            <v>0</v>
          </cell>
          <cell r="CA96">
            <v>0</v>
          </cell>
          <cell r="CI96">
            <v>0</v>
          </cell>
          <cell r="CJ96">
            <v>0</v>
          </cell>
          <cell r="CK96">
            <v>0</v>
          </cell>
          <cell r="CL96">
            <v>0</v>
          </cell>
          <cell r="CM96">
            <v>0</v>
          </cell>
          <cell r="CN96">
            <v>0</v>
          </cell>
          <cell r="CO96">
            <v>0</v>
          </cell>
          <cell r="CP96">
            <v>0</v>
          </cell>
          <cell r="CQ96">
            <v>0</v>
          </cell>
          <cell r="CS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H96">
            <v>0</v>
          </cell>
          <cell r="EI96">
            <v>0</v>
          </cell>
          <cell r="EJ96">
            <v>0</v>
          </cell>
          <cell r="EK96">
            <v>0</v>
          </cell>
          <cell r="EL96">
            <v>0</v>
          </cell>
          <cell r="EM96">
            <v>0</v>
          </cell>
        </row>
        <row r="97">
          <cell r="A97" t="str">
            <v/>
          </cell>
          <cell r="B97">
            <v>97</v>
          </cell>
          <cell r="C97">
            <v>0</v>
          </cell>
          <cell r="D97">
            <v>0</v>
          </cell>
          <cell r="E97">
            <v>0</v>
          </cell>
          <cell r="F97">
            <v>0</v>
          </cell>
          <cell r="G97">
            <v>0</v>
          </cell>
          <cell r="H97">
            <v>0</v>
          </cell>
          <cell r="I97">
            <v>0</v>
          </cell>
          <cell r="J97">
            <v>0</v>
          </cell>
          <cell r="K97">
            <v>0</v>
          </cell>
          <cell r="L97">
            <v>0</v>
          </cell>
          <cell r="M97">
            <v>0</v>
          </cell>
          <cell r="N97">
            <v>0</v>
          </cell>
          <cell r="O97">
            <v>0</v>
          </cell>
          <cell r="P97">
            <v>0</v>
          </cell>
          <cell r="U97">
            <v>0</v>
          </cell>
          <cell r="V97">
            <v>0</v>
          </cell>
          <cell r="W97">
            <v>0</v>
          </cell>
          <cell r="X97">
            <v>0</v>
          </cell>
          <cell r="Y97">
            <v>0</v>
          </cell>
          <cell r="Z97">
            <v>0</v>
          </cell>
          <cell r="AA97">
            <v>0</v>
          </cell>
          <cell r="AB97">
            <v>0</v>
          </cell>
          <cell r="AC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BA97">
            <v>0</v>
          </cell>
          <cell r="BB97">
            <v>0</v>
          </cell>
          <cell r="BC97">
            <v>0</v>
          </cell>
          <cell r="BI97">
            <v>0</v>
          </cell>
          <cell r="BN97">
            <v>0</v>
          </cell>
          <cell r="BV97">
            <v>0</v>
          </cell>
          <cell r="CA97">
            <v>0</v>
          </cell>
          <cell r="CI97">
            <v>0</v>
          </cell>
          <cell r="CJ97">
            <v>0</v>
          </cell>
          <cell r="CK97">
            <v>0</v>
          </cell>
          <cell r="CL97">
            <v>0</v>
          </cell>
          <cell r="CM97">
            <v>0</v>
          </cell>
          <cell r="CN97">
            <v>0</v>
          </cell>
          <cell r="CO97">
            <v>0</v>
          </cell>
          <cell r="CP97">
            <v>0</v>
          </cell>
          <cell r="CQ97">
            <v>0</v>
          </cell>
          <cell r="CS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H97">
            <v>0</v>
          </cell>
          <cell r="EI97">
            <v>0</v>
          </cell>
          <cell r="EJ97">
            <v>0</v>
          </cell>
          <cell r="EK97">
            <v>0</v>
          </cell>
          <cell r="EL97">
            <v>0</v>
          </cell>
          <cell r="EM97">
            <v>0</v>
          </cell>
        </row>
        <row r="98">
          <cell r="A98" t="str">
            <v>ENLH1</v>
          </cell>
          <cell r="B98">
            <v>98</v>
          </cell>
          <cell r="C98">
            <v>0</v>
          </cell>
          <cell r="D98">
            <v>0</v>
          </cell>
          <cell r="E98">
            <v>0</v>
          </cell>
          <cell r="F98">
            <v>0</v>
          </cell>
          <cell r="G98">
            <v>0</v>
          </cell>
          <cell r="H98">
            <v>0</v>
          </cell>
          <cell r="I98">
            <v>0</v>
          </cell>
          <cell r="J98">
            <v>0</v>
          </cell>
          <cell r="K98">
            <v>0</v>
          </cell>
          <cell r="L98">
            <v>0</v>
          </cell>
          <cell r="M98">
            <v>0</v>
          </cell>
          <cell r="N98">
            <v>0</v>
          </cell>
          <cell r="O98">
            <v>0</v>
          </cell>
          <cell r="P98">
            <v>0</v>
          </cell>
          <cell r="U98">
            <v>0</v>
          </cell>
          <cell r="V98">
            <v>0</v>
          </cell>
          <cell r="W98">
            <v>0</v>
          </cell>
          <cell r="X98">
            <v>0</v>
          </cell>
          <cell r="Y98">
            <v>0</v>
          </cell>
          <cell r="Z98">
            <v>0</v>
          </cell>
          <cell r="AA98">
            <v>0</v>
          </cell>
          <cell r="AB98">
            <v>0</v>
          </cell>
          <cell r="AC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BA98">
            <v>0</v>
          </cell>
          <cell r="BB98">
            <v>0</v>
          </cell>
          <cell r="BC98">
            <v>0</v>
          </cell>
          <cell r="BI98">
            <v>0</v>
          </cell>
          <cell r="BN98">
            <v>0</v>
          </cell>
          <cell r="BV98">
            <v>0</v>
          </cell>
          <cell r="CA98">
            <v>0</v>
          </cell>
          <cell r="CI98">
            <v>0</v>
          </cell>
          <cell r="CJ98">
            <v>0</v>
          </cell>
          <cell r="CK98">
            <v>0</v>
          </cell>
          <cell r="CL98">
            <v>0</v>
          </cell>
          <cell r="CM98">
            <v>0</v>
          </cell>
          <cell r="CN98">
            <v>0</v>
          </cell>
          <cell r="CO98">
            <v>0</v>
          </cell>
          <cell r="CP98">
            <v>0</v>
          </cell>
          <cell r="CQ98">
            <v>0</v>
          </cell>
          <cell r="CS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H98">
            <v>0</v>
          </cell>
          <cell r="EI98">
            <v>0</v>
          </cell>
          <cell r="EJ98">
            <v>0</v>
          </cell>
          <cell r="EK98">
            <v>0</v>
          </cell>
          <cell r="EL98">
            <v>0</v>
          </cell>
          <cell r="EM98">
            <v>0</v>
          </cell>
        </row>
        <row r="99">
          <cell r="A99" t="str">
            <v>ECLV1</v>
          </cell>
          <cell r="B99">
            <v>99</v>
          </cell>
          <cell r="C99">
            <v>0</v>
          </cell>
          <cell r="D99">
            <v>0</v>
          </cell>
          <cell r="E99">
            <v>0</v>
          </cell>
          <cell r="F99">
            <v>0</v>
          </cell>
          <cell r="G99">
            <v>0</v>
          </cell>
          <cell r="H99">
            <v>0</v>
          </cell>
          <cell r="I99">
            <v>0</v>
          </cell>
          <cell r="J99">
            <v>0</v>
          </cell>
          <cell r="K99">
            <v>0</v>
          </cell>
          <cell r="L99">
            <v>0</v>
          </cell>
          <cell r="M99">
            <v>0</v>
          </cell>
          <cell r="N99">
            <v>0</v>
          </cell>
          <cell r="O99">
            <v>0</v>
          </cell>
          <cell r="P99">
            <v>0</v>
          </cell>
          <cell r="U99">
            <v>0</v>
          </cell>
          <cell r="V99">
            <v>0</v>
          </cell>
          <cell r="W99">
            <v>0</v>
          </cell>
          <cell r="X99">
            <v>0</v>
          </cell>
          <cell r="Y99">
            <v>0</v>
          </cell>
          <cell r="Z99">
            <v>0</v>
          </cell>
          <cell r="AA99">
            <v>0</v>
          </cell>
          <cell r="AB99">
            <v>0</v>
          </cell>
          <cell r="AC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BA99">
            <v>0</v>
          </cell>
          <cell r="BB99">
            <v>0</v>
          </cell>
          <cell r="BC99">
            <v>0</v>
          </cell>
          <cell r="BI99">
            <v>0</v>
          </cell>
          <cell r="BN99">
            <v>0</v>
          </cell>
          <cell r="BV99">
            <v>0</v>
          </cell>
          <cell r="CA99">
            <v>0</v>
          </cell>
          <cell r="CI99">
            <v>0</v>
          </cell>
          <cell r="CJ99">
            <v>0</v>
          </cell>
          <cell r="CK99">
            <v>0</v>
          </cell>
          <cell r="CL99">
            <v>0</v>
          </cell>
          <cell r="CM99">
            <v>0</v>
          </cell>
          <cell r="CN99">
            <v>0</v>
          </cell>
          <cell r="CO99">
            <v>0</v>
          </cell>
          <cell r="CP99">
            <v>0</v>
          </cell>
          <cell r="CQ99">
            <v>0</v>
          </cell>
          <cell r="CS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1365</v>
          </cell>
          <cell r="DW99">
            <v>1215</v>
          </cell>
          <cell r="DX99">
            <v>1215</v>
          </cell>
          <cell r="DY99">
            <v>1215</v>
          </cell>
          <cell r="DZ99">
            <v>1215</v>
          </cell>
          <cell r="EA99">
            <v>0</v>
          </cell>
          <cell r="EB99">
            <v>0</v>
          </cell>
          <cell r="EC99">
            <v>0</v>
          </cell>
          <cell r="ED99">
            <v>0</v>
          </cell>
          <cell r="EE99">
            <v>0</v>
          </cell>
          <cell r="EF99">
            <v>0</v>
          </cell>
          <cell r="EH99">
            <v>0</v>
          </cell>
          <cell r="EI99">
            <v>0</v>
          </cell>
          <cell r="EJ99">
            <v>0</v>
          </cell>
          <cell r="EK99">
            <v>0</v>
          </cell>
          <cell r="EL99">
            <v>0</v>
          </cell>
          <cell r="EM99">
            <v>0</v>
          </cell>
        </row>
        <row r="100">
          <cell r="A100" t="str">
            <v>ECLV2</v>
          </cell>
          <cell r="B100">
            <v>100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U100">
            <v>0</v>
          </cell>
          <cell r="V100">
            <v>0</v>
          </cell>
          <cell r="W100">
            <v>0</v>
          </cell>
          <cell r="X100">
            <v>0</v>
          </cell>
          <cell r="Y100">
            <v>0</v>
          </cell>
          <cell r="Z100">
            <v>0</v>
          </cell>
          <cell r="AA100">
            <v>0</v>
          </cell>
          <cell r="AB100">
            <v>0</v>
          </cell>
          <cell r="AC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BA100">
            <v>0</v>
          </cell>
          <cell r="BB100">
            <v>0</v>
          </cell>
          <cell r="BC100">
            <v>0</v>
          </cell>
          <cell r="BI100">
            <v>0</v>
          </cell>
          <cell r="BN100">
            <v>0</v>
          </cell>
          <cell r="BV100">
            <v>0</v>
          </cell>
          <cell r="CA100">
            <v>0</v>
          </cell>
          <cell r="CI100">
            <v>0</v>
          </cell>
          <cell r="CJ100">
            <v>0</v>
          </cell>
          <cell r="CK100">
            <v>0</v>
          </cell>
          <cell r="CL100">
            <v>0</v>
          </cell>
          <cell r="CM100">
            <v>0</v>
          </cell>
          <cell r="CN100">
            <v>0</v>
          </cell>
          <cell r="CO100">
            <v>0</v>
          </cell>
          <cell r="CP100">
            <v>0</v>
          </cell>
          <cell r="CQ100">
            <v>0</v>
          </cell>
          <cell r="CS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3775</v>
          </cell>
          <cell r="DW100">
            <v>3775</v>
          </cell>
          <cell r="DX100">
            <v>3775</v>
          </cell>
          <cell r="DY100">
            <v>3775</v>
          </cell>
          <cell r="DZ100">
            <v>3775</v>
          </cell>
          <cell r="EA100">
            <v>0</v>
          </cell>
          <cell r="EB100">
            <v>0</v>
          </cell>
          <cell r="EC100">
            <v>0</v>
          </cell>
          <cell r="ED100">
            <v>0</v>
          </cell>
          <cell r="EE100">
            <v>0</v>
          </cell>
          <cell r="EF100">
            <v>0</v>
          </cell>
          <cell r="EH100">
            <v>0</v>
          </cell>
          <cell r="EI100">
            <v>0</v>
          </cell>
          <cell r="EJ100">
            <v>0</v>
          </cell>
          <cell r="EK100">
            <v>0</v>
          </cell>
          <cell r="EL100">
            <v>0</v>
          </cell>
          <cell r="EM100">
            <v>0</v>
          </cell>
        </row>
        <row r="101">
          <cell r="A101" t="str">
            <v>ECLV3</v>
          </cell>
          <cell r="B101">
            <v>101</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U101">
            <v>0</v>
          </cell>
          <cell r="V101">
            <v>0</v>
          </cell>
          <cell r="W101">
            <v>0</v>
          </cell>
          <cell r="X101">
            <v>0</v>
          </cell>
          <cell r="Y101">
            <v>0</v>
          </cell>
          <cell r="Z101">
            <v>0</v>
          </cell>
          <cell r="AA101">
            <v>0</v>
          </cell>
          <cell r="AB101">
            <v>0</v>
          </cell>
          <cell r="AC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BA101">
            <v>0</v>
          </cell>
          <cell r="BB101">
            <v>0</v>
          </cell>
          <cell r="BC101">
            <v>0</v>
          </cell>
          <cell r="BI101">
            <v>0</v>
          </cell>
          <cell r="BN101">
            <v>0</v>
          </cell>
          <cell r="BV101">
            <v>0</v>
          </cell>
          <cell r="CA101">
            <v>0</v>
          </cell>
          <cell r="CI101">
            <v>0</v>
          </cell>
          <cell r="CJ101">
            <v>0</v>
          </cell>
          <cell r="CK101">
            <v>0</v>
          </cell>
          <cell r="CL101">
            <v>0</v>
          </cell>
          <cell r="CM101">
            <v>0</v>
          </cell>
          <cell r="CN101">
            <v>0</v>
          </cell>
          <cell r="CO101">
            <v>0</v>
          </cell>
          <cell r="CP101">
            <v>0</v>
          </cell>
          <cell r="CQ101">
            <v>0</v>
          </cell>
          <cell r="CS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H101">
            <v>0</v>
          </cell>
          <cell r="EI101">
            <v>0</v>
          </cell>
          <cell r="EJ101">
            <v>0</v>
          </cell>
          <cell r="EK101">
            <v>0</v>
          </cell>
          <cell r="EL101">
            <v>0</v>
          </cell>
          <cell r="EM101">
            <v>0</v>
          </cell>
        </row>
        <row r="102">
          <cell r="A102" t="str">
            <v>ECLV4</v>
          </cell>
          <cell r="B102">
            <v>102</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U102">
            <v>0</v>
          </cell>
          <cell r="V102">
            <v>0</v>
          </cell>
          <cell r="W102">
            <v>0</v>
          </cell>
          <cell r="X102">
            <v>0</v>
          </cell>
          <cell r="Y102">
            <v>0</v>
          </cell>
          <cell r="Z102">
            <v>0</v>
          </cell>
          <cell r="AA102">
            <v>0</v>
          </cell>
          <cell r="AB102">
            <v>0</v>
          </cell>
          <cell r="AC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BA102">
            <v>0</v>
          </cell>
          <cell r="BB102">
            <v>0</v>
          </cell>
          <cell r="BC102">
            <v>0</v>
          </cell>
          <cell r="BI102">
            <v>0</v>
          </cell>
          <cell r="BN102">
            <v>0</v>
          </cell>
          <cell r="BV102">
            <v>0</v>
          </cell>
          <cell r="CA102">
            <v>0</v>
          </cell>
          <cell r="CI102">
            <v>0</v>
          </cell>
          <cell r="CJ102">
            <v>0</v>
          </cell>
          <cell r="CK102">
            <v>0</v>
          </cell>
          <cell r="CL102">
            <v>0</v>
          </cell>
          <cell r="CM102">
            <v>0</v>
          </cell>
          <cell r="CN102">
            <v>0</v>
          </cell>
          <cell r="CO102">
            <v>0</v>
          </cell>
          <cell r="CP102">
            <v>0</v>
          </cell>
          <cell r="CQ102">
            <v>0</v>
          </cell>
          <cell r="CS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900</v>
          </cell>
          <cell r="DW102">
            <v>900</v>
          </cell>
          <cell r="DX102">
            <v>900</v>
          </cell>
          <cell r="DY102">
            <v>900</v>
          </cell>
          <cell r="DZ102">
            <v>900</v>
          </cell>
          <cell r="EA102">
            <v>0</v>
          </cell>
          <cell r="EB102">
            <v>0</v>
          </cell>
          <cell r="EC102">
            <v>0</v>
          </cell>
          <cell r="ED102">
            <v>0</v>
          </cell>
          <cell r="EE102">
            <v>0</v>
          </cell>
          <cell r="EF102">
            <v>0</v>
          </cell>
          <cell r="EH102">
            <v>0</v>
          </cell>
          <cell r="EI102">
            <v>0</v>
          </cell>
          <cell r="EJ102">
            <v>0</v>
          </cell>
          <cell r="EK102">
            <v>0</v>
          </cell>
          <cell r="EL102">
            <v>0</v>
          </cell>
          <cell r="EM102">
            <v>0</v>
          </cell>
        </row>
        <row r="103">
          <cell r="A103" t="str">
            <v>ECLV5</v>
          </cell>
          <cell r="B103">
            <v>103</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U103">
            <v>0</v>
          </cell>
          <cell r="V103">
            <v>0</v>
          </cell>
          <cell r="W103">
            <v>0</v>
          </cell>
          <cell r="X103">
            <v>0</v>
          </cell>
          <cell r="Y103">
            <v>0</v>
          </cell>
          <cell r="Z103">
            <v>0</v>
          </cell>
          <cell r="AA103">
            <v>0</v>
          </cell>
          <cell r="AB103">
            <v>0</v>
          </cell>
          <cell r="AC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BA103">
            <v>0</v>
          </cell>
          <cell r="BB103">
            <v>0</v>
          </cell>
          <cell r="BC103">
            <v>0</v>
          </cell>
          <cell r="BI103">
            <v>0</v>
          </cell>
          <cell r="BN103">
            <v>0</v>
          </cell>
          <cell r="BV103">
            <v>0</v>
          </cell>
          <cell r="CA103">
            <v>0</v>
          </cell>
          <cell r="CI103">
            <v>0</v>
          </cell>
          <cell r="CJ103">
            <v>0</v>
          </cell>
          <cell r="CK103">
            <v>0</v>
          </cell>
          <cell r="CL103">
            <v>0</v>
          </cell>
          <cell r="CM103">
            <v>0</v>
          </cell>
          <cell r="CN103">
            <v>0</v>
          </cell>
          <cell r="CO103">
            <v>0</v>
          </cell>
          <cell r="CP103">
            <v>0</v>
          </cell>
          <cell r="CQ103">
            <v>0</v>
          </cell>
          <cell r="CS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1147</v>
          </cell>
          <cell r="DW103">
            <v>1147</v>
          </cell>
          <cell r="DX103">
            <v>1147</v>
          </cell>
          <cell r="DY103">
            <v>1147</v>
          </cell>
          <cell r="DZ103">
            <v>1147</v>
          </cell>
          <cell r="EA103">
            <v>0</v>
          </cell>
          <cell r="EB103">
            <v>0</v>
          </cell>
          <cell r="EC103">
            <v>0</v>
          </cell>
          <cell r="ED103">
            <v>0</v>
          </cell>
          <cell r="EE103">
            <v>0</v>
          </cell>
          <cell r="EF103">
            <v>0</v>
          </cell>
          <cell r="EH103">
            <v>0</v>
          </cell>
          <cell r="EI103">
            <v>0</v>
          </cell>
          <cell r="EJ103">
            <v>0</v>
          </cell>
          <cell r="EK103">
            <v>0</v>
          </cell>
          <cell r="EL103">
            <v>0</v>
          </cell>
          <cell r="EM103">
            <v>0</v>
          </cell>
        </row>
        <row r="104">
          <cell r="A104" t="str">
            <v>EMML1</v>
          </cell>
          <cell r="B104">
            <v>104</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U104">
            <v>0</v>
          </cell>
          <cell r="V104">
            <v>0</v>
          </cell>
          <cell r="W104">
            <v>0</v>
          </cell>
          <cell r="X104">
            <v>0</v>
          </cell>
          <cell r="Y104">
            <v>0</v>
          </cell>
          <cell r="Z104">
            <v>0</v>
          </cell>
          <cell r="AA104">
            <v>0</v>
          </cell>
          <cell r="AB104">
            <v>0</v>
          </cell>
          <cell r="AC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BA104">
            <v>0</v>
          </cell>
          <cell r="BB104">
            <v>0</v>
          </cell>
          <cell r="BC104">
            <v>0</v>
          </cell>
          <cell r="BI104">
            <v>0</v>
          </cell>
          <cell r="BN104">
            <v>0</v>
          </cell>
          <cell r="BV104">
            <v>0</v>
          </cell>
          <cell r="CA104">
            <v>0</v>
          </cell>
          <cell r="CI104">
            <v>0</v>
          </cell>
          <cell r="CJ104">
            <v>0</v>
          </cell>
          <cell r="CK104">
            <v>0</v>
          </cell>
          <cell r="CL104">
            <v>0</v>
          </cell>
          <cell r="CM104">
            <v>0</v>
          </cell>
          <cell r="CN104">
            <v>0</v>
          </cell>
          <cell r="CO104">
            <v>0</v>
          </cell>
          <cell r="CP104">
            <v>0</v>
          </cell>
          <cell r="CQ104">
            <v>0</v>
          </cell>
          <cell r="CS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8530</v>
          </cell>
          <cell r="DW104">
            <v>1589</v>
          </cell>
          <cell r="DX104">
            <v>0</v>
          </cell>
          <cell r="DY104">
            <v>0</v>
          </cell>
          <cell r="DZ104">
            <v>0</v>
          </cell>
          <cell r="EA104">
            <v>0</v>
          </cell>
          <cell r="EB104">
            <v>0</v>
          </cell>
          <cell r="EC104">
            <v>0</v>
          </cell>
          <cell r="ED104">
            <v>0</v>
          </cell>
          <cell r="EE104">
            <v>0</v>
          </cell>
          <cell r="EF104">
            <v>0</v>
          </cell>
          <cell r="EH104">
            <v>0</v>
          </cell>
          <cell r="EI104">
            <v>0</v>
          </cell>
          <cell r="EJ104">
            <v>0</v>
          </cell>
          <cell r="EK104">
            <v>0</v>
          </cell>
          <cell r="EL104">
            <v>0</v>
          </cell>
          <cell r="EM104">
            <v>0</v>
          </cell>
        </row>
        <row r="105">
          <cell r="A105" t="str">
            <v>EMML2</v>
          </cell>
          <cell r="B105">
            <v>105</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U105">
            <v>0</v>
          </cell>
          <cell r="V105">
            <v>0</v>
          </cell>
          <cell r="W105">
            <v>0</v>
          </cell>
          <cell r="X105">
            <v>0</v>
          </cell>
          <cell r="Y105">
            <v>0</v>
          </cell>
          <cell r="Z105">
            <v>0</v>
          </cell>
          <cell r="AA105">
            <v>0</v>
          </cell>
          <cell r="AB105">
            <v>0</v>
          </cell>
          <cell r="AC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BA105">
            <v>0</v>
          </cell>
          <cell r="BB105">
            <v>0</v>
          </cell>
          <cell r="BC105">
            <v>0</v>
          </cell>
          <cell r="BI105">
            <v>0</v>
          </cell>
          <cell r="BN105">
            <v>0</v>
          </cell>
          <cell r="BV105">
            <v>0</v>
          </cell>
          <cell r="CA105">
            <v>0</v>
          </cell>
          <cell r="CI105">
            <v>0</v>
          </cell>
          <cell r="CJ105">
            <v>0</v>
          </cell>
          <cell r="CK105">
            <v>0</v>
          </cell>
          <cell r="CL105">
            <v>0</v>
          </cell>
          <cell r="CM105">
            <v>0</v>
          </cell>
          <cell r="CN105">
            <v>0</v>
          </cell>
          <cell r="CO105">
            <v>0</v>
          </cell>
          <cell r="CP105">
            <v>0</v>
          </cell>
          <cell r="CQ105">
            <v>0</v>
          </cell>
          <cell r="CS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15027</v>
          </cell>
          <cell r="DW105">
            <v>14086</v>
          </cell>
          <cell r="DX105">
            <v>14086</v>
          </cell>
          <cell r="DY105">
            <v>14086</v>
          </cell>
          <cell r="DZ105">
            <v>14086</v>
          </cell>
          <cell r="EA105">
            <v>0</v>
          </cell>
          <cell r="EB105">
            <v>0</v>
          </cell>
          <cell r="EC105">
            <v>0</v>
          </cell>
          <cell r="ED105">
            <v>0</v>
          </cell>
          <cell r="EE105">
            <v>0</v>
          </cell>
          <cell r="EF105">
            <v>0</v>
          </cell>
          <cell r="EH105">
            <v>0</v>
          </cell>
          <cell r="EI105">
            <v>0</v>
          </cell>
          <cell r="EJ105">
            <v>0</v>
          </cell>
          <cell r="EK105">
            <v>0</v>
          </cell>
          <cell r="EL105">
            <v>0</v>
          </cell>
          <cell r="EM105">
            <v>0</v>
          </cell>
        </row>
        <row r="106">
          <cell r="A106" t="str">
            <v/>
          </cell>
          <cell r="B106">
            <v>106</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U106">
            <v>0</v>
          </cell>
          <cell r="V106">
            <v>0</v>
          </cell>
          <cell r="W106">
            <v>0</v>
          </cell>
          <cell r="X106">
            <v>0</v>
          </cell>
          <cell r="Y106">
            <v>0</v>
          </cell>
          <cell r="Z106">
            <v>0</v>
          </cell>
          <cell r="AA106">
            <v>0</v>
          </cell>
          <cell r="AB106">
            <v>0</v>
          </cell>
          <cell r="AC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BA106">
            <v>0</v>
          </cell>
          <cell r="BB106">
            <v>0</v>
          </cell>
          <cell r="BC106">
            <v>0</v>
          </cell>
          <cell r="BI106">
            <v>0</v>
          </cell>
          <cell r="BN106">
            <v>0</v>
          </cell>
          <cell r="BV106">
            <v>0</v>
          </cell>
          <cell r="CA106">
            <v>0</v>
          </cell>
          <cell r="CI106">
            <v>0</v>
          </cell>
          <cell r="CJ106">
            <v>0</v>
          </cell>
          <cell r="CK106">
            <v>0</v>
          </cell>
          <cell r="CL106">
            <v>0</v>
          </cell>
          <cell r="CM106">
            <v>0</v>
          </cell>
          <cell r="CN106">
            <v>0</v>
          </cell>
          <cell r="CO106">
            <v>0</v>
          </cell>
          <cell r="CP106">
            <v>0</v>
          </cell>
          <cell r="CQ106">
            <v>0</v>
          </cell>
          <cell r="CS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H106">
            <v>0</v>
          </cell>
          <cell r="EI106">
            <v>0</v>
          </cell>
          <cell r="EJ106">
            <v>0</v>
          </cell>
          <cell r="EK106">
            <v>0</v>
          </cell>
          <cell r="EL106">
            <v>0</v>
          </cell>
          <cell r="EM106">
            <v>0</v>
          </cell>
        </row>
        <row r="107">
          <cell r="A107" t="str">
            <v>EMAL1</v>
          </cell>
          <cell r="B107">
            <v>107</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U107">
            <v>0</v>
          </cell>
          <cell r="V107">
            <v>0</v>
          </cell>
          <cell r="W107">
            <v>0</v>
          </cell>
          <cell r="X107">
            <v>0</v>
          </cell>
          <cell r="Y107">
            <v>0</v>
          </cell>
          <cell r="Z107">
            <v>0</v>
          </cell>
          <cell r="AA107">
            <v>0</v>
          </cell>
          <cell r="AB107">
            <v>0</v>
          </cell>
          <cell r="AC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BA107">
            <v>0</v>
          </cell>
          <cell r="BB107">
            <v>0</v>
          </cell>
          <cell r="BC107">
            <v>0</v>
          </cell>
          <cell r="BI107">
            <v>0</v>
          </cell>
          <cell r="BN107">
            <v>0</v>
          </cell>
          <cell r="BV107">
            <v>0</v>
          </cell>
          <cell r="CA107">
            <v>0</v>
          </cell>
          <cell r="CI107">
            <v>0</v>
          </cell>
          <cell r="CJ107">
            <v>0</v>
          </cell>
          <cell r="CK107">
            <v>0</v>
          </cell>
          <cell r="CL107">
            <v>0</v>
          </cell>
          <cell r="CM107">
            <v>0</v>
          </cell>
          <cell r="CN107">
            <v>0</v>
          </cell>
          <cell r="CO107">
            <v>0</v>
          </cell>
          <cell r="CP107">
            <v>0</v>
          </cell>
          <cell r="CQ107">
            <v>0</v>
          </cell>
          <cell r="CS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25000</v>
          </cell>
          <cell r="DY107">
            <v>25000</v>
          </cell>
          <cell r="DZ107">
            <v>25000</v>
          </cell>
          <cell r="EA107">
            <v>0</v>
          </cell>
          <cell r="EB107">
            <v>0</v>
          </cell>
          <cell r="EC107">
            <v>0</v>
          </cell>
          <cell r="ED107">
            <v>0</v>
          </cell>
          <cell r="EE107">
            <v>0</v>
          </cell>
          <cell r="EF107">
            <v>0</v>
          </cell>
          <cell r="EH107">
            <v>0</v>
          </cell>
          <cell r="EI107">
            <v>0</v>
          </cell>
          <cell r="EJ107">
            <v>0</v>
          </cell>
          <cell r="EK107">
            <v>0</v>
          </cell>
          <cell r="EL107">
            <v>0</v>
          </cell>
          <cell r="EM107">
            <v>0</v>
          </cell>
        </row>
        <row r="108">
          <cell r="A108" t="str">
            <v>EMAL2</v>
          </cell>
          <cell r="B108">
            <v>108</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U108">
            <v>0</v>
          </cell>
          <cell r="V108">
            <v>0</v>
          </cell>
          <cell r="W108">
            <v>0</v>
          </cell>
          <cell r="X108">
            <v>0</v>
          </cell>
          <cell r="Y108">
            <v>0</v>
          </cell>
          <cell r="Z108">
            <v>0</v>
          </cell>
          <cell r="AA108">
            <v>0</v>
          </cell>
          <cell r="AB108">
            <v>0</v>
          </cell>
          <cell r="AC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BA108">
            <v>0</v>
          </cell>
          <cell r="BB108">
            <v>0</v>
          </cell>
          <cell r="BC108">
            <v>0</v>
          </cell>
          <cell r="BI108">
            <v>0</v>
          </cell>
          <cell r="BN108">
            <v>0</v>
          </cell>
          <cell r="BV108">
            <v>0</v>
          </cell>
          <cell r="CA108">
            <v>0</v>
          </cell>
          <cell r="CI108">
            <v>0</v>
          </cell>
          <cell r="CJ108">
            <v>0</v>
          </cell>
          <cell r="CK108">
            <v>0</v>
          </cell>
          <cell r="CL108">
            <v>0</v>
          </cell>
          <cell r="CM108">
            <v>0</v>
          </cell>
          <cell r="CN108">
            <v>0</v>
          </cell>
          <cell r="CO108">
            <v>0</v>
          </cell>
          <cell r="CP108">
            <v>0</v>
          </cell>
          <cell r="CQ108">
            <v>0</v>
          </cell>
          <cell r="CS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150</v>
          </cell>
          <cell r="DW108">
            <v>160</v>
          </cell>
          <cell r="DX108">
            <v>0</v>
          </cell>
          <cell r="DY108">
            <v>0</v>
          </cell>
          <cell r="DZ108">
            <v>0</v>
          </cell>
          <cell r="EA108">
            <v>0</v>
          </cell>
          <cell r="EB108">
            <v>0</v>
          </cell>
          <cell r="EC108">
            <v>0</v>
          </cell>
          <cell r="ED108">
            <v>0</v>
          </cell>
          <cell r="EE108">
            <v>0</v>
          </cell>
          <cell r="EF108">
            <v>0</v>
          </cell>
          <cell r="EH108">
            <v>0</v>
          </cell>
          <cell r="EI108">
            <v>0</v>
          </cell>
          <cell r="EJ108">
            <v>0</v>
          </cell>
          <cell r="EK108">
            <v>0</v>
          </cell>
          <cell r="EL108">
            <v>0</v>
          </cell>
          <cell r="EM108">
            <v>0</v>
          </cell>
        </row>
        <row r="109">
          <cell r="A109" t="str">
            <v>EMAL3</v>
          </cell>
          <cell r="B109">
            <v>109</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U109">
            <v>0</v>
          </cell>
          <cell r="V109">
            <v>0</v>
          </cell>
          <cell r="W109">
            <v>0</v>
          </cell>
          <cell r="X109">
            <v>0</v>
          </cell>
          <cell r="Y109">
            <v>0</v>
          </cell>
          <cell r="Z109">
            <v>0</v>
          </cell>
          <cell r="AA109">
            <v>0</v>
          </cell>
          <cell r="AB109">
            <v>0</v>
          </cell>
          <cell r="AC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BA109">
            <v>0</v>
          </cell>
          <cell r="BB109">
            <v>0</v>
          </cell>
          <cell r="BC109">
            <v>0</v>
          </cell>
          <cell r="BI109">
            <v>0</v>
          </cell>
          <cell r="BN109">
            <v>0</v>
          </cell>
          <cell r="BV109">
            <v>0</v>
          </cell>
          <cell r="CA109">
            <v>0</v>
          </cell>
          <cell r="CI109">
            <v>0</v>
          </cell>
          <cell r="CJ109">
            <v>0</v>
          </cell>
          <cell r="CK109">
            <v>0</v>
          </cell>
          <cell r="CL109">
            <v>0</v>
          </cell>
          <cell r="CM109">
            <v>0</v>
          </cell>
          <cell r="CN109">
            <v>0</v>
          </cell>
          <cell r="CO109">
            <v>0</v>
          </cell>
          <cell r="CP109">
            <v>0</v>
          </cell>
          <cell r="CQ109">
            <v>0</v>
          </cell>
          <cell r="CS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4000</v>
          </cell>
          <cell r="DW109">
            <v>0</v>
          </cell>
          <cell r="DX109">
            <v>0</v>
          </cell>
          <cell r="DY109">
            <v>0</v>
          </cell>
          <cell r="DZ109">
            <v>0</v>
          </cell>
          <cell r="EA109">
            <v>0</v>
          </cell>
          <cell r="EB109">
            <v>0</v>
          </cell>
          <cell r="EC109">
            <v>0</v>
          </cell>
          <cell r="ED109">
            <v>0</v>
          </cell>
          <cell r="EE109">
            <v>0</v>
          </cell>
          <cell r="EF109">
            <v>0</v>
          </cell>
          <cell r="EH109">
            <v>0</v>
          </cell>
          <cell r="EI109">
            <v>0</v>
          </cell>
          <cell r="EJ109">
            <v>0</v>
          </cell>
          <cell r="EK109">
            <v>0</v>
          </cell>
          <cell r="EL109">
            <v>0</v>
          </cell>
          <cell r="EM109">
            <v>0</v>
          </cell>
        </row>
        <row r="110">
          <cell r="A110" t="str">
            <v/>
          </cell>
          <cell r="B110">
            <v>110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U110">
            <v>0</v>
          </cell>
          <cell r="V110">
            <v>0</v>
          </cell>
          <cell r="W110">
            <v>0</v>
          </cell>
          <cell r="X110">
            <v>0</v>
          </cell>
          <cell r="Y110">
            <v>0</v>
          </cell>
          <cell r="Z110">
            <v>0</v>
          </cell>
          <cell r="AA110">
            <v>0</v>
          </cell>
          <cell r="AB110">
            <v>0</v>
          </cell>
          <cell r="AC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BA110">
            <v>0</v>
          </cell>
          <cell r="BB110">
            <v>0</v>
          </cell>
          <cell r="BC110">
            <v>0</v>
          </cell>
          <cell r="BI110">
            <v>0</v>
          </cell>
          <cell r="BN110">
            <v>0</v>
          </cell>
          <cell r="BV110">
            <v>0</v>
          </cell>
          <cell r="CA110">
            <v>0</v>
          </cell>
          <cell r="CI110">
            <v>0</v>
          </cell>
          <cell r="CJ110">
            <v>0</v>
          </cell>
          <cell r="CK110">
            <v>0</v>
          </cell>
          <cell r="CL110">
            <v>0</v>
          </cell>
          <cell r="CM110">
            <v>0</v>
          </cell>
          <cell r="CN110">
            <v>0</v>
          </cell>
          <cell r="CO110">
            <v>0</v>
          </cell>
          <cell r="CP110">
            <v>0</v>
          </cell>
          <cell r="CQ110">
            <v>0</v>
          </cell>
          <cell r="CS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H110">
            <v>0</v>
          </cell>
          <cell r="EI110">
            <v>0</v>
          </cell>
          <cell r="EJ110">
            <v>0</v>
          </cell>
          <cell r="EK110">
            <v>0</v>
          </cell>
          <cell r="EL110">
            <v>0</v>
          </cell>
          <cell r="EM110">
            <v>0</v>
          </cell>
        </row>
        <row r="111">
          <cell r="A111" t="str">
            <v>EDSI1</v>
          </cell>
          <cell r="B111">
            <v>111</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U111">
            <v>0</v>
          </cell>
          <cell r="V111">
            <v>0</v>
          </cell>
          <cell r="W111">
            <v>0</v>
          </cell>
          <cell r="X111">
            <v>0</v>
          </cell>
          <cell r="Y111">
            <v>0</v>
          </cell>
          <cell r="Z111">
            <v>0</v>
          </cell>
          <cell r="AA111">
            <v>0</v>
          </cell>
          <cell r="AB111">
            <v>0</v>
          </cell>
          <cell r="AC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BA111">
            <v>0</v>
          </cell>
          <cell r="BB111">
            <v>0</v>
          </cell>
          <cell r="BC111">
            <v>0</v>
          </cell>
          <cell r="BI111">
            <v>0</v>
          </cell>
          <cell r="BN111">
            <v>0</v>
          </cell>
          <cell r="BV111">
            <v>0</v>
          </cell>
          <cell r="CA111">
            <v>0</v>
          </cell>
          <cell r="CI111">
            <v>0</v>
          </cell>
          <cell r="CJ111">
            <v>0</v>
          </cell>
          <cell r="CK111">
            <v>0</v>
          </cell>
          <cell r="CL111">
            <v>0</v>
          </cell>
          <cell r="CM111">
            <v>0</v>
          </cell>
          <cell r="CN111">
            <v>0</v>
          </cell>
          <cell r="CO111">
            <v>0</v>
          </cell>
          <cell r="CP111">
            <v>0</v>
          </cell>
          <cell r="CQ111">
            <v>0</v>
          </cell>
          <cell r="CS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65600</v>
          </cell>
          <cell r="DW111">
            <v>15600</v>
          </cell>
          <cell r="DX111">
            <v>15600</v>
          </cell>
          <cell r="DY111">
            <v>15600</v>
          </cell>
          <cell r="DZ111">
            <v>15600</v>
          </cell>
          <cell r="EA111">
            <v>0</v>
          </cell>
          <cell r="EB111">
            <v>0</v>
          </cell>
          <cell r="EC111">
            <v>0</v>
          </cell>
          <cell r="ED111">
            <v>0</v>
          </cell>
          <cell r="EE111">
            <v>0</v>
          </cell>
          <cell r="EF111">
            <v>0</v>
          </cell>
          <cell r="EH111">
            <v>0</v>
          </cell>
          <cell r="EI111">
            <v>0</v>
          </cell>
          <cell r="EJ111">
            <v>0</v>
          </cell>
          <cell r="EK111">
            <v>0</v>
          </cell>
          <cell r="EL111">
            <v>0</v>
          </cell>
          <cell r="EM111">
            <v>0</v>
          </cell>
        </row>
        <row r="112">
          <cell r="A112" t="str">
            <v>EDSI2</v>
          </cell>
          <cell r="B112">
            <v>112</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U112">
            <v>0</v>
          </cell>
          <cell r="V112">
            <v>0</v>
          </cell>
          <cell r="W112">
            <v>0</v>
          </cell>
          <cell r="X112">
            <v>0</v>
          </cell>
          <cell r="Y112">
            <v>0</v>
          </cell>
          <cell r="Z112">
            <v>0</v>
          </cell>
          <cell r="AA112">
            <v>0</v>
          </cell>
          <cell r="AB112">
            <v>0</v>
          </cell>
          <cell r="AC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BA112">
            <v>0</v>
          </cell>
          <cell r="BB112">
            <v>0</v>
          </cell>
          <cell r="BC112">
            <v>0</v>
          </cell>
          <cell r="BI112">
            <v>0</v>
          </cell>
          <cell r="BN112">
            <v>0</v>
          </cell>
          <cell r="BV112">
            <v>0</v>
          </cell>
          <cell r="CA112">
            <v>0</v>
          </cell>
          <cell r="CI112">
            <v>0</v>
          </cell>
          <cell r="CJ112">
            <v>0</v>
          </cell>
          <cell r="CK112">
            <v>0</v>
          </cell>
          <cell r="CL112">
            <v>0</v>
          </cell>
          <cell r="CM112">
            <v>0</v>
          </cell>
          <cell r="CN112">
            <v>0</v>
          </cell>
          <cell r="CO112">
            <v>0</v>
          </cell>
          <cell r="CP112">
            <v>0</v>
          </cell>
          <cell r="CQ112">
            <v>0</v>
          </cell>
          <cell r="CS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10600</v>
          </cell>
          <cell r="DW112">
            <v>3100</v>
          </cell>
          <cell r="DX112">
            <v>3100</v>
          </cell>
          <cell r="DY112">
            <v>3100</v>
          </cell>
          <cell r="DZ112">
            <v>3100</v>
          </cell>
          <cell r="EA112">
            <v>0</v>
          </cell>
          <cell r="EB112">
            <v>0</v>
          </cell>
          <cell r="EC112">
            <v>0</v>
          </cell>
          <cell r="ED112">
            <v>0</v>
          </cell>
          <cell r="EE112">
            <v>0</v>
          </cell>
          <cell r="EF112">
            <v>0</v>
          </cell>
          <cell r="EH112">
            <v>0</v>
          </cell>
          <cell r="EI112">
            <v>0</v>
          </cell>
          <cell r="EJ112">
            <v>0</v>
          </cell>
          <cell r="EK112">
            <v>0</v>
          </cell>
          <cell r="EL112">
            <v>0</v>
          </cell>
          <cell r="EM112">
            <v>0</v>
          </cell>
        </row>
        <row r="113">
          <cell r="A113" t="str">
            <v>EDSI3</v>
          </cell>
          <cell r="B113">
            <v>113</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U113">
            <v>0</v>
          </cell>
          <cell r="V113">
            <v>0</v>
          </cell>
          <cell r="W113">
            <v>0</v>
          </cell>
          <cell r="X113">
            <v>0</v>
          </cell>
          <cell r="Y113">
            <v>0</v>
          </cell>
          <cell r="Z113">
            <v>0</v>
          </cell>
          <cell r="AA113">
            <v>0</v>
          </cell>
          <cell r="AB113">
            <v>0</v>
          </cell>
          <cell r="AC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BA113">
            <v>0</v>
          </cell>
          <cell r="BB113">
            <v>0</v>
          </cell>
          <cell r="BC113">
            <v>0</v>
          </cell>
          <cell r="BI113">
            <v>0</v>
          </cell>
          <cell r="BN113">
            <v>0</v>
          </cell>
          <cell r="BV113">
            <v>0</v>
          </cell>
          <cell r="CA113">
            <v>0</v>
          </cell>
          <cell r="CI113">
            <v>0</v>
          </cell>
          <cell r="CJ113">
            <v>0</v>
          </cell>
          <cell r="CK113">
            <v>0</v>
          </cell>
          <cell r="CL113">
            <v>0</v>
          </cell>
          <cell r="CM113">
            <v>0</v>
          </cell>
          <cell r="CN113">
            <v>0</v>
          </cell>
          <cell r="CO113">
            <v>0</v>
          </cell>
          <cell r="CP113">
            <v>0</v>
          </cell>
          <cell r="CQ113">
            <v>0</v>
          </cell>
          <cell r="CS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cell r="DU113">
            <v>0</v>
          </cell>
          <cell r="DV113">
            <v>3000</v>
          </cell>
          <cell r="DW113">
            <v>500</v>
          </cell>
          <cell r="DX113">
            <v>500</v>
          </cell>
          <cell r="DY113">
            <v>500</v>
          </cell>
          <cell r="DZ113">
            <v>500</v>
          </cell>
          <cell r="EA113">
            <v>0</v>
          </cell>
          <cell r="EB113">
            <v>0</v>
          </cell>
          <cell r="EC113">
            <v>0</v>
          </cell>
          <cell r="ED113">
            <v>0</v>
          </cell>
          <cell r="EE113">
            <v>0</v>
          </cell>
          <cell r="EF113">
            <v>0</v>
          </cell>
          <cell r="EH113">
            <v>0</v>
          </cell>
          <cell r="EI113">
            <v>0</v>
          </cell>
          <cell r="EJ113">
            <v>0</v>
          </cell>
          <cell r="EK113">
            <v>0</v>
          </cell>
          <cell r="EL113">
            <v>0</v>
          </cell>
          <cell r="EM113">
            <v>0</v>
          </cell>
        </row>
        <row r="114">
          <cell r="A114" t="str">
            <v>EDSI4</v>
          </cell>
          <cell r="B114">
            <v>114</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U114">
            <v>0</v>
          </cell>
          <cell r="V114">
            <v>0</v>
          </cell>
          <cell r="W114">
            <v>0</v>
          </cell>
          <cell r="X114">
            <v>0</v>
          </cell>
          <cell r="Y114">
            <v>0</v>
          </cell>
          <cell r="Z114">
            <v>0</v>
          </cell>
          <cell r="AA114">
            <v>0</v>
          </cell>
          <cell r="AB114">
            <v>0</v>
          </cell>
          <cell r="AC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BA114">
            <v>0</v>
          </cell>
          <cell r="BB114">
            <v>0</v>
          </cell>
          <cell r="BC114">
            <v>0</v>
          </cell>
          <cell r="BI114">
            <v>0</v>
          </cell>
          <cell r="BN114">
            <v>0</v>
          </cell>
          <cell r="BV114">
            <v>0</v>
          </cell>
          <cell r="CA114">
            <v>0</v>
          </cell>
          <cell r="CI114">
            <v>0</v>
          </cell>
          <cell r="CJ114">
            <v>0</v>
          </cell>
          <cell r="CK114">
            <v>0</v>
          </cell>
          <cell r="CL114">
            <v>0</v>
          </cell>
          <cell r="CM114">
            <v>0</v>
          </cell>
          <cell r="CN114">
            <v>0</v>
          </cell>
          <cell r="CO114">
            <v>0</v>
          </cell>
          <cell r="CP114">
            <v>0</v>
          </cell>
          <cell r="CQ114">
            <v>0</v>
          </cell>
          <cell r="CS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6</v>
          </cell>
          <cell r="DW114">
            <v>4</v>
          </cell>
          <cell r="DX114">
            <v>5</v>
          </cell>
          <cell r="DY114">
            <v>7</v>
          </cell>
          <cell r="DZ114">
            <v>3</v>
          </cell>
          <cell r="EA114">
            <v>0</v>
          </cell>
          <cell r="EB114">
            <v>0</v>
          </cell>
          <cell r="EC114">
            <v>0</v>
          </cell>
          <cell r="ED114">
            <v>0</v>
          </cell>
          <cell r="EE114">
            <v>0</v>
          </cell>
          <cell r="EF114">
            <v>0</v>
          </cell>
          <cell r="EH114">
            <v>0</v>
          </cell>
          <cell r="EI114">
            <v>0</v>
          </cell>
          <cell r="EJ114">
            <v>0</v>
          </cell>
          <cell r="EK114">
            <v>0</v>
          </cell>
          <cell r="EL114">
            <v>0</v>
          </cell>
          <cell r="EM114">
            <v>0</v>
          </cell>
        </row>
        <row r="115">
          <cell r="A115" t="str">
            <v>EDTS1</v>
          </cell>
          <cell r="B115">
            <v>115</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U115">
            <v>0</v>
          </cell>
          <cell r="V115">
            <v>0</v>
          </cell>
          <cell r="W115">
            <v>0</v>
          </cell>
          <cell r="X115">
            <v>0</v>
          </cell>
          <cell r="Y115">
            <v>0</v>
          </cell>
          <cell r="Z115">
            <v>0</v>
          </cell>
          <cell r="AA115">
            <v>0</v>
          </cell>
          <cell r="AB115">
            <v>0</v>
          </cell>
          <cell r="AC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BA115">
            <v>0</v>
          </cell>
          <cell r="BB115">
            <v>0</v>
          </cell>
          <cell r="BC115">
            <v>0</v>
          </cell>
          <cell r="BI115">
            <v>0</v>
          </cell>
          <cell r="BN115">
            <v>0</v>
          </cell>
          <cell r="BV115">
            <v>0</v>
          </cell>
          <cell r="CA115">
            <v>0</v>
          </cell>
          <cell r="CI115">
            <v>0</v>
          </cell>
          <cell r="CJ115">
            <v>0</v>
          </cell>
          <cell r="CK115">
            <v>0</v>
          </cell>
          <cell r="CL115">
            <v>0</v>
          </cell>
          <cell r="CM115">
            <v>0</v>
          </cell>
          <cell r="CN115">
            <v>0</v>
          </cell>
          <cell r="CO115">
            <v>0</v>
          </cell>
          <cell r="CP115">
            <v>0</v>
          </cell>
          <cell r="CQ115">
            <v>0</v>
          </cell>
          <cell r="CS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80</v>
          </cell>
          <cell r="DW115">
            <v>80</v>
          </cell>
          <cell r="DX115">
            <v>80</v>
          </cell>
          <cell r="DY115">
            <v>80</v>
          </cell>
          <cell r="DZ115">
            <v>80</v>
          </cell>
          <cell r="EA115">
            <v>0</v>
          </cell>
          <cell r="EB115">
            <v>0</v>
          </cell>
          <cell r="EC115">
            <v>0</v>
          </cell>
          <cell r="ED115">
            <v>0</v>
          </cell>
          <cell r="EE115">
            <v>0</v>
          </cell>
          <cell r="EF115">
            <v>0</v>
          </cell>
          <cell r="EH115">
            <v>0</v>
          </cell>
          <cell r="EI115">
            <v>0</v>
          </cell>
          <cell r="EJ115">
            <v>0</v>
          </cell>
          <cell r="EK115">
            <v>0</v>
          </cell>
          <cell r="EL115">
            <v>0</v>
          </cell>
          <cell r="EM115">
            <v>0</v>
          </cell>
        </row>
        <row r="116">
          <cell r="A116" t="str">
            <v>ET2</v>
          </cell>
          <cell r="B116">
            <v>116</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U116">
            <v>0</v>
          </cell>
          <cell r="V116">
            <v>0</v>
          </cell>
          <cell r="W116">
            <v>0</v>
          </cell>
          <cell r="X116">
            <v>0</v>
          </cell>
          <cell r="Y116">
            <v>0</v>
          </cell>
          <cell r="Z116">
            <v>0</v>
          </cell>
          <cell r="AA116">
            <v>0</v>
          </cell>
          <cell r="AB116">
            <v>0</v>
          </cell>
          <cell r="AC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BA116">
            <v>0</v>
          </cell>
          <cell r="BB116">
            <v>0</v>
          </cell>
          <cell r="BC116">
            <v>0</v>
          </cell>
          <cell r="BI116">
            <v>0</v>
          </cell>
          <cell r="BN116">
            <v>0</v>
          </cell>
          <cell r="BV116">
            <v>0</v>
          </cell>
          <cell r="CA116">
            <v>0</v>
          </cell>
          <cell r="CI116">
            <v>0</v>
          </cell>
          <cell r="CJ116">
            <v>0</v>
          </cell>
          <cell r="CK116">
            <v>0</v>
          </cell>
          <cell r="CL116">
            <v>0</v>
          </cell>
          <cell r="CM116">
            <v>0</v>
          </cell>
          <cell r="CN116">
            <v>0</v>
          </cell>
          <cell r="CO116">
            <v>0</v>
          </cell>
          <cell r="CP116">
            <v>0</v>
          </cell>
          <cell r="CQ116">
            <v>0</v>
          </cell>
          <cell r="CS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236397</v>
          </cell>
          <cell r="DW116">
            <v>160924</v>
          </cell>
          <cell r="DX116">
            <v>184122</v>
          </cell>
          <cell r="DY116">
            <v>184120</v>
          </cell>
          <cell r="DZ116">
            <v>184135</v>
          </cell>
          <cell r="EA116">
            <v>0</v>
          </cell>
          <cell r="EB116">
            <v>0</v>
          </cell>
          <cell r="EC116">
            <v>0</v>
          </cell>
          <cell r="ED116">
            <v>0</v>
          </cell>
          <cell r="EE116">
            <v>0</v>
          </cell>
          <cell r="EF116">
            <v>0</v>
          </cell>
          <cell r="EH116">
            <v>0</v>
          </cell>
          <cell r="EI116">
            <v>0</v>
          </cell>
          <cell r="EJ116">
            <v>0</v>
          </cell>
          <cell r="EK116">
            <v>0</v>
          </cell>
          <cell r="EL116">
            <v>0</v>
          </cell>
          <cell r="EM116">
            <v>0</v>
          </cell>
        </row>
        <row r="117">
          <cell r="A117" t="str">
            <v>x</v>
          </cell>
          <cell r="B117">
            <v>117</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U117">
            <v>0</v>
          </cell>
          <cell r="V117">
            <v>0</v>
          </cell>
          <cell r="W117">
            <v>0</v>
          </cell>
          <cell r="X117">
            <v>0</v>
          </cell>
          <cell r="Y117">
            <v>0</v>
          </cell>
          <cell r="Z117">
            <v>0</v>
          </cell>
          <cell r="AA117">
            <v>0</v>
          </cell>
          <cell r="AB117">
            <v>0</v>
          </cell>
          <cell r="AC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BA117">
            <v>0</v>
          </cell>
          <cell r="BB117">
            <v>0</v>
          </cell>
          <cell r="BC117">
            <v>0</v>
          </cell>
          <cell r="BI117">
            <v>0</v>
          </cell>
          <cell r="BN117">
            <v>0</v>
          </cell>
          <cell r="BV117">
            <v>0</v>
          </cell>
          <cell r="CA117">
            <v>0</v>
          </cell>
          <cell r="CI117">
            <v>0</v>
          </cell>
          <cell r="CJ117">
            <v>0</v>
          </cell>
          <cell r="CK117">
            <v>0</v>
          </cell>
          <cell r="CL117">
            <v>0</v>
          </cell>
          <cell r="CM117">
            <v>0</v>
          </cell>
          <cell r="CN117">
            <v>0</v>
          </cell>
          <cell r="CO117">
            <v>0</v>
          </cell>
          <cell r="CP117">
            <v>0</v>
          </cell>
          <cell r="CQ117">
            <v>0</v>
          </cell>
          <cell r="CS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H117">
            <v>0</v>
          </cell>
          <cell r="EI117">
            <v>0</v>
          </cell>
          <cell r="EJ117">
            <v>0</v>
          </cell>
          <cell r="EK117">
            <v>0</v>
          </cell>
          <cell r="EL117">
            <v>0</v>
          </cell>
          <cell r="EM117">
            <v>0</v>
          </cell>
        </row>
        <row r="118">
          <cell r="A118">
            <v>0</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U118">
            <v>0</v>
          </cell>
          <cell r="V118">
            <v>0</v>
          </cell>
          <cell r="W118">
            <v>0</v>
          </cell>
          <cell r="X118">
            <v>0</v>
          </cell>
          <cell r="Y118">
            <v>0</v>
          </cell>
          <cell r="Z118">
            <v>0</v>
          </cell>
          <cell r="AA118">
            <v>0</v>
          </cell>
          <cell r="AB118">
            <v>0</v>
          </cell>
          <cell r="AC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V118">
            <v>0</v>
          </cell>
          <cell r="AW118">
            <v>0</v>
          </cell>
          <cell r="AX118">
            <v>0</v>
          </cell>
          <cell r="BA118">
            <v>0</v>
          </cell>
          <cell r="BB118">
            <v>0</v>
          </cell>
          <cell r="BC118">
            <v>0</v>
          </cell>
          <cell r="BW118">
            <v>0</v>
          </cell>
          <cell r="BX118">
            <v>0</v>
          </cell>
          <cell r="BY118">
            <v>0</v>
          </cell>
          <cell r="BZ118">
            <v>0</v>
          </cell>
          <cell r="CA118">
            <v>0</v>
          </cell>
          <cell r="CB118">
            <v>0</v>
          </cell>
          <cell r="CC118">
            <v>0</v>
          </cell>
          <cell r="CD118">
            <v>0</v>
          </cell>
          <cell r="CF118">
            <v>0</v>
          </cell>
          <cell r="CG118">
            <v>0</v>
          </cell>
          <cell r="CH118">
            <v>0</v>
          </cell>
          <cell r="CN118">
            <v>0</v>
          </cell>
          <cell r="CO118">
            <v>0</v>
          </cell>
          <cell r="CP118">
            <v>0</v>
          </cell>
          <cell r="CQ118">
            <v>0</v>
          </cell>
          <cell r="CS118">
            <v>0</v>
          </cell>
          <cell r="CV118">
            <v>0</v>
          </cell>
          <cell r="CW118">
            <v>0</v>
          </cell>
          <cell r="DA118">
            <v>0</v>
          </cell>
          <cell r="DP118">
            <v>0</v>
          </cell>
          <cell r="DQ118">
            <v>0</v>
          </cell>
          <cell r="DR118">
            <v>0</v>
          </cell>
          <cell r="DS118">
            <v>0</v>
          </cell>
          <cell r="DT118">
            <v>0</v>
          </cell>
          <cell r="DU118">
            <v>0</v>
          </cell>
          <cell r="DV118">
            <v>0</v>
          </cell>
          <cell r="DW118">
            <v>0</v>
          </cell>
          <cell r="DX118">
            <v>0</v>
          </cell>
          <cell r="DY118">
            <v>0</v>
          </cell>
          <cell r="EE118">
            <v>0</v>
          </cell>
          <cell r="EF118">
            <v>0</v>
          </cell>
          <cell r="EH118">
            <v>0</v>
          </cell>
          <cell r="EI118">
            <v>0</v>
          </cell>
          <cell r="EJ118">
            <v>0</v>
          </cell>
          <cell r="EK118">
            <v>0</v>
          </cell>
          <cell r="EL118">
            <v>0</v>
          </cell>
          <cell r="EM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U119">
            <v>0</v>
          </cell>
          <cell r="V119">
            <v>0</v>
          </cell>
          <cell r="W119">
            <v>0</v>
          </cell>
          <cell r="X119">
            <v>0</v>
          </cell>
          <cell r="Y119">
            <v>0</v>
          </cell>
          <cell r="Z119">
            <v>0</v>
          </cell>
          <cell r="AA119">
            <v>0</v>
          </cell>
          <cell r="AB119">
            <v>0</v>
          </cell>
          <cell r="AC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V119">
            <v>0</v>
          </cell>
          <cell r="AW119">
            <v>0</v>
          </cell>
          <cell r="AX119">
            <v>0</v>
          </cell>
          <cell r="BA119">
            <v>0</v>
          </cell>
          <cell r="BB119">
            <v>0</v>
          </cell>
          <cell r="BC119">
            <v>0</v>
          </cell>
          <cell r="BW119">
            <v>0</v>
          </cell>
          <cell r="BX119">
            <v>0</v>
          </cell>
          <cell r="BY119">
            <v>0</v>
          </cell>
          <cell r="BZ119">
            <v>0</v>
          </cell>
          <cell r="CA119">
            <v>0</v>
          </cell>
          <cell r="CB119">
            <v>0</v>
          </cell>
          <cell r="CC119">
            <v>0</v>
          </cell>
          <cell r="CD119">
            <v>0</v>
          </cell>
          <cell r="CF119">
            <v>0</v>
          </cell>
          <cell r="CG119">
            <v>0</v>
          </cell>
          <cell r="CH119">
            <v>0</v>
          </cell>
          <cell r="CN119">
            <v>0</v>
          </cell>
          <cell r="CO119">
            <v>0</v>
          </cell>
          <cell r="CP119">
            <v>0</v>
          </cell>
          <cell r="CQ119">
            <v>0</v>
          </cell>
          <cell r="CS119">
            <v>0</v>
          </cell>
          <cell r="CV119">
            <v>0</v>
          </cell>
          <cell r="CW119">
            <v>0</v>
          </cell>
          <cell r="DA119">
            <v>0</v>
          </cell>
          <cell r="DP119">
            <v>0</v>
          </cell>
          <cell r="DQ119">
            <v>0</v>
          </cell>
          <cell r="DR119">
            <v>0</v>
          </cell>
          <cell r="DS119">
            <v>0</v>
          </cell>
          <cell r="DT119">
            <v>0</v>
          </cell>
          <cell r="DU119">
            <v>0</v>
          </cell>
          <cell r="DV119">
            <v>0</v>
          </cell>
          <cell r="DW119">
            <v>0</v>
          </cell>
          <cell r="DX119">
            <v>0</v>
          </cell>
          <cell r="DY119">
            <v>0</v>
          </cell>
          <cell r="EE119">
            <v>0</v>
          </cell>
          <cell r="EF119">
            <v>0</v>
          </cell>
          <cell r="EH119">
            <v>0</v>
          </cell>
          <cell r="EI119">
            <v>0</v>
          </cell>
          <cell r="EJ119">
            <v>0</v>
          </cell>
          <cell r="EK119">
            <v>0</v>
          </cell>
          <cell r="EL119">
            <v>0</v>
          </cell>
          <cell r="EM119">
            <v>0</v>
          </cell>
        </row>
        <row r="120">
          <cell r="A120">
            <v>0</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R120">
            <v>0</v>
          </cell>
          <cell r="S120">
            <v>0</v>
          </cell>
          <cell r="T120">
            <v>0</v>
          </cell>
          <cell r="U120">
            <v>0</v>
          </cell>
          <cell r="V120">
            <v>0</v>
          </cell>
          <cell r="W120">
            <v>0</v>
          </cell>
          <cell r="X120">
            <v>0</v>
          </cell>
          <cell r="Y120">
            <v>0</v>
          </cell>
          <cell r="Z120">
            <v>0</v>
          </cell>
          <cell r="AA120">
            <v>0</v>
          </cell>
          <cell r="AB120">
            <v>0</v>
          </cell>
          <cell r="AC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V120">
            <v>0</v>
          </cell>
          <cell r="AW120">
            <v>0</v>
          </cell>
          <cell r="AX120">
            <v>0</v>
          </cell>
          <cell r="BA120">
            <v>0</v>
          </cell>
          <cell r="BB120">
            <v>0</v>
          </cell>
          <cell r="BC120">
            <v>0</v>
          </cell>
          <cell r="BW120">
            <v>0</v>
          </cell>
          <cell r="BX120">
            <v>0</v>
          </cell>
          <cell r="BY120">
            <v>0</v>
          </cell>
          <cell r="BZ120">
            <v>0</v>
          </cell>
          <cell r="CA120">
            <v>0</v>
          </cell>
          <cell r="CB120">
            <v>0</v>
          </cell>
          <cell r="CC120">
            <v>0</v>
          </cell>
          <cell r="CD120">
            <v>0</v>
          </cell>
          <cell r="CE120">
            <v>0</v>
          </cell>
          <cell r="CF120">
            <v>0</v>
          </cell>
          <cell r="CG120">
            <v>0</v>
          </cell>
          <cell r="CH120">
            <v>0</v>
          </cell>
          <cell r="CN120">
            <v>0</v>
          </cell>
          <cell r="CO120">
            <v>0</v>
          </cell>
          <cell r="CP120">
            <v>0</v>
          </cell>
          <cell r="CQ120">
            <v>0</v>
          </cell>
          <cell r="CS120">
            <v>0</v>
          </cell>
          <cell r="CV120">
            <v>0</v>
          </cell>
          <cell r="CW120">
            <v>0</v>
          </cell>
          <cell r="DA120">
            <v>0</v>
          </cell>
          <cell r="EE120">
            <v>0</v>
          </cell>
          <cell r="EF120">
            <v>0</v>
          </cell>
          <cell r="EH120">
            <v>0</v>
          </cell>
          <cell r="EI120">
            <v>0</v>
          </cell>
          <cell r="EJ120">
            <v>0</v>
          </cell>
          <cell r="EK120">
            <v>0</v>
          </cell>
          <cell r="EL120">
            <v>0</v>
          </cell>
          <cell r="EM120">
            <v>0</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R121">
            <v>0</v>
          </cell>
          <cell r="S121">
            <v>0</v>
          </cell>
          <cell r="T121">
            <v>0</v>
          </cell>
          <cell r="U121">
            <v>0</v>
          </cell>
          <cell r="V121">
            <v>0</v>
          </cell>
          <cell r="W121">
            <v>0</v>
          </cell>
          <cell r="X121">
            <v>0</v>
          </cell>
          <cell r="Y121">
            <v>0</v>
          </cell>
          <cell r="Z121">
            <v>0</v>
          </cell>
          <cell r="AA121">
            <v>0</v>
          </cell>
          <cell r="AB121">
            <v>0</v>
          </cell>
          <cell r="AC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V121">
            <v>0</v>
          </cell>
          <cell r="AW121">
            <v>0</v>
          </cell>
          <cell r="AX121">
            <v>0</v>
          </cell>
          <cell r="BA121">
            <v>0</v>
          </cell>
          <cell r="BB121">
            <v>0</v>
          </cell>
          <cell r="BC121">
            <v>0</v>
          </cell>
          <cell r="BW121">
            <v>0</v>
          </cell>
          <cell r="BX121">
            <v>0</v>
          </cell>
          <cell r="BY121">
            <v>0</v>
          </cell>
          <cell r="BZ121">
            <v>0</v>
          </cell>
          <cell r="CA121">
            <v>0</v>
          </cell>
          <cell r="CB121">
            <v>0</v>
          </cell>
          <cell r="CC121">
            <v>0</v>
          </cell>
          <cell r="CD121">
            <v>0</v>
          </cell>
          <cell r="CE121">
            <v>0</v>
          </cell>
          <cell r="CF121">
            <v>0</v>
          </cell>
          <cell r="CG121">
            <v>0</v>
          </cell>
          <cell r="CH121">
            <v>0</v>
          </cell>
          <cell r="CN121">
            <v>0</v>
          </cell>
          <cell r="CO121">
            <v>0</v>
          </cell>
          <cell r="CP121">
            <v>0</v>
          </cell>
          <cell r="CQ121">
            <v>0</v>
          </cell>
          <cell r="CS121">
            <v>0</v>
          </cell>
          <cell r="CV121">
            <v>0</v>
          </cell>
          <cell r="CW121">
            <v>0</v>
          </cell>
          <cell r="DA121">
            <v>0</v>
          </cell>
          <cell r="EE121">
            <v>0</v>
          </cell>
          <cell r="EF121">
            <v>0</v>
          </cell>
          <cell r="EH121">
            <v>0</v>
          </cell>
          <cell r="EI121">
            <v>0</v>
          </cell>
          <cell r="EJ121">
            <v>0</v>
          </cell>
          <cell r="EK121">
            <v>0</v>
          </cell>
          <cell r="EL121">
            <v>0</v>
          </cell>
          <cell r="EM121">
            <v>0</v>
          </cell>
        </row>
        <row r="122">
          <cell r="A122">
            <v>0</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V122">
            <v>0</v>
          </cell>
          <cell r="AW122">
            <v>0</v>
          </cell>
          <cell r="AX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N122">
            <v>0</v>
          </cell>
          <cell r="CO122">
            <v>0</v>
          </cell>
          <cell r="CP122">
            <v>0</v>
          </cell>
          <cell r="CQ122">
            <v>0</v>
          </cell>
          <cell r="CS122">
            <v>0</v>
          </cell>
          <cell r="CT122">
            <v>0</v>
          </cell>
          <cell r="CU122">
            <v>0</v>
          </cell>
          <cell r="CV122">
            <v>0</v>
          </cell>
          <cell r="CW122">
            <v>0</v>
          </cell>
          <cell r="EE122">
            <v>0</v>
          </cell>
          <cell r="EF122">
            <v>0</v>
          </cell>
          <cell r="EH122">
            <v>0</v>
          </cell>
          <cell r="EI122">
            <v>0</v>
          </cell>
          <cell r="EJ122">
            <v>0</v>
          </cell>
          <cell r="EK122">
            <v>0</v>
          </cell>
          <cell r="EL122">
            <v>0</v>
          </cell>
          <cell r="EM122">
            <v>0</v>
          </cell>
        </row>
        <row r="123">
          <cell r="A123">
            <v>0</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V123">
            <v>0</v>
          </cell>
          <cell r="AW123">
            <v>0</v>
          </cell>
          <cell r="AX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N123">
            <v>0</v>
          </cell>
          <cell r="CO123">
            <v>0</v>
          </cell>
          <cell r="CP123">
            <v>0</v>
          </cell>
          <cell r="CQ123">
            <v>0</v>
          </cell>
          <cell r="CS123">
            <v>0</v>
          </cell>
          <cell r="CT123">
            <v>0</v>
          </cell>
          <cell r="CU123">
            <v>0</v>
          </cell>
          <cell r="CV123">
            <v>0</v>
          </cell>
          <cell r="CW123">
            <v>0</v>
          </cell>
          <cell r="EE123">
            <v>0</v>
          </cell>
          <cell r="EF123">
            <v>0</v>
          </cell>
          <cell r="EH123">
            <v>0</v>
          </cell>
          <cell r="EI123">
            <v>0</v>
          </cell>
          <cell r="EJ123">
            <v>0</v>
          </cell>
          <cell r="EK123">
            <v>0</v>
          </cell>
          <cell r="EL123">
            <v>0</v>
          </cell>
          <cell r="EM123">
            <v>0</v>
          </cell>
        </row>
        <row r="124">
          <cell r="A124">
            <v>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V124">
            <v>0</v>
          </cell>
          <cell r="AW124">
            <v>0</v>
          </cell>
          <cell r="AX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v>
          </cell>
          <cell r="CN124">
            <v>0</v>
          </cell>
          <cell r="CO124">
            <v>0</v>
          </cell>
          <cell r="CP124">
            <v>0</v>
          </cell>
          <cell r="CQ124">
            <v>0</v>
          </cell>
          <cell r="CS124">
            <v>0</v>
          </cell>
          <cell r="CT124">
            <v>0</v>
          </cell>
          <cell r="CU124">
            <v>0</v>
          </cell>
          <cell r="CV124">
            <v>0</v>
          </cell>
          <cell r="CW124">
            <v>0</v>
          </cell>
          <cell r="EE124">
            <v>0</v>
          </cell>
          <cell r="EF124">
            <v>0</v>
          </cell>
          <cell r="EH124">
            <v>0</v>
          </cell>
          <cell r="EI124">
            <v>0</v>
          </cell>
          <cell r="EJ124">
            <v>0</v>
          </cell>
          <cell r="EK124">
            <v>0</v>
          </cell>
          <cell r="EL124">
            <v>0</v>
          </cell>
          <cell r="EM124">
            <v>0</v>
          </cell>
        </row>
        <row r="125">
          <cell r="A125">
            <v>0</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V125">
            <v>0</v>
          </cell>
          <cell r="AW125">
            <v>0</v>
          </cell>
          <cell r="AX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N125">
            <v>0</v>
          </cell>
          <cell r="CO125">
            <v>0</v>
          </cell>
          <cell r="CP125">
            <v>0</v>
          </cell>
          <cell r="CQ125">
            <v>0</v>
          </cell>
          <cell r="CS125">
            <v>0</v>
          </cell>
          <cell r="CT125">
            <v>0</v>
          </cell>
          <cell r="CU125">
            <v>0</v>
          </cell>
          <cell r="CV125">
            <v>0</v>
          </cell>
          <cell r="CW125">
            <v>0</v>
          </cell>
          <cell r="EE125">
            <v>0</v>
          </cell>
          <cell r="EF125">
            <v>0</v>
          </cell>
          <cell r="EH125">
            <v>0</v>
          </cell>
          <cell r="EI125">
            <v>0</v>
          </cell>
          <cell r="EJ125">
            <v>0</v>
          </cell>
          <cell r="EK125">
            <v>0</v>
          </cell>
          <cell r="EL125">
            <v>0</v>
          </cell>
          <cell r="EM125">
            <v>0</v>
          </cell>
        </row>
        <row r="126">
          <cell r="A126">
            <v>0</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V126">
            <v>0</v>
          </cell>
          <cell r="AW126">
            <v>0</v>
          </cell>
          <cell r="AX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N126">
            <v>0</v>
          </cell>
          <cell r="CO126">
            <v>0</v>
          </cell>
          <cell r="CP126">
            <v>0</v>
          </cell>
          <cell r="CQ126">
            <v>0</v>
          </cell>
          <cell r="CS126">
            <v>0</v>
          </cell>
          <cell r="CT126">
            <v>0</v>
          </cell>
          <cell r="CU126">
            <v>0</v>
          </cell>
          <cell r="CV126">
            <v>0</v>
          </cell>
          <cell r="CW126">
            <v>0</v>
          </cell>
          <cell r="EE126">
            <v>0</v>
          </cell>
          <cell r="EF126">
            <v>0</v>
          </cell>
          <cell r="EH126">
            <v>0</v>
          </cell>
          <cell r="EI126">
            <v>0</v>
          </cell>
          <cell r="EJ126">
            <v>0</v>
          </cell>
          <cell r="EK126">
            <v>0</v>
          </cell>
          <cell r="EL126">
            <v>0</v>
          </cell>
          <cell r="EM126">
            <v>0</v>
          </cell>
        </row>
        <row r="127">
          <cell r="A127">
            <v>0</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V127">
            <v>0</v>
          </cell>
          <cell r="AW127">
            <v>0</v>
          </cell>
          <cell r="AX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N127">
            <v>0</v>
          </cell>
          <cell r="CO127">
            <v>0</v>
          </cell>
          <cell r="CP127">
            <v>0</v>
          </cell>
          <cell r="CQ127">
            <v>0</v>
          </cell>
          <cell r="CS127">
            <v>0</v>
          </cell>
          <cell r="CT127">
            <v>0</v>
          </cell>
          <cell r="CU127">
            <v>0</v>
          </cell>
          <cell r="CV127">
            <v>0</v>
          </cell>
          <cell r="CW127">
            <v>0</v>
          </cell>
          <cell r="EE127">
            <v>0</v>
          </cell>
          <cell r="EF127">
            <v>0</v>
          </cell>
          <cell r="EH127">
            <v>0</v>
          </cell>
          <cell r="EI127">
            <v>0</v>
          </cell>
          <cell r="EJ127">
            <v>0</v>
          </cell>
          <cell r="EK127">
            <v>0</v>
          </cell>
          <cell r="EL127">
            <v>0</v>
          </cell>
          <cell r="EM127">
            <v>0</v>
          </cell>
        </row>
        <row r="128">
          <cell r="A128">
            <v>0</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V128">
            <v>0</v>
          </cell>
          <cell r="AW128">
            <v>0</v>
          </cell>
          <cell r="AX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N128">
            <v>0</v>
          </cell>
          <cell r="CO128">
            <v>0</v>
          </cell>
          <cell r="CP128">
            <v>0</v>
          </cell>
          <cell r="CQ128">
            <v>0</v>
          </cell>
          <cell r="CS128">
            <v>0</v>
          </cell>
          <cell r="CT128">
            <v>0</v>
          </cell>
          <cell r="CU128">
            <v>0</v>
          </cell>
          <cell r="CV128">
            <v>0</v>
          </cell>
          <cell r="CW128">
            <v>0</v>
          </cell>
          <cell r="EE128">
            <v>0</v>
          </cell>
          <cell r="EF128">
            <v>0</v>
          </cell>
          <cell r="EH128">
            <v>0</v>
          </cell>
          <cell r="EI128">
            <v>0</v>
          </cell>
          <cell r="EJ128">
            <v>0</v>
          </cell>
          <cell r="EK128">
            <v>0</v>
          </cell>
          <cell r="EL128">
            <v>0</v>
          </cell>
          <cell r="EM128">
            <v>0</v>
          </cell>
        </row>
        <row r="129">
          <cell r="A129">
            <v>0</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V129">
            <v>0</v>
          </cell>
          <cell r="AW129">
            <v>0</v>
          </cell>
          <cell r="AX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N129">
            <v>0</v>
          </cell>
          <cell r="CO129">
            <v>0</v>
          </cell>
          <cell r="CP129">
            <v>0</v>
          </cell>
          <cell r="CQ129">
            <v>0</v>
          </cell>
          <cell r="CS129">
            <v>0</v>
          </cell>
          <cell r="CT129">
            <v>0</v>
          </cell>
          <cell r="CU129">
            <v>0</v>
          </cell>
          <cell r="CV129">
            <v>0</v>
          </cell>
          <cell r="CW129">
            <v>0</v>
          </cell>
          <cell r="EE129">
            <v>0</v>
          </cell>
          <cell r="EF129">
            <v>0</v>
          </cell>
          <cell r="EH129">
            <v>0</v>
          </cell>
          <cell r="EI129">
            <v>0</v>
          </cell>
          <cell r="EJ129">
            <v>0</v>
          </cell>
          <cell r="EK129">
            <v>0</v>
          </cell>
          <cell r="EL129">
            <v>0</v>
          </cell>
          <cell r="EM129">
            <v>0</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V130">
            <v>0</v>
          </cell>
          <cell r="AW130">
            <v>0</v>
          </cell>
          <cell r="AX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N130">
            <v>0</v>
          </cell>
          <cell r="CO130">
            <v>0</v>
          </cell>
          <cell r="CP130">
            <v>0</v>
          </cell>
          <cell r="CQ130">
            <v>0</v>
          </cell>
          <cell r="CS130">
            <v>0</v>
          </cell>
          <cell r="CT130">
            <v>0</v>
          </cell>
          <cell r="CU130">
            <v>0</v>
          </cell>
          <cell r="CV130">
            <v>0</v>
          </cell>
          <cell r="CW130">
            <v>0</v>
          </cell>
          <cell r="EE130">
            <v>0</v>
          </cell>
          <cell r="EF130">
            <v>0</v>
          </cell>
          <cell r="EH130">
            <v>0</v>
          </cell>
          <cell r="EI130">
            <v>0</v>
          </cell>
          <cell r="EJ130">
            <v>0</v>
          </cell>
          <cell r="EK130">
            <v>0</v>
          </cell>
          <cell r="EL130">
            <v>0</v>
          </cell>
          <cell r="EM130">
            <v>0</v>
          </cell>
        </row>
        <row r="131">
          <cell r="A131">
            <v>0</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V131">
            <v>0</v>
          </cell>
          <cell r="AW131">
            <v>0</v>
          </cell>
          <cell r="AX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N131">
            <v>0</v>
          </cell>
          <cell r="CO131">
            <v>0</v>
          </cell>
          <cell r="CP131">
            <v>0</v>
          </cell>
          <cell r="CQ131">
            <v>0</v>
          </cell>
          <cell r="CS131">
            <v>0</v>
          </cell>
          <cell r="CT131">
            <v>0</v>
          </cell>
          <cell r="CU131">
            <v>0</v>
          </cell>
          <cell r="CV131">
            <v>0</v>
          </cell>
          <cell r="CW131">
            <v>0</v>
          </cell>
          <cell r="EE131">
            <v>0</v>
          </cell>
          <cell r="EF131">
            <v>0</v>
          </cell>
          <cell r="EH131">
            <v>0</v>
          </cell>
          <cell r="EI131">
            <v>0</v>
          </cell>
          <cell r="EJ131">
            <v>0</v>
          </cell>
          <cell r="EK131">
            <v>0</v>
          </cell>
          <cell r="EL131">
            <v>0</v>
          </cell>
          <cell r="EM131">
            <v>0</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V132">
            <v>0</v>
          </cell>
          <cell r="AW132">
            <v>0</v>
          </cell>
          <cell r="AX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N132">
            <v>0</v>
          </cell>
          <cell r="CO132">
            <v>0</v>
          </cell>
          <cell r="CP132">
            <v>0</v>
          </cell>
          <cell r="CQ132">
            <v>0</v>
          </cell>
          <cell r="CS132">
            <v>0</v>
          </cell>
          <cell r="CT132">
            <v>0</v>
          </cell>
          <cell r="CU132">
            <v>0</v>
          </cell>
          <cell r="CV132">
            <v>0</v>
          </cell>
          <cell r="CW132">
            <v>0</v>
          </cell>
          <cell r="EE132">
            <v>0</v>
          </cell>
          <cell r="EF132">
            <v>0</v>
          </cell>
          <cell r="EH132">
            <v>0</v>
          </cell>
          <cell r="EI132">
            <v>0</v>
          </cell>
          <cell r="EJ132">
            <v>0</v>
          </cell>
          <cell r="EK132">
            <v>0</v>
          </cell>
          <cell r="EL132">
            <v>0</v>
          </cell>
          <cell r="EM132">
            <v>0</v>
          </cell>
        </row>
        <row r="133">
          <cell r="A133">
            <v>0</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V133">
            <v>0</v>
          </cell>
          <cell r="AW133">
            <v>0</v>
          </cell>
          <cell r="AX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N133">
            <v>0</v>
          </cell>
          <cell r="CO133">
            <v>0</v>
          </cell>
          <cell r="CP133">
            <v>0</v>
          </cell>
          <cell r="CQ133">
            <v>0</v>
          </cell>
          <cell r="CS133">
            <v>0</v>
          </cell>
          <cell r="CT133">
            <v>0</v>
          </cell>
          <cell r="CU133">
            <v>0</v>
          </cell>
          <cell r="CV133">
            <v>0</v>
          </cell>
          <cell r="CW133">
            <v>0</v>
          </cell>
          <cell r="EE133">
            <v>0</v>
          </cell>
          <cell r="EF133">
            <v>0</v>
          </cell>
          <cell r="EH133">
            <v>0</v>
          </cell>
          <cell r="EI133">
            <v>0</v>
          </cell>
          <cell r="EJ133">
            <v>0</v>
          </cell>
          <cell r="EK133">
            <v>0</v>
          </cell>
          <cell r="EL133">
            <v>0</v>
          </cell>
          <cell r="EM133">
            <v>0</v>
          </cell>
        </row>
        <row r="134">
          <cell r="A134">
            <v>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V134">
            <v>0</v>
          </cell>
          <cell r="AW134">
            <v>0</v>
          </cell>
          <cell r="AX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N134">
            <v>0</v>
          </cell>
          <cell r="CO134">
            <v>0</v>
          </cell>
          <cell r="CP134">
            <v>0</v>
          </cell>
          <cell r="CQ134">
            <v>0</v>
          </cell>
          <cell r="CS134">
            <v>0</v>
          </cell>
          <cell r="CT134">
            <v>0</v>
          </cell>
          <cell r="CU134">
            <v>0</v>
          </cell>
          <cell r="CV134">
            <v>0</v>
          </cell>
          <cell r="CW134">
            <v>0</v>
          </cell>
          <cell r="EE134">
            <v>0</v>
          </cell>
          <cell r="EF134">
            <v>0</v>
          </cell>
          <cell r="EH134">
            <v>0</v>
          </cell>
          <cell r="EI134">
            <v>0</v>
          </cell>
          <cell r="EJ134">
            <v>0</v>
          </cell>
          <cell r="EK134">
            <v>0</v>
          </cell>
          <cell r="EL134">
            <v>0</v>
          </cell>
          <cell r="EM134">
            <v>0</v>
          </cell>
        </row>
        <row r="135">
          <cell r="A135">
            <v>0</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V135">
            <v>0</v>
          </cell>
          <cell r="AW135">
            <v>0</v>
          </cell>
          <cell r="AX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N135">
            <v>0</v>
          </cell>
          <cell r="CO135">
            <v>0</v>
          </cell>
          <cell r="CP135">
            <v>0</v>
          </cell>
          <cell r="CQ135">
            <v>0</v>
          </cell>
          <cell r="CS135">
            <v>0</v>
          </cell>
          <cell r="CT135">
            <v>0</v>
          </cell>
          <cell r="CU135">
            <v>0</v>
          </cell>
          <cell r="CV135">
            <v>0</v>
          </cell>
          <cell r="CW135">
            <v>0</v>
          </cell>
          <cell r="EE135">
            <v>0</v>
          </cell>
          <cell r="EF135">
            <v>0</v>
          </cell>
          <cell r="EH135">
            <v>0</v>
          </cell>
          <cell r="EI135">
            <v>0</v>
          </cell>
          <cell r="EJ135">
            <v>0</v>
          </cell>
          <cell r="EK135">
            <v>0</v>
          </cell>
          <cell r="EL135">
            <v>0</v>
          </cell>
          <cell r="EM135">
            <v>0</v>
          </cell>
        </row>
        <row r="136">
          <cell r="A136">
            <v>0</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V136">
            <v>0</v>
          </cell>
          <cell r="AW136">
            <v>0</v>
          </cell>
          <cell r="AX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N136">
            <v>0</v>
          </cell>
          <cell r="CO136">
            <v>0</v>
          </cell>
          <cell r="CP136">
            <v>0</v>
          </cell>
          <cell r="CQ136">
            <v>0</v>
          </cell>
          <cell r="CS136">
            <v>0</v>
          </cell>
          <cell r="CT136">
            <v>0</v>
          </cell>
          <cell r="CU136">
            <v>0</v>
          </cell>
          <cell r="CV136">
            <v>0</v>
          </cell>
          <cell r="CW136">
            <v>0</v>
          </cell>
          <cell r="EE136">
            <v>0</v>
          </cell>
          <cell r="EF136">
            <v>0</v>
          </cell>
          <cell r="EH136">
            <v>0</v>
          </cell>
          <cell r="EI136">
            <v>0</v>
          </cell>
          <cell r="EJ136">
            <v>0</v>
          </cell>
          <cell r="EK136">
            <v>0</v>
          </cell>
          <cell r="EL136">
            <v>0</v>
          </cell>
          <cell r="EM136">
            <v>0</v>
          </cell>
        </row>
        <row r="137">
          <cell r="A137">
            <v>0</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V137">
            <v>0</v>
          </cell>
          <cell r="AW137">
            <v>0</v>
          </cell>
          <cell r="AX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N137">
            <v>0</v>
          </cell>
          <cell r="CO137">
            <v>0</v>
          </cell>
          <cell r="CP137">
            <v>0</v>
          </cell>
          <cell r="CQ137">
            <v>0</v>
          </cell>
          <cell r="CS137">
            <v>0</v>
          </cell>
          <cell r="CT137">
            <v>0</v>
          </cell>
          <cell r="CU137">
            <v>0</v>
          </cell>
          <cell r="CV137">
            <v>0</v>
          </cell>
          <cell r="CW137">
            <v>0</v>
          </cell>
          <cell r="EE137">
            <v>0</v>
          </cell>
          <cell r="EF137">
            <v>0</v>
          </cell>
          <cell r="EH137">
            <v>0</v>
          </cell>
          <cell r="EI137">
            <v>0</v>
          </cell>
          <cell r="EJ137">
            <v>0</v>
          </cell>
          <cell r="EK137">
            <v>0</v>
          </cell>
          <cell r="EL137">
            <v>0</v>
          </cell>
          <cell r="EM137">
            <v>0</v>
          </cell>
        </row>
        <row r="138">
          <cell r="A138">
            <v>0</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V138">
            <v>0</v>
          </cell>
          <cell r="AW138">
            <v>0</v>
          </cell>
          <cell r="AX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N138">
            <v>0</v>
          </cell>
          <cell r="CO138">
            <v>0</v>
          </cell>
          <cell r="CP138">
            <v>0</v>
          </cell>
          <cell r="CQ138">
            <v>0</v>
          </cell>
          <cell r="CS138">
            <v>0</v>
          </cell>
          <cell r="CT138">
            <v>0</v>
          </cell>
          <cell r="CU138">
            <v>0</v>
          </cell>
          <cell r="CV138">
            <v>0</v>
          </cell>
          <cell r="CW138">
            <v>0</v>
          </cell>
          <cell r="EE138">
            <v>0</v>
          </cell>
          <cell r="EF138">
            <v>0</v>
          </cell>
          <cell r="EH138">
            <v>0</v>
          </cell>
          <cell r="EI138">
            <v>0</v>
          </cell>
          <cell r="EJ138">
            <v>0</v>
          </cell>
          <cell r="EK138">
            <v>0</v>
          </cell>
          <cell r="EL138">
            <v>0</v>
          </cell>
          <cell r="EM138">
            <v>0</v>
          </cell>
        </row>
        <row r="139">
          <cell r="A139">
            <v>0</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V139">
            <v>0</v>
          </cell>
          <cell r="AW139">
            <v>0</v>
          </cell>
          <cell r="AX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N139">
            <v>0</v>
          </cell>
          <cell r="CO139">
            <v>0</v>
          </cell>
          <cell r="CP139">
            <v>0</v>
          </cell>
          <cell r="CQ139">
            <v>0</v>
          </cell>
          <cell r="CS139">
            <v>0</v>
          </cell>
          <cell r="CT139">
            <v>0</v>
          </cell>
          <cell r="CU139">
            <v>0</v>
          </cell>
          <cell r="CV139">
            <v>0</v>
          </cell>
          <cell r="CW139">
            <v>0</v>
          </cell>
          <cell r="EE139">
            <v>0</v>
          </cell>
          <cell r="EF139">
            <v>0</v>
          </cell>
          <cell r="EH139">
            <v>0</v>
          </cell>
          <cell r="EI139">
            <v>0</v>
          </cell>
          <cell r="EJ139">
            <v>0</v>
          </cell>
          <cell r="EK139">
            <v>0</v>
          </cell>
          <cell r="EL139">
            <v>0</v>
          </cell>
          <cell r="EM139">
            <v>0</v>
          </cell>
        </row>
        <row r="140">
          <cell r="A140">
            <v>0</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V140">
            <v>0</v>
          </cell>
          <cell r="AW140">
            <v>0</v>
          </cell>
          <cell r="AX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N140">
            <v>0</v>
          </cell>
          <cell r="CO140">
            <v>0</v>
          </cell>
          <cell r="CP140">
            <v>0</v>
          </cell>
          <cell r="CQ140">
            <v>0</v>
          </cell>
          <cell r="CS140">
            <v>0</v>
          </cell>
          <cell r="CT140">
            <v>0</v>
          </cell>
          <cell r="CU140">
            <v>0</v>
          </cell>
          <cell r="CV140">
            <v>0</v>
          </cell>
          <cell r="CW140">
            <v>0</v>
          </cell>
          <cell r="EE140">
            <v>0</v>
          </cell>
          <cell r="EF140">
            <v>0</v>
          </cell>
          <cell r="EH140">
            <v>0</v>
          </cell>
          <cell r="EI140">
            <v>0</v>
          </cell>
          <cell r="EJ140">
            <v>0</v>
          </cell>
          <cell r="EK140">
            <v>0</v>
          </cell>
          <cell r="EL140">
            <v>0</v>
          </cell>
          <cell r="EM140">
            <v>0</v>
          </cell>
        </row>
        <row r="141">
          <cell r="A141">
            <v>0</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V141">
            <v>0</v>
          </cell>
          <cell r="AW141">
            <v>0</v>
          </cell>
          <cell r="AX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N141">
            <v>0</v>
          </cell>
          <cell r="CO141">
            <v>0</v>
          </cell>
          <cell r="CP141">
            <v>0</v>
          </cell>
          <cell r="CQ141">
            <v>0</v>
          </cell>
          <cell r="CS141">
            <v>0</v>
          </cell>
          <cell r="CT141">
            <v>0</v>
          </cell>
          <cell r="CU141">
            <v>0</v>
          </cell>
          <cell r="CV141">
            <v>0</v>
          </cell>
          <cell r="CW141">
            <v>0</v>
          </cell>
          <cell r="EE141">
            <v>0</v>
          </cell>
          <cell r="EF141">
            <v>0</v>
          </cell>
          <cell r="EH141">
            <v>0</v>
          </cell>
          <cell r="EI141">
            <v>0</v>
          </cell>
          <cell r="EJ141">
            <v>0</v>
          </cell>
          <cell r="EK141">
            <v>0</v>
          </cell>
          <cell r="EL141">
            <v>0</v>
          </cell>
          <cell r="EM141">
            <v>0</v>
          </cell>
        </row>
        <row r="142">
          <cell r="A142">
            <v>0</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V142">
            <v>0</v>
          </cell>
          <cell r="AW142">
            <v>0</v>
          </cell>
          <cell r="AX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N142">
            <v>0</v>
          </cell>
          <cell r="CO142">
            <v>0</v>
          </cell>
          <cell r="CP142">
            <v>0</v>
          </cell>
          <cell r="CQ142">
            <v>0</v>
          </cell>
          <cell r="CS142">
            <v>0</v>
          </cell>
          <cell r="CT142">
            <v>0</v>
          </cell>
          <cell r="CU142">
            <v>0</v>
          </cell>
          <cell r="CV142">
            <v>0</v>
          </cell>
          <cell r="CW142">
            <v>0</v>
          </cell>
          <cell r="EE142">
            <v>0</v>
          </cell>
          <cell r="EF142">
            <v>0</v>
          </cell>
          <cell r="EH142">
            <v>0</v>
          </cell>
          <cell r="EI142">
            <v>0</v>
          </cell>
          <cell r="EJ142">
            <v>0</v>
          </cell>
          <cell r="EK142">
            <v>0</v>
          </cell>
          <cell r="EL142">
            <v>0</v>
          </cell>
          <cell r="EM142">
            <v>0</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V143">
            <v>0</v>
          </cell>
          <cell r="AW143">
            <v>0</v>
          </cell>
          <cell r="AX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N143">
            <v>0</v>
          </cell>
          <cell r="CO143">
            <v>0</v>
          </cell>
          <cell r="CP143">
            <v>0</v>
          </cell>
          <cell r="CQ143">
            <v>0</v>
          </cell>
          <cell r="CS143">
            <v>0</v>
          </cell>
          <cell r="CT143">
            <v>0</v>
          </cell>
          <cell r="CU143">
            <v>0</v>
          </cell>
          <cell r="CV143">
            <v>0</v>
          </cell>
          <cell r="CW143">
            <v>0</v>
          </cell>
          <cell r="EE143">
            <v>0</v>
          </cell>
          <cell r="EF143">
            <v>0</v>
          </cell>
          <cell r="EH143">
            <v>0</v>
          </cell>
          <cell r="EI143">
            <v>0</v>
          </cell>
          <cell r="EJ143">
            <v>0</v>
          </cell>
          <cell r="EK143">
            <v>0</v>
          </cell>
          <cell r="EL143">
            <v>0</v>
          </cell>
          <cell r="EM143">
            <v>0</v>
          </cell>
        </row>
        <row r="144">
          <cell r="A144">
            <v>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V144">
            <v>0</v>
          </cell>
          <cell r="AW144">
            <v>0</v>
          </cell>
          <cell r="AX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N144">
            <v>0</v>
          </cell>
          <cell r="CO144">
            <v>0</v>
          </cell>
          <cell r="CP144">
            <v>0</v>
          </cell>
          <cell r="CQ144">
            <v>0</v>
          </cell>
          <cell r="CS144">
            <v>0</v>
          </cell>
          <cell r="CT144">
            <v>0</v>
          </cell>
          <cell r="CU144">
            <v>0</v>
          </cell>
          <cell r="CV144">
            <v>0</v>
          </cell>
          <cell r="CW144">
            <v>0</v>
          </cell>
          <cell r="EE144">
            <v>0</v>
          </cell>
          <cell r="EF144">
            <v>0</v>
          </cell>
          <cell r="EH144">
            <v>0</v>
          </cell>
          <cell r="EI144">
            <v>0</v>
          </cell>
          <cell r="EJ144">
            <v>0</v>
          </cell>
          <cell r="EK144">
            <v>0</v>
          </cell>
          <cell r="EL144">
            <v>0</v>
          </cell>
          <cell r="EM144">
            <v>0</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V145">
            <v>0</v>
          </cell>
          <cell r="AW145">
            <v>0</v>
          </cell>
          <cell r="AX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v>0</v>
          </cell>
          <cell r="CH145">
            <v>0</v>
          </cell>
          <cell r="CN145">
            <v>0</v>
          </cell>
          <cell r="CO145">
            <v>0</v>
          </cell>
          <cell r="CP145">
            <v>0</v>
          </cell>
          <cell r="CQ145">
            <v>0</v>
          </cell>
          <cell r="CS145">
            <v>0</v>
          </cell>
          <cell r="CT145">
            <v>0</v>
          </cell>
          <cell r="CU145">
            <v>0</v>
          </cell>
          <cell r="CV145">
            <v>0</v>
          </cell>
          <cell r="CW145">
            <v>0</v>
          </cell>
          <cell r="EE145">
            <v>0</v>
          </cell>
          <cell r="EF145">
            <v>0</v>
          </cell>
          <cell r="EH145">
            <v>0</v>
          </cell>
          <cell r="EI145">
            <v>0</v>
          </cell>
          <cell r="EJ145">
            <v>0</v>
          </cell>
          <cell r="EK145">
            <v>0</v>
          </cell>
          <cell r="EL145">
            <v>0</v>
          </cell>
          <cell r="EM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V146">
            <v>0</v>
          </cell>
          <cell r="AW146">
            <v>0</v>
          </cell>
          <cell r="AX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N146">
            <v>0</v>
          </cell>
          <cell r="CO146">
            <v>0</v>
          </cell>
          <cell r="CP146">
            <v>0</v>
          </cell>
          <cell r="CQ146">
            <v>0</v>
          </cell>
          <cell r="CS146">
            <v>0</v>
          </cell>
          <cell r="CT146">
            <v>0</v>
          </cell>
          <cell r="CU146">
            <v>0</v>
          </cell>
          <cell r="CV146">
            <v>0</v>
          </cell>
          <cell r="CW146">
            <v>0</v>
          </cell>
          <cell r="EE146">
            <v>0</v>
          </cell>
          <cell r="EF146">
            <v>0</v>
          </cell>
          <cell r="EH146">
            <v>0</v>
          </cell>
          <cell r="EI146">
            <v>0</v>
          </cell>
          <cell r="EJ146">
            <v>0</v>
          </cell>
          <cell r="EK146">
            <v>0</v>
          </cell>
          <cell r="EL146">
            <v>0</v>
          </cell>
          <cell r="EM146">
            <v>0</v>
          </cell>
        </row>
        <row r="147">
          <cell r="A147">
            <v>0</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V147">
            <v>0</v>
          </cell>
          <cell r="AW147">
            <v>0</v>
          </cell>
          <cell r="AX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N147">
            <v>0</v>
          </cell>
          <cell r="CO147">
            <v>0</v>
          </cell>
          <cell r="CP147">
            <v>0</v>
          </cell>
          <cell r="CQ147">
            <v>0</v>
          </cell>
          <cell r="CS147">
            <v>0</v>
          </cell>
          <cell r="CT147">
            <v>0</v>
          </cell>
          <cell r="CU147">
            <v>0</v>
          </cell>
          <cell r="CV147">
            <v>0</v>
          </cell>
          <cell r="CW147">
            <v>0</v>
          </cell>
          <cell r="EE147">
            <v>0</v>
          </cell>
          <cell r="EF147">
            <v>0</v>
          </cell>
          <cell r="EH147">
            <v>0</v>
          </cell>
          <cell r="EI147">
            <v>0</v>
          </cell>
          <cell r="EJ147">
            <v>0</v>
          </cell>
          <cell r="EK147">
            <v>0</v>
          </cell>
          <cell r="EL147">
            <v>0</v>
          </cell>
          <cell r="EM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V148">
            <v>0</v>
          </cell>
          <cell r="AW148">
            <v>0</v>
          </cell>
          <cell r="AX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N148">
            <v>0</v>
          </cell>
          <cell r="CO148">
            <v>0</v>
          </cell>
          <cell r="CP148">
            <v>0</v>
          </cell>
          <cell r="CQ148">
            <v>0</v>
          </cell>
          <cell r="CS148">
            <v>0</v>
          </cell>
          <cell r="CT148">
            <v>0</v>
          </cell>
          <cell r="CU148">
            <v>0</v>
          </cell>
          <cell r="CV148">
            <v>0</v>
          </cell>
          <cell r="CW148">
            <v>0</v>
          </cell>
          <cell r="EE148">
            <v>0</v>
          </cell>
          <cell r="EF148">
            <v>0</v>
          </cell>
          <cell r="EH148">
            <v>0</v>
          </cell>
          <cell r="EI148">
            <v>0</v>
          </cell>
          <cell r="EJ148">
            <v>0</v>
          </cell>
          <cell r="EK148">
            <v>0</v>
          </cell>
          <cell r="EL148">
            <v>0</v>
          </cell>
          <cell r="EM148">
            <v>0</v>
          </cell>
        </row>
        <row r="149">
          <cell r="A149">
            <v>0</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V149">
            <v>0</v>
          </cell>
          <cell r="AW149">
            <v>0</v>
          </cell>
          <cell r="AX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N149">
            <v>0</v>
          </cell>
          <cell r="CO149">
            <v>0</v>
          </cell>
          <cell r="CP149">
            <v>0</v>
          </cell>
          <cell r="CQ149">
            <v>0</v>
          </cell>
          <cell r="CS149">
            <v>0</v>
          </cell>
          <cell r="CT149">
            <v>0</v>
          </cell>
          <cell r="CU149">
            <v>0</v>
          </cell>
          <cell r="CV149">
            <v>0</v>
          </cell>
          <cell r="CW149">
            <v>0</v>
          </cell>
          <cell r="EE149">
            <v>0</v>
          </cell>
          <cell r="EF149">
            <v>0</v>
          </cell>
          <cell r="EH149">
            <v>0</v>
          </cell>
          <cell r="EI149">
            <v>0</v>
          </cell>
          <cell r="EJ149">
            <v>0</v>
          </cell>
          <cell r="EK149">
            <v>0</v>
          </cell>
          <cell r="EL149">
            <v>0</v>
          </cell>
          <cell r="EM149">
            <v>0</v>
          </cell>
        </row>
        <row r="150">
          <cell r="A150">
            <v>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V150">
            <v>0</v>
          </cell>
          <cell r="AW150">
            <v>0</v>
          </cell>
          <cell r="AX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N150">
            <v>0</v>
          </cell>
          <cell r="CO150">
            <v>0</v>
          </cell>
          <cell r="CP150">
            <v>0</v>
          </cell>
          <cell r="CQ150">
            <v>0</v>
          </cell>
          <cell r="CS150">
            <v>0</v>
          </cell>
          <cell r="CT150">
            <v>0</v>
          </cell>
          <cell r="CU150">
            <v>0</v>
          </cell>
          <cell r="CV150">
            <v>0</v>
          </cell>
          <cell r="CW150">
            <v>0</v>
          </cell>
          <cell r="EE150">
            <v>0</v>
          </cell>
          <cell r="EF150">
            <v>0</v>
          </cell>
          <cell r="EH150">
            <v>0</v>
          </cell>
          <cell r="EI150">
            <v>0</v>
          </cell>
          <cell r="EJ150">
            <v>0</v>
          </cell>
          <cell r="EK150">
            <v>0</v>
          </cell>
          <cell r="EL150">
            <v>0</v>
          </cell>
          <cell r="EM150">
            <v>0</v>
          </cell>
        </row>
        <row r="151">
          <cell r="A151">
            <v>0</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V151">
            <v>0</v>
          </cell>
          <cell r="AW151">
            <v>0</v>
          </cell>
          <cell r="AX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v>0</v>
          </cell>
          <cell r="CH151">
            <v>0</v>
          </cell>
          <cell r="CN151">
            <v>0</v>
          </cell>
          <cell r="CO151">
            <v>0</v>
          </cell>
          <cell r="CP151">
            <v>0</v>
          </cell>
          <cell r="CQ151">
            <v>0</v>
          </cell>
          <cell r="CS151">
            <v>0</v>
          </cell>
          <cell r="CT151">
            <v>0</v>
          </cell>
          <cell r="CU151">
            <v>0</v>
          </cell>
          <cell r="CV151">
            <v>0</v>
          </cell>
          <cell r="CW151">
            <v>0</v>
          </cell>
          <cell r="EE151">
            <v>0</v>
          </cell>
          <cell r="EF151">
            <v>0</v>
          </cell>
          <cell r="EH151">
            <v>0</v>
          </cell>
          <cell r="EI151">
            <v>0</v>
          </cell>
          <cell r="EJ151">
            <v>0</v>
          </cell>
          <cell r="EK151">
            <v>0</v>
          </cell>
          <cell r="EL151">
            <v>0</v>
          </cell>
          <cell r="EM151">
            <v>0</v>
          </cell>
        </row>
        <row r="152">
          <cell r="A152">
            <v>0</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V152">
            <v>0</v>
          </cell>
          <cell r="AW152">
            <v>0</v>
          </cell>
          <cell r="AX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v>0</v>
          </cell>
          <cell r="CH152">
            <v>0</v>
          </cell>
          <cell r="CN152">
            <v>0</v>
          </cell>
          <cell r="CO152">
            <v>0</v>
          </cell>
          <cell r="CP152">
            <v>0</v>
          </cell>
          <cell r="CQ152">
            <v>0</v>
          </cell>
          <cell r="CS152">
            <v>0</v>
          </cell>
          <cell r="CT152">
            <v>0</v>
          </cell>
          <cell r="CU152">
            <v>0</v>
          </cell>
          <cell r="CV152">
            <v>0</v>
          </cell>
          <cell r="CW152">
            <v>0</v>
          </cell>
          <cell r="EE152">
            <v>0</v>
          </cell>
          <cell r="EF152">
            <v>0</v>
          </cell>
          <cell r="EH152">
            <v>0</v>
          </cell>
          <cell r="EI152">
            <v>0</v>
          </cell>
          <cell r="EJ152">
            <v>0</v>
          </cell>
          <cell r="EK152">
            <v>0</v>
          </cell>
          <cell r="EL152">
            <v>0</v>
          </cell>
          <cell r="EM152">
            <v>0</v>
          </cell>
        </row>
        <row r="153">
          <cell r="A153">
            <v>0</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V153">
            <v>0</v>
          </cell>
          <cell r="AW153">
            <v>0</v>
          </cell>
          <cell r="AX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N153">
            <v>0</v>
          </cell>
          <cell r="CO153">
            <v>0</v>
          </cell>
          <cell r="CP153">
            <v>0</v>
          </cell>
          <cell r="CQ153">
            <v>0</v>
          </cell>
          <cell r="CS153">
            <v>0</v>
          </cell>
          <cell r="CT153">
            <v>0</v>
          </cell>
          <cell r="CU153">
            <v>0</v>
          </cell>
          <cell r="CV153">
            <v>0</v>
          </cell>
          <cell r="CW153">
            <v>0</v>
          </cell>
          <cell r="EE153">
            <v>0</v>
          </cell>
          <cell r="EF153">
            <v>0</v>
          </cell>
          <cell r="EH153">
            <v>0</v>
          </cell>
          <cell r="EI153">
            <v>0</v>
          </cell>
          <cell r="EJ153">
            <v>0</v>
          </cell>
          <cell r="EK153">
            <v>0</v>
          </cell>
          <cell r="EL153">
            <v>0</v>
          </cell>
          <cell r="EM153">
            <v>0</v>
          </cell>
        </row>
        <row r="154">
          <cell r="A154">
            <v>0</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V154">
            <v>0</v>
          </cell>
          <cell r="AW154">
            <v>0</v>
          </cell>
          <cell r="AX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N154">
            <v>0</v>
          </cell>
          <cell r="CO154">
            <v>0</v>
          </cell>
          <cell r="CP154">
            <v>0</v>
          </cell>
          <cell r="CQ154">
            <v>0</v>
          </cell>
          <cell r="CS154">
            <v>0</v>
          </cell>
          <cell r="CT154">
            <v>0</v>
          </cell>
          <cell r="CU154">
            <v>0</v>
          </cell>
          <cell r="CV154">
            <v>0</v>
          </cell>
          <cell r="CW154">
            <v>0</v>
          </cell>
          <cell r="EE154">
            <v>0</v>
          </cell>
          <cell r="EF154">
            <v>0</v>
          </cell>
          <cell r="EH154">
            <v>0</v>
          </cell>
          <cell r="EI154">
            <v>0</v>
          </cell>
          <cell r="EJ154">
            <v>0</v>
          </cell>
          <cell r="EK154">
            <v>0</v>
          </cell>
          <cell r="EL154">
            <v>0</v>
          </cell>
          <cell r="EM154">
            <v>0</v>
          </cell>
        </row>
        <row r="155">
          <cell r="A155">
            <v>0</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V155">
            <v>0</v>
          </cell>
          <cell r="AW155">
            <v>0</v>
          </cell>
          <cell r="AX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N155">
            <v>0</v>
          </cell>
          <cell r="CO155">
            <v>0</v>
          </cell>
          <cell r="CP155">
            <v>0</v>
          </cell>
          <cell r="CQ155">
            <v>0</v>
          </cell>
          <cell r="CS155">
            <v>0</v>
          </cell>
          <cell r="CT155">
            <v>0</v>
          </cell>
          <cell r="CU155">
            <v>0</v>
          </cell>
          <cell r="CV155">
            <v>0</v>
          </cell>
          <cell r="CW155">
            <v>0</v>
          </cell>
          <cell r="EE155">
            <v>0</v>
          </cell>
          <cell r="EF155">
            <v>0</v>
          </cell>
          <cell r="EH155">
            <v>0</v>
          </cell>
          <cell r="EI155">
            <v>0</v>
          </cell>
          <cell r="EJ155">
            <v>0</v>
          </cell>
          <cell r="EK155">
            <v>0</v>
          </cell>
          <cell r="EL155">
            <v>0</v>
          </cell>
          <cell r="EM155">
            <v>0</v>
          </cell>
        </row>
        <row r="156">
          <cell r="A156">
            <v>0</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V156">
            <v>0</v>
          </cell>
          <cell r="AW156">
            <v>0</v>
          </cell>
          <cell r="AX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N156">
            <v>0</v>
          </cell>
          <cell r="CO156">
            <v>0</v>
          </cell>
          <cell r="CP156">
            <v>0</v>
          </cell>
          <cell r="CQ156">
            <v>0</v>
          </cell>
          <cell r="CS156">
            <v>0</v>
          </cell>
          <cell r="CT156">
            <v>0</v>
          </cell>
          <cell r="CU156">
            <v>0</v>
          </cell>
          <cell r="CV156">
            <v>0</v>
          </cell>
          <cell r="CW156">
            <v>0</v>
          </cell>
          <cell r="EE156">
            <v>0</v>
          </cell>
          <cell r="EF156">
            <v>0</v>
          </cell>
          <cell r="EH156">
            <v>0</v>
          </cell>
          <cell r="EI156">
            <v>0</v>
          </cell>
          <cell r="EJ156">
            <v>0</v>
          </cell>
          <cell r="EK156">
            <v>0</v>
          </cell>
          <cell r="EL156">
            <v>0</v>
          </cell>
          <cell r="EM156">
            <v>0</v>
          </cell>
        </row>
        <row r="157">
          <cell r="A157">
            <v>0</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V157">
            <v>0</v>
          </cell>
          <cell r="AW157">
            <v>0</v>
          </cell>
          <cell r="AX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N157">
            <v>0</v>
          </cell>
          <cell r="CO157">
            <v>0</v>
          </cell>
          <cell r="CP157">
            <v>0</v>
          </cell>
          <cell r="CQ157">
            <v>0</v>
          </cell>
          <cell r="CS157">
            <v>0</v>
          </cell>
          <cell r="CT157">
            <v>0</v>
          </cell>
          <cell r="CU157">
            <v>0</v>
          </cell>
          <cell r="CV157">
            <v>0</v>
          </cell>
          <cell r="CW157">
            <v>0</v>
          </cell>
          <cell r="EE157">
            <v>0</v>
          </cell>
          <cell r="EF157">
            <v>0</v>
          </cell>
          <cell r="EH157">
            <v>0</v>
          </cell>
          <cell r="EI157">
            <v>0</v>
          </cell>
          <cell r="EJ157">
            <v>0</v>
          </cell>
          <cell r="EK157">
            <v>0</v>
          </cell>
          <cell r="EL157">
            <v>0</v>
          </cell>
          <cell r="EM157">
            <v>0</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V158">
            <v>0</v>
          </cell>
          <cell r="AW158">
            <v>0</v>
          </cell>
          <cell r="AX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N158">
            <v>0</v>
          </cell>
          <cell r="CO158">
            <v>0</v>
          </cell>
          <cell r="CP158">
            <v>0</v>
          </cell>
          <cell r="CQ158">
            <v>0</v>
          </cell>
          <cell r="CS158">
            <v>0</v>
          </cell>
          <cell r="CT158">
            <v>0</v>
          </cell>
          <cell r="CU158">
            <v>0</v>
          </cell>
          <cell r="CV158">
            <v>0</v>
          </cell>
          <cell r="CW158">
            <v>0</v>
          </cell>
          <cell r="EE158">
            <v>0</v>
          </cell>
          <cell r="EF158">
            <v>0</v>
          </cell>
          <cell r="EH158">
            <v>0</v>
          </cell>
          <cell r="EI158">
            <v>0</v>
          </cell>
          <cell r="EJ158">
            <v>0</v>
          </cell>
          <cell r="EK158">
            <v>0</v>
          </cell>
          <cell r="EL158">
            <v>0</v>
          </cell>
          <cell r="EM158">
            <v>0</v>
          </cell>
        </row>
        <row r="159">
          <cell r="A159">
            <v>0</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V159">
            <v>0</v>
          </cell>
          <cell r="AW159">
            <v>0</v>
          </cell>
          <cell r="AX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N159">
            <v>0</v>
          </cell>
          <cell r="CO159">
            <v>0</v>
          </cell>
          <cell r="CP159">
            <v>0</v>
          </cell>
          <cell r="CQ159">
            <v>0</v>
          </cell>
          <cell r="CS159">
            <v>0</v>
          </cell>
          <cell r="CT159">
            <v>0</v>
          </cell>
          <cell r="CU159">
            <v>0</v>
          </cell>
          <cell r="CV159">
            <v>0</v>
          </cell>
          <cell r="CW159">
            <v>0</v>
          </cell>
          <cell r="EE159">
            <v>0</v>
          </cell>
          <cell r="EF159">
            <v>0</v>
          </cell>
          <cell r="EH159">
            <v>0</v>
          </cell>
          <cell r="EI159">
            <v>0</v>
          </cell>
          <cell r="EJ159">
            <v>0</v>
          </cell>
          <cell r="EK159">
            <v>0</v>
          </cell>
          <cell r="EL159">
            <v>0</v>
          </cell>
          <cell r="EM159">
            <v>0</v>
          </cell>
        </row>
        <row r="160">
          <cell r="A160">
            <v>0</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V160">
            <v>0</v>
          </cell>
          <cell r="AW160">
            <v>0</v>
          </cell>
          <cell r="AX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G160">
            <v>0</v>
          </cell>
          <cell r="CH160">
            <v>0</v>
          </cell>
          <cell r="CN160">
            <v>0</v>
          </cell>
          <cell r="CO160">
            <v>0</v>
          </cell>
          <cell r="CP160">
            <v>0</v>
          </cell>
          <cell r="CQ160">
            <v>0</v>
          </cell>
          <cell r="CS160">
            <v>0</v>
          </cell>
          <cell r="CT160">
            <v>0</v>
          </cell>
          <cell r="CU160">
            <v>0</v>
          </cell>
          <cell r="CV160">
            <v>0</v>
          </cell>
          <cell r="CW160">
            <v>0</v>
          </cell>
          <cell r="EE160">
            <v>0</v>
          </cell>
          <cell r="EF160">
            <v>0</v>
          </cell>
          <cell r="EH160">
            <v>0</v>
          </cell>
          <cell r="EI160">
            <v>0</v>
          </cell>
          <cell r="EJ160">
            <v>0</v>
          </cell>
          <cell r="EK160">
            <v>0</v>
          </cell>
          <cell r="EL160">
            <v>0</v>
          </cell>
          <cell r="EM160">
            <v>0</v>
          </cell>
        </row>
        <row r="161">
          <cell r="A161">
            <v>0</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V161">
            <v>0</v>
          </cell>
          <cell r="AW161">
            <v>0</v>
          </cell>
          <cell r="AX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N161">
            <v>0</v>
          </cell>
          <cell r="CO161">
            <v>0</v>
          </cell>
          <cell r="CP161">
            <v>0</v>
          </cell>
          <cell r="CQ161">
            <v>0</v>
          </cell>
          <cell r="CS161">
            <v>0</v>
          </cell>
          <cell r="CT161">
            <v>0</v>
          </cell>
          <cell r="CU161">
            <v>0</v>
          </cell>
          <cell r="CV161">
            <v>0</v>
          </cell>
          <cell r="CW161">
            <v>0</v>
          </cell>
          <cell r="EE161">
            <v>0</v>
          </cell>
          <cell r="EF161">
            <v>0</v>
          </cell>
          <cell r="EH161">
            <v>0</v>
          </cell>
          <cell r="EI161">
            <v>0</v>
          </cell>
          <cell r="EJ161">
            <v>0</v>
          </cell>
          <cell r="EK161">
            <v>0</v>
          </cell>
          <cell r="EL161">
            <v>0</v>
          </cell>
          <cell r="EM161">
            <v>0</v>
          </cell>
        </row>
        <row r="162">
          <cell r="A162">
            <v>0</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V162">
            <v>0</v>
          </cell>
          <cell r="AW162">
            <v>0</v>
          </cell>
          <cell r="AX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N162">
            <v>0</v>
          </cell>
          <cell r="CO162">
            <v>0</v>
          </cell>
          <cell r="CP162">
            <v>0</v>
          </cell>
          <cell r="CQ162">
            <v>0</v>
          </cell>
          <cell r="CS162">
            <v>0</v>
          </cell>
          <cell r="CT162">
            <v>0</v>
          </cell>
          <cell r="CU162">
            <v>0</v>
          </cell>
          <cell r="CV162">
            <v>0</v>
          </cell>
          <cell r="CW162">
            <v>0</v>
          </cell>
          <cell r="EE162">
            <v>0</v>
          </cell>
          <cell r="EF162">
            <v>0</v>
          </cell>
          <cell r="EH162">
            <v>0</v>
          </cell>
          <cell r="EI162">
            <v>0</v>
          </cell>
          <cell r="EJ162">
            <v>0</v>
          </cell>
          <cell r="EK162">
            <v>0</v>
          </cell>
          <cell r="EL162">
            <v>0</v>
          </cell>
          <cell r="EM162">
            <v>0</v>
          </cell>
        </row>
        <row r="163">
          <cell r="A163">
            <v>0</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V163">
            <v>0</v>
          </cell>
          <cell r="AW163">
            <v>0</v>
          </cell>
          <cell r="AX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cell r="CG163">
            <v>0</v>
          </cell>
          <cell r="CH163">
            <v>0</v>
          </cell>
          <cell r="CN163">
            <v>0</v>
          </cell>
          <cell r="CO163">
            <v>0</v>
          </cell>
          <cell r="CP163">
            <v>0</v>
          </cell>
          <cell r="CQ163">
            <v>0</v>
          </cell>
          <cell r="CS163">
            <v>0</v>
          </cell>
          <cell r="CT163">
            <v>0</v>
          </cell>
          <cell r="CU163">
            <v>0</v>
          </cell>
          <cell r="CV163">
            <v>0</v>
          </cell>
          <cell r="CW163">
            <v>0</v>
          </cell>
          <cell r="EE163">
            <v>0</v>
          </cell>
          <cell r="EF163">
            <v>0</v>
          </cell>
          <cell r="EH163">
            <v>0</v>
          </cell>
          <cell r="EI163">
            <v>0</v>
          </cell>
          <cell r="EJ163">
            <v>0</v>
          </cell>
          <cell r="EK163">
            <v>0</v>
          </cell>
          <cell r="EL163">
            <v>0</v>
          </cell>
          <cell r="EM163">
            <v>0</v>
          </cell>
        </row>
        <row r="164">
          <cell r="A164">
            <v>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V164">
            <v>0</v>
          </cell>
          <cell r="AW164">
            <v>0</v>
          </cell>
          <cell r="AX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v>
          </cell>
          <cell r="CN164">
            <v>0</v>
          </cell>
          <cell r="CO164">
            <v>0</v>
          </cell>
          <cell r="CP164">
            <v>0</v>
          </cell>
          <cell r="CQ164">
            <v>0</v>
          </cell>
          <cell r="CS164">
            <v>0</v>
          </cell>
          <cell r="CT164">
            <v>0</v>
          </cell>
          <cell r="CU164">
            <v>0</v>
          </cell>
          <cell r="CV164">
            <v>0</v>
          </cell>
          <cell r="CW164">
            <v>0</v>
          </cell>
          <cell r="EE164">
            <v>0</v>
          </cell>
          <cell r="EF164">
            <v>0</v>
          </cell>
          <cell r="EH164">
            <v>0</v>
          </cell>
          <cell r="EI164">
            <v>0</v>
          </cell>
          <cell r="EJ164">
            <v>0</v>
          </cell>
          <cell r="EK164">
            <v>0</v>
          </cell>
          <cell r="EL164">
            <v>0</v>
          </cell>
          <cell r="EM164">
            <v>0</v>
          </cell>
        </row>
        <row r="165">
          <cell r="A165">
            <v>0</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V165">
            <v>0</v>
          </cell>
          <cell r="AW165">
            <v>0</v>
          </cell>
          <cell r="AX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N165">
            <v>0</v>
          </cell>
          <cell r="CO165">
            <v>0</v>
          </cell>
          <cell r="CP165">
            <v>0</v>
          </cell>
          <cell r="CQ165">
            <v>0</v>
          </cell>
          <cell r="CS165">
            <v>0</v>
          </cell>
          <cell r="CT165">
            <v>0</v>
          </cell>
          <cell r="CU165">
            <v>0</v>
          </cell>
          <cell r="CV165">
            <v>0</v>
          </cell>
          <cell r="CW165">
            <v>0</v>
          </cell>
          <cell r="EE165">
            <v>0</v>
          </cell>
          <cell r="EF165">
            <v>0</v>
          </cell>
          <cell r="EH165">
            <v>0</v>
          </cell>
          <cell r="EI165">
            <v>0</v>
          </cell>
          <cell r="EJ165">
            <v>0</v>
          </cell>
          <cell r="EK165">
            <v>0</v>
          </cell>
          <cell r="EL165">
            <v>0</v>
          </cell>
          <cell r="EM165">
            <v>0</v>
          </cell>
        </row>
        <row r="166">
          <cell r="A166">
            <v>0</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V166">
            <v>0</v>
          </cell>
          <cell r="AW166">
            <v>0</v>
          </cell>
          <cell r="AX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N166">
            <v>0</v>
          </cell>
          <cell r="CO166">
            <v>0</v>
          </cell>
          <cell r="CP166">
            <v>0</v>
          </cell>
          <cell r="CQ166">
            <v>0</v>
          </cell>
          <cell r="CS166">
            <v>0</v>
          </cell>
          <cell r="CT166">
            <v>0</v>
          </cell>
          <cell r="CU166">
            <v>0</v>
          </cell>
          <cell r="CV166">
            <v>0</v>
          </cell>
          <cell r="CW166">
            <v>0</v>
          </cell>
          <cell r="EE166">
            <v>0</v>
          </cell>
          <cell r="EF166">
            <v>0</v>
          </cell>
          <cell r="EH166">
            <v>0</v>
          </cell>
          <cell r="EI166">
            <v>0</v>
          </cell>
          <cell r="EJ166">
            <v>0</v>
          </cell>
          <cell r="EK166">
            <v>0</v>
          </cell>
          <cell r="EL166">
            <v>0</v>
          </cell>
          <cell r="EM166">
            <v>0</v>
          </cell>
        </row>
        <row r="167">
          <cell r="A167">
            <v>0</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V167">
            <v>0</v>
          </cell>
          <cell r="AW167">
            <v>0</v>
          </cell>
          <cell r="AX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N167">
            <v>0</v>
          </cell>
          <cell r="CO167">
            <v>0</v>
          </cell>
          <cell r="CP167">
            <v>0</v>
          </cell>
          <cell r="CQ167">
            <v>0</v>
          </cell>
          <cell r="CS167">
            <v>0</v>
          </cell>
          <cell r="CT167">
            <v>0</v>
          </cell>
          <cell r="CU167">
            <v>0</v>
          </cell>
          <cell r="CV167">
            <v>0</v>
          </cell>
          <cell r="CW167">
            <v>0</v>
          </cell>
          <cell r="EE167">
            <v>0</v>
          </cell>
          <cell r="EF167">
            <v>0</v>
          </cell>
          <cell r="EH167">
            <v>0</v>
          </cell>
          <cell r="EI167">
            <v>0</v>
          </cell>
          <cell r="EJ167">
            <v>0</v>
          </cell>
          <cell r="EK167">
            <v>0</v>
          </cell>
          <cell r="EL167">
            <v>0</v>
          </cell>
          <cell r="EM167">
            <v>0</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V168">
            <v>0</v>
          </cell>
          <cell r="AW168">
            <v>0</v>
          </cell>
          <cell r="AX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cell r="CN168">
            <v>0</v>
          </cell>
          <cell r="CO168">
            <v>0</v>
          </cell>
          <cell r="CP168">
            <v>0</v>
          </cell>
          <cell r="CQ168">
            <v>0</v>
          </cell>
          <cell r="CS168">
            <v>0</v>
          </cell>
          <cell r="CT168">
            <v>0</v>
          </cell>
          <cell r="CU168">
            <v>0</v>
          </cell>
          <cell r="CV168">
            <v>0</v>
          </cell>
          <cell r="CW168">
            <v>0</v>
          </cell>
          <cell r="EE168">
            <v>0</v>
          </cell>
          <cell r="EF168">
            <v>0</v>
          </cell>
          <cell r="EH168">
            <v>0</v>
          </cell>
          <cell r="EI168">
            <v>0</v>
          </cell>
          <cell r="EJ168">
            <v>0</v>
          </cell>
          <cell r="EK168">
            <v>0</v>
          </cell>
          <cell r="EL168">
            <v>0</v>
          </cell>
          <cell r="EM168">
            <v>0</v>
          </cell>
        </row>
        <row r="169">
          <cell r="A169">
            <v>0</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V169">
            <v>0</v>
          </cell>
          <cell r="AW169">
            <v>0</v>
          </cell>
          <cell r="AX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N169">
            <v>0</v>
          </cell>
          <cell r="CO169">
            <v>0</v>
          </cell>
          <cell r="CP169">
            <v>0</v>
          </cell>
          <cell r="CQ169">
            <v>0</v>
          </cell>
          <cell r="CS169">
            <v>0</v>
          </cell>
          <cell r="CT169">
            <v>0</v>
          </cell>
          <cell r="CU169">
            <v>0</v>
          </cell>
          <cell r="CV169">
            <v>0</v>
          </cell>
          <cell r="CW169">
            <v>0</v>
          </cell>
          <cell r="EE169">
            <v>0</v>
          </cell>
          <cell r="EF169">
            <v>0</v>
          </cell>
          <cell r="EH169">
            <v>0</v>
          </cell>
          <cell r="EI169">
            <v>0</v>
          </cell>
          <cell r="EJ169">
            <v>0</v>
          </cell>
          <cell r="EK169">
            <v>0</v>
          </cell>
          <cell r="EL169">
            <v>0</v>
          </cell>
          <cell r="EM169">
            <v>0</v>
          </cell>
        </row>
        <row r="170">
          <cell r="A170">
            <v>0</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V170">
            <v>0</v>
          </cell>
          <cell r="AW170">
            <v>0</v>
          </cell>
          <cell r="AX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N170">
            <v>0</v>
          </cell>
          <cell r="CO170">
            <v>0</v>
          </cell>
          <cell r="CP170">
            <v>0</v>
          </cell>
          <cell r="CQ170">
            <v>0</v>
          </cell>
          <cell r="CS170">
            <v>0</v>
          </cell>
          <cell r="CT170">
            <v>0</v>
          </cell>
          <cell r="CU170">
            <v>0</v>
          </cell>
          <cell r="CV170">
            <v>0</v>
          </cell>
          <cell r="CW170">
            <v>0</v>
          </cell>
          <cell r="EE170">
            <v>0</v>
          </cell>
          <cell r="EF170">
            <v>0</v>
          </cell>
          <cell r="EH170">
            <v>0</v>
          </cell>
          <cell r="EI170">
            <v>0</v>
          </cell>
          <cell r="EJ170">
            <v>0</v>
          </cell>
          <cell r="EK170">
            <v>0</v>
          </cell>
          <cell r="EL170">
            <v>0</v>
          </cell>
          <cell r="EM170">
            <v>0</v>
          </cell>
        </row>
        <row r="171">
          <cell r="A171">
            <v>0</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V171">
            <v>0</v>
          </cell>
          <cell r="AW171">
            <v>0</v>
          </cell>
          <cell r="AX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N171">
            <v>0</v>
          </cell>
          <cell r="CO171">
            <v>0</v>
          </cell>
          <cell r="CP171">
            <v>0</v>
          </cell>
          <cell r="CQ171">
            <v>0</v>
          </cell>
          <cell r="CS171">
            <v>0</v>
          </cell>
          <cell r="CT171">
            <v>0</v>
          </cell>
          <cell r="CU171">
            <v>0</v>
          </cell>
          <cell r="CV171">
            <v>0</v>
          </cell>
          <cell r="CW171">
            <v>0</v>
          </cell>
          <cell r="EE171">
            <v>0</v>
          </cell>
          <cell r="EF171">
            <v>0</v>
          </cell>
          <cell r="EH171">
            <v>0</v>
          </cell>
          <cell r="EI171">
            <v>0</v>
          </cell>
          <cell r="EJ171">
            <v>0</v>
          </cell>
          <cell r="EK171">
            <v>0</v>
          </cell>
          <cell r="EL171">
            <v>0</v>
          </cell>
          <cell r="EM171">
            <v>0</v>
          </cell>
        </row>
        <row r="172">
          <cell r="A172">
            <v>0</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V172">
            <v>0</v>
          </cell>
          <cell r="AW172">
            <v>0</v>
          </cell>
          <cell r="AX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N172">
            <v>0</v>
          </cell>
          <cell r="CO172">
            <v>0</v>
          </cell>
          <cell r="CP172">
            <v>0</v>
          </cell>
          <cell r="CQ172">
            <v>0</v>
          </cell>
          <cell r="CS172">
            <v>0</v>
          </cell>
          <cell r="CT172">
            <v>0</v>
          </cell>
          <cell r="CU172">
            <v>0</v>
          </cell>
          <cell r="CV172">
            <v>0</v>
          </cell>
          <cell r="CW172">
            <v>0</v>
          </cell>
          <cell r="EE172">
            <v>0</v>
          </cell>
          <cell r="EF172">
            <v>0</v>
          </cell>
          <cell r="EH172">
            <v>0</v>
          </cell>
          <cell r="EI172">
            <v>0</v>
          </cell>
          <cell r="EJ172">
            <v>0</v>
          </cell>
          <cell r="EK172">
            <v>0</v>
          </cell>
          <cell r="EL172">
            <v>0</v>
          </cell>
          <cell r="EM172">
            <v>0</v>
          </cell>
        </row>
        <row r="173">
          <cell r="A173">
            <v>0</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V173">
            <v>0</v>
          </cell>
          <cell r="AW173">
            <v>0</v>
          </cell>
          <cell r="AX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N173">
            <v>0</v>
          </cell>
          <cell r="CO173">
            <v>0</v>
          </cell>
          <cell r="CP173">
            <v>0</v>
          </cell>
          <cell r="CQ173">
            <v>0</v>
          </cell>
          <cell r="CS173">
            <v>0</v>
          </cell>
          <cell r="CT173">
            <v>0</v>
          </cell>
          <cell r="CU173">
            <v>0</v>
          </cell>
          <cell r="CV173">
            <v>0</v>
          </cell>
          <cell r="CW173">
            <v>0</v>
          </cell>
          <cell r="EE173">
            <v>0</v>
          </cell>
          <cell r="EF173">
            <v>0</v>
          </cell>
          <cell r="EH173">
            <v>0</v>
          </cell>
          <cell r="EI173">
            <v>0</v>
          </cell>
          <cell r="EJ173">
            <v>0</v>
          </cell>
          <cell r="EK173">
            <v>0</v>
          </cell>
          <cell r="EL173">
            <v>0</v>
          </cell>
          <cell r="EM173">
            <v>0</v>
          </cell>
        </row>
        <row r="174">
          <cell r="A174">
            <v>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V174">
            <v>0</v>
          </cell>
          <cell r="AW174">
            <v>0</v>
          </cell>
          <cell r="AX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N174">
            <v>0</v>
          </cell>
          <cell r="CO174">
            <v>0</v>
          </cell>
          <cell r="CP174">
            <v>0</v>
          </cell>
          <cell r="CQ174">
            <v>0</v>
          </cell>
          <cell r="CS174">
            <v>0</v>
          </cell>
          <cell r="CT174">
            <v>0</v>
          </cell>
          <cell r="CU174">
            <v>0</v>
          </cell>
          <cell r="CV174">
            <v>0</v>
          </cell>
          <cell r="CW174">
            <v>0</v>
          </cell>
          <cell r="EE174">
            <v>0</v>
          </cell>
          <cell r="EF174">
            <v>0</v>
          </cell>
          <cell r="EH174">
            <v>0</v>
          </cell>
          <cell r="EI174">
            <v>0</v>
          </cell>
          <cell r="EJ174">
            <v>0</v>
          </cell>
          <cell r="EK174">
            <v>0</v>
          </cell>
          <cell r="EL174">
            <v>0</v>
          </cell>
          <cell r="EM174">
            <v>0</v>
          </cell>
        </row>
        <row r="175">
          <cell r="A175">
            <v>0</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V175">
            <v>0</v>
          </cell>
          <cell r="AW175">
            <v>0</v>
          </cell>
          <cell r="AX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N175">
            <v>0</v>
          </cell>
          <cell r="CO175">
            <v>0</v>
          </cell>
          <cell r="CP175">
            <v>0</v>
          </cell>
          <cell r="CQ175">
            <v>0</v>
          </cell>
          <cell r="CS175">
            <v>0</v>
          </cell>
          <cell r="CT175">
            <v>0</v>
          </cell>
          <cell r="CU175">
            <v>0</v>
          </cell>
          <cell r="CV175">
            <v>0</v>
          </cell>
          <cell r="CW175">
            <v>0</v>
          </cell>
          <cell r="EE175">
            <v>0</v>
          </cell>
          <cell r="EF175">
            <v>0</v>
          </cell>
          <cell r="EH175">
            <v>0</v>
          </cell>
          <cell r="EI175">
            <v>0</v>
          </cell>
          <cell r="EJ175">
            <v>0</v>
          </cell>
          <cell r="EK175">
            <v>0</v>
          </cell>
          <cell r="EL175">
            <v>0</v>
          </cell>
          <cell r="EM175">
            <v>0</v>
          </cell>
        </row>
        <row r="176">
          <cell r="A176">
            <v>0</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V176">
            <v>0</v>
          </cell>
          <cell r="AW176">
            <v>0</v>
          </cell>
          <cell r="AX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v>0</v>
          </cell>
          <cell r="CH176">
            <v>0</v>
          </cell>
          <cell r="CN176">
            <v>0</v>
          </cell>
          <cell r="CO176">
            <v>0</v>
          </cell>
          <cell r="CP176">
            <v>0</v>
          </cell>
          <cell r="CQ176">
            <v>0</v>
          </cell>
          <cell r="CS176">
            <v>0</v>
          </cell>
          <cell r="CT176">
            <v>0</v>
          </cell>
          <cell r="CU176">
            <v>0</v>
          </cell>
          <cell r="CV176">
            <v>0</v>
          </cell>
          <cell r="CW176">
            <v>0</v>
          </cell>
          <cell r="EE176">
            <v>0</v>
          </cell>
          <cell r="EF176">
            <v>0</v>
          </cell>
          <cell r="EH176">
            <v>0</v>
          </cell>
          <cell r="EI176">
            <v>0</v>
          </cell>
          <cell r="EJ176">
            <v>0</v>
          </cell>
          <cell r="EK176">
            <v>0</v>
          </cell>
          <cell r="EL176">
            <v>0</v>
          </cell>
          <cell r="EM176">
            <v>0</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V177">
            <v>0</v>
          </cell>
          <cell r="AW177">
            <v>0</v>
          </cell>
          <cell r="AX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N177">
            <v>0</v>
          </cell>
          <cell r="CO177">
            <v>0</v>
          </cell>
          <cell r="CP177">
            <v>0</v>
          </cell>
          <cell r="CQ177">
            <v>0</v>
          </cell>
          <cell r="CS177">
            <v>0</v>
          </cell>
          <cell r="CT177">
            <v>0</v>
          </cell>
          <cell r="CU177">
            <v>0</v>
          </cell>
          <cell r="CV177">
            <v>0</v>
          </cell>
          <cell r="CW177">
            <v>0</v>
          </cell>
          <cell r="EE177">
            <v>0</v>
          </cell>
          <cell r="EF177">
            <v>0</v>
          </cell>
          <cell r="EH177">
            <v>0</v>
          </cell>
          <cell r="EI177">
            <v>0</v>
          </cell>
          <cell r="EJ177">
            <v>0</v>
          </cell>
          <cell r="EK177">
            <v>0</v>
          </cell>
          <cell r="EL177">
            <v>0</v>
          </cell>
          <cell r="EM177">
            <v>0</v>
          </cell>
        </row>
        <row r="178">
          <cell r="A178">
            <v>0</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V178">
            <v>0</v>
          </cell>
          <cell r="AW178">
            <v>0</v>
          </cell>
          <cell r="AX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N178">
            <v>0</v>
          </cell>
          <cell r="CO178">
            <v>0</v>
          </cell>
          <cell r="CP178">
            <v>0</v>
          </cell>
          <cell r="CQ178">
            <v>0</v>
          </cell>
          <cell r="CS178">
            <v>0</v>
          </cell>
          <cell r="CT178">
            <v>0</v>
          </cell>
          <cell r="CU178">
            <v>0</v>
          </cell>
          <cell r="CV178">
            <v>0</v>
          </cell>
          <cell r="CW178">
            <v>0</v>
          </cell>
          <cell r="EE178">
            <v>0</v>
          </cell>
          <cell r="EF178">
            <v>0</v>
          </cell>
          <cell r="EH178">
            <v>0</v>
          </cell>
          <cell r="EI178">
            <v>0</v>
          </cell>
          <cell r="EJ178">
            <v>0</v>
          </cell>
          <cell r="EK178">
            <v>0</v>
          </cell>
          <cell r="EL178">
            <v>0</v>
          </cell>
          <cell r="EM178">
            <v>0</v>
          </cell>
        </row>
        <row r="179">
          <cell r="A179">
            <v>0</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V179">
            <v>0</v>
          </cell>
          <cell r="AW179">
            <v>0</v>
          </cell>
          <cell r="AX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N179">
            <v>0</v>
          </cell>
          <cell r="CO179">
            <v>0</v>
          </cell>
          <cell r="CP179">
            <v>0</v>
          </cell>
          <cell r="CQ179">
            <v>0</v>
          </cell>
          <cell r="CS179">
            <v>0</v>
          </cell>
          <cell r="CT179">
            <v>0</v>
          </cell>
          <cell r="CU179">
            <v>0</v>
          </cell>
          <cell r="CV179">
            <v>0</v>
          </cell>
          <cell r="CW179">
            <v>0</v>
          </cell>
          <cell r="EE179">
            <v>0</v>
          </cell>
          <cell r="EF179">
            <v>0</v>
          </cell>
          <cell r="EH179">
            <v>0</v>
          </cell>
          <cell r="EI179">
            <v>0</v>
          </cell>
          <cell r="EJ179">
            <v>0</v>
          </cell>
          <cell r="EK179">
            <v>0</v>
          </cell>
          <cell r="EL179">
            <v>0</v>
          </cell>
          <cell r="EM179">
            <v>0</v>
          </cell>
        </row>
        <row r="180">
          <cell r="A180">
            <v>0</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V180">
            <v>0</v>
          </cell>
          <cell r="AW180">
            <v>0</v>
          </cell>
          <cell r="AX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N180">
            <v>0</v>
          </cell>
          <cell r="CO180">
            <v>0</v>
          </cell>
          <cell r="CP180">
            <v>0</v>
          </cell>
          <cell r="CQ180">
            <v>0</v>
          </cell>
          <cell r="CS180">
            <v>0</v>
          </cell>
          <cell r="CT180">
            <v>0</v>
          </cell>
          <cell r="CU180">
            <v>0</v>
          </cell>
          <cell r="CV180">
            <v>0</v>
          </cell>
          <cell r="CW180">
            <v>0</v>
          </cell>
          <cell r="EE180">
            <v>0</v>
          </cell>
          <cell r="EF180">
            <v>0</v>
          </cell>
          <cell r="EH180">
            <v>0</v>
          </cell>
          <cell r="EI180">
            <v>0</v>
          </cell>
          <cell r="EJ180">
            <v>0</v>
          </cell>
          <cell r="EK180">
            <v>0</v>
          </cell>
          <cell r="EL180">
            <v>0</v>
          </cell>
          <cell r="EM180">
            <v>0</v>
          </cell>
        </row>
        <row r="181">
          <cell r="A181">
            <v>0</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V181">
            <v>0</v>
          </cell>
          <cell r="AW181">
            <v>0</v>
          </cell>
          <cell r="AX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N181">
            <v>0</v>
          </cell>
          <cell r="CO181">
            <v>0</v>
          </cell>
          <cell r="CP181">
            <v>0</v>
          </cell>
          <cell r="CQ181">
            <v>0</v>
          </cell>
          <cell r="CS181">
            <v>0</v>
          </cell>
          <cell r="CT181">
            <v>0</v>
          </cell>
          <cell r="CU181">
            <v>0</v>
          </cell>
          <cell r="CV181">
            <v>0</v>
          </cell>
          <cell r="CW181">
            <v>0</v>
          </cell>
          <cell r="EE181">
            <v>0</v>
          </cell>
          <cell r="EF181">
            <v>0</v>
          </cell>
          <cell r="EH181">
            <v>0</v>
          </cell>
          <cell r="EI181">
            <v>0</v>
          </cell>
          <cell r="EJ181">
            <v>0</v>
          </cell>
          <cell r="EK181">
            <v>0</v>
          </cell>
          <cell r="EL181">
            <v>0</v>
          </cell>
          <cell r="EM181">
            <v>0</v>
          </cell>
        </row>
        <row r="182">
          <cell r="A182">
            <v>0</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V182">
            <v>0</v>
          </cell>
          <cell r="AW182">
            <v>0</v>
          </cell>
          <cell r="AX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N182">
            <v>0</v>
          </cell>
          <cell r="CO182">
            <v>0</v>
          </cell>
          <cell r="CP182">
            <v>0</v>
          </cell>
          <cell r="CQ182">
            <v>0</v>
          </cell>
          <cell r="CS182">
            <v>0</v>
          </cell>
          <cell r="CT182">
            <v>0</v>
          </cell>
          <cell r="CU182">
            <v>0</v>
          </cell>
          <cell r="CV182">
            <v>0</v>
          </cell>
          <cell r="CW182">
            <v>0</v>
          </cell>
          <cell r="EE182">
            <v>0</v>
          </cell>
          <cell r="EF182">
            <v>0</v>
          </cell>
          <cell r="EH182">
            <v>0</v>
          </cell>
          <cell r="EI182">
            <v>0</v>
          </cell>
          <cell r="EJ182">
            <v>0</v>
          </cell>
          <cell r="EK182">
            <v>0</v>
          </cell>
          <cell r="EL182">
            <v>0</v>
          </cell>
          <cell r="EM182">
            <v>0</v>
          </cell>
        </row>
        <row r="183">
          <cell r="A183">
            <v>0</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V183">
            <v>0</v>
          </cell>
          <cell r="AW183">
            <v>0</v>
          </cell>
          <cell r="AX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N183">
            <v>0</v>
          </cell>
          <cell r="CO183">
            <v>0</v>
          </cell>
          <cell r="CP183">
            <v>0</v>
          </cell>
          <cell r="CQ183">
            <v>0</v>
          </cell>
          <cell r="CS183">
            <v>0</v>
          </cell>
          <cell r="CT183">
            <v>0</v>
          </cell>
          <cell r="CU183">
            <v>0</v>
          </cell>
          <cell r="CV183">
            <v>0</v>
          </cell>
          <cell r="CW183">
            <v>0</v>
          </cell>
          <cell r="EE183">
            <v>0</v>
          </cell>
          <cell r="EF183">
            <v>0</v>
          </cell>
          <cell r="EH183">
            <v>0</v>
          </cell>
          <cell r="EI183">
            <v>0</v>
          </cell>
          <cell r="EJ183">
            <v>0</v>
          </cell>
          <cell r="EK183">
            <v>0</v>
          </cell>
          <cell r="EL183">
            <v>0</v>
          </cell>
          <cell r="EM183">
            <v>0</v>
          </cell>
        </row>
        <row r="184">
          <cell r="A184">
            <v>0</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V184">
            <v>0</v>
          </cell>
          <cell r="AW184">
            <v>0</v>
          </cell>
          <cell r="AX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N184">
            <v>0</v>
          </cell>
          <cell r="CO184">
            <v>0</v>
          </cell>
          <cell r="CP184">
            <v>0</v>
          </cell>
          <cell r="CQ184">
            <v>0</v>
          </cell>
          <cell r="CS184">
            <v>0</v>
          </cell>
          <cell r="CT184">
            <v>0</v>
          </cell>
          <cell r="CU184">
            <v>0</v>
          </cell>
          <cell r="CV184">
            <v>0</v>
          </cell>
          <cell r="CW184">
            <v>0</v>
          </cell>
          <cell r="EE184">
            <v>0</v>
          </cell>
          <cell r="EF184">
            <v>0</v>
          </cell>
          <cell r="EH184">
            <v>0</v>
          </cell>
          <cell r="EI184">
            <v>0</v>
          </cell>
          <cell r="EJ184">
            <v>0</v>
          </cell>
          <cell r="EK184">
            <v>0</v>
          </cell>
          <cell r="EL184">
            <v>0</v>
          </cell>
          <cell r="EM184">
            <v>0</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V185">
            <v>0</v>
          </cell>
          <cell r="AW185">
            <v>0</v>
          </cell>
          <cell r="AX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N185">
            <v>0</v>
          </cell>
          <cell r="CO185">
            <v>0</v>
          </cell>
          <cell r="CP185">
            <v>0</v>
          </cell>
          <cell r="CQ185">
            <v>0</v>
          </cell>
          <cell r="CS185">
            <v>0</v>
          </cell>
          <cell r="CT185">
            <v>0</v>
          </cell>
          <cell r="CU185">
            <v>0</v>
          </cell>
          <cell r="CV185">
            <v>0</v>
          </cell>
          <cell r="CW185">
            <v>0</v>
          </cell>
          <cell r="EE185">
            <v>0</v>
          </cell>
          <cell r="EF185">
            <v>0</v>
          </cell>
          <cell r="EH185">
            <v>0</v>
          </cell>
          <cell r="EI185">
            <v>0</v>
          </cell>
          <cell r="EJ185">
            <v>0</v>
          </cell>
          <cell r="EK185">
            <v>0</v>
          </cell>
          <cell r="EL185">
            <v>0</v>
          </cell>
          <cell r="EM185">
            <v>0</v>
          </cell>
        </row>
        <row r="186">
          <cell r="A186">
            <v>0</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V186">
            <v>0</v>
          </cell>
          <cell r="AW186">
            <v>0</v>
          </cell>
          <cell r="AX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N186">
            <v>0</v>
          </cell>
          <cell r="CO186">
            <v>0</v>
          </cell>
          <cell r="CP186">
            <v>0</v>
          </cell>
          <cell r="CQ186">
            <v>0</v>
          </cell>
          <cell r="CS186">
            <v>0</v>
          </cell>
          <cell r="CT186">
            <v>0</v>
          </cell>
          <cell r="CU186">
            <v>0</v>
          </cell>
          <cell r="CV186">
            <v>0</v>
          </cell>
          <cell r="CW186">
            <v>0</v>
          </cell>
          <cell r="EE186">
            <v>0</v>
          </cell>
          <cell r="EF186">
            <v>0</v>
          </cell>
          <cell r="EH186">
            <v>0</v>
          </cell>
          <cell r="EI186">
            <v>0</v>
          </cell>
          <cell r="EJ186">
            <v>0</v>
          </cell>
          <cell r="EK186">
            <v>0</v>
          </cell>
          <cell r="EL186">
            <v>0</v>
          </cell>
          <cell r="EM186">
            <v>0</v>
          </cell>
        </row>
        <row r="187">
          <cell r="A187">
            <v>0</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V187">
            <v>0</v>
          </cell>
          <cell r="AW187">
            <v>0</v>
          </cell>
          <cell r="AX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N187">
            <v>0</v>
          </cell>
          <cell r="CO187">
            <v>0</v>
          </cell>
          <cell r="CP187">
            <v>0</v>
          </cell>
          <cell r="CQ187">
            <v>0</v>
          </cell>
          <cell r="CS187">
            <v>0</v>
          </cell>
          <cell r="CT187">
            <v>0</v>
          </cell>
          <cell r="CU187">
            <v>0</v>
          </cell>
          <cell r="CV187">
            <v>0</v>
          </cell>
          <cell r="CW187">
            <v>0</v>
          </cell>
          <cell r="EE187">
            <v>0</v>
          </cell>
          <cell r="EF187">
            <v>0</v>
          </cell>
          <cell r="EH187">
            <v>0</v>
          </cell>
          <cell r="EI187">
            <v>0</v>
          </cell>
          <cell r="EJ187">
            <v>0</v>
          </cell>
          <cell r="EK187">
            <v>0</v>
          </cell>
          <cell r="EL187">
            <v>0</v>
          </cell>
          <cell r="EM187">
            <v>0</v>
          </cell>
        </row>
        <row r="188">
          <cell r="A188">
            <v>0</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V188">
            <v>0</v>
          </cell>
          <cell r="AW188">
            <v>0</v>
          </cell>
          <cell r="AX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N188">
            <v>0</v>
          </cell>
          <cell r="CO188">
            <v>0</v>
          </cell>
          <cell r="CP188">
            <v>0</v>
          </cell>
          <cell r="CQ188">
            <v>0</v>
          </cell>
          <cell r="CS188">
            <v>0</v>
          </cell>
          <cell r="CT188">
            <v>0</v>
          </cell>
          <cell r="CU188">
            <v>0</v>
          </cell>
          <cell r="CV188">
            <v>0</v>
          </cell>
          <cell r="CW188">
            <v>0</v>
          </cell>
          <cell r="EE188">
            <v>0</v>
          </cell>
          <cell r="EF188">
            <v>0</v>
          </cell>
          <cell r="EH188">
            <v>0</v>
          </cell>
          <cell r="EI188">
            <v>0</v>
          </cell>
          <cell r="EJ188">
            <v>0</v>
          </cell>
          <cell r="EK188">
            <v>0</v>
          </cell>
          <cell r="EL188">
            <v>0</v>
          </cell>
          <cell r="EM188">
            <v>0</v>
          </cell>
        </row>
        <row r="189">
          <cell r="A189">
            <v>0</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V189">
            <v>0</v>
          </cell>
          <cell r="AW189">
            <v>0</v>
          </cell>
          <cell r="AX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N189">
            <v>0</v>
          </cell>
          <cell r="CO189">
            <v>0</v>
          </cell>
          <cell r="CP189">
            <v>0</v>
          </cell>
          <cell r="CQ189">
            <v>0</v>
          </cell>
          <cell r="CS189">
            <v>0</v>
          </cell>
          <cell r="CT189">
            <v>0</v>
          </cell>
          <cell r="CU189">
            <v>0</v>
          </cell>
          <cell r="CV189">
            <v>0</v>
          </cell>
          <cell r="CW189">
            <v>0</v>
          </cell>
          <cell r="EE189">
            <v>0</v>
          </cell>
          <cell r="EF189">
            <v>0</v>
          </cell>
          <cell r="EH189">
            <v>0</v>
          </cell>
          <cell r="EI189">
            <v>0</v>
          </cell>
          <cell r="EJ189">
            <v>0</v>
          </cell>
          <cell r="EK189">
            <v>0</v>
          </cell>
          <cell r="EL189">
            <v>0</v>
          </cell>
          <cell r="EM189">
            <v>0</v>
          </cell>
        </row>
        <row r="190">
          <cell r="A190">
            <v>0</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V190">
            <v>0</v>
          </cell>
          <cell r="AW190">
            <v>0</v>
          </cell>
          <cell r="AX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N190">
            <v>0</v>
          </cell>
          <cell r="CO190">
            <v>0</v>
          </cell>
          <cell r="CP190">
            <v>0</v>
          </cell>
          <cell r="CQ190">
            <v>0</v>
          </cell>
          <cell r="CS190">
            <v>0</v>
          </cell>
          <cell r="CT190">
            <v>0</v>
          </cell>
          <cell r="CU190">
            <v>0</v>
          </cell>
          <cell r="CV190">
            <v>0</v>
          </cell>
          <cell r="CW190">
            <v>0</v>
          </cell>
          <cell r="EE190">
            <v>0</v>
          </cell>
          <cell r="EF190">
            <v>0</v>
          </cell>
          <cell r="EH190">
            <v>0</v>
          </cell>
          <cell r="EI190">
            <v>0</v>
          </cell>
          <cell r="EJ190">
            <v>0</v>
          </cell>
          <cell r="EK190">
            <v>0</v>
          </cell>
          <cell r="EL190">
            <v>0</v>
          </cell>
          <cell r="EM190">
            <v>0</v>
          </cell>
        </row>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V191">
            <v>0</v>
          </cell>
          <cell r="AW191">
            <v>0</v>
          </cell>
          <cell r="AX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N191">
            <v>0</v>
          </cell>
          <cell r="CO191">
            <v>0</v>
          </cell>
          <cell r="CP191">
            <v>0</v>
          </cell>
          <cell r="CQ191">
            <v>0</v>
          </cell>
          <cell r="CS191">
            <v>0</v>
          </cell>
          <cell r="CT191">
            <v>0</v>
          </cell>
          <cell r="CU191">
            <v>0</v>
          </cell>
          <cell r="CV191">
            <v>0</v>
          </cell>
          <cell r="CW191">
            <v>0</v>
          </cell>
          <cell r="EE191">
            <v>0</v>
          </cell>
          <cell r="EF191">
            <v>0</v>
          </cell>
          <cell r="EH191">
            <v>0</v>
          </cell>
          <cell r="EI191">
            <v>0</v>
          </cell>
          <cell r="EJ191">
            <v>0</v>
          </cell>
          <cell r="EK191">
            <v>0</v>
          </cell>
          <cell r="EL191">
            <v>0</v>
          </cell>
          <cell r="EM191">
            <v>0</v>
          </cell>
        </row>
        <row r="192">
          <cell r="A192">
            <v>0</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V192">
            <v>0</v>
          </cell>
          <cell r="AW192">
            <v>0</v>
          </cell>
          <cell r="AX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N192">
            <v>0</v>
          </cell>
          <cell r="CO192">
            <v>0</v>
          </cell>
          <cell r="CP192">
            <v>0</v>
          </cell>
          <cell r="CQ192">
            <v>0</v>
          </cell>
          <cell r="CS192">
            <v>0</v>
          </cell>
          <cell r="CT192">
            <v>0</v>
          </cell>
          <cell r="CU192">
            <v>0</v>
          </cell>
          <cell r="CV192">
            <v>0</v>
          </cell>
          <cell r="CW192">
            <v>0</v>
          </cell>
          <cell r="EE192">
            <v>0</v>
          </cell>
          <cell r="EF192">
            <v>0</v>
          </cell>
          <cell r="EH192">
            <v>0</v>
          </cell>
          <cell r="EI192">
            <v>0</v>
          </cell>
          <cell r="EJ192">
            <v>0</v>
          </cell>
          <cell r="EK192">
            <v>0</v>
          </cell>
          <cell r="EL192">
            <v>0</v>
          </cell>
          <cell r="EM192">
            <v>0</v>
          </cell>
        </row>
        <row r="193">
          <cell r="A193">
            <v>0</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V193">
            <v>0</v>
          </cell>
          <cell r="AW193">
            <v>0</v>
          </cell>
          <cell r="AX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N193">
            <v>0</v>
          </cell>
          <cell r="CO193">
            <v>0</v>
          </cell>
          <cell r="CP193">
            <v>0</v>
          </cell>
          <cell r="CQ193">
            <v>0</v>
          </cell>
          <cell r="CS193">
            <v>0</v>
          </cell>
          <cell r="CT193">
            <v>0</v>
          </cell>
          <cell r="CU193">
            <v>0</v>
          </cell>
          <cell r="CV193">
            <v>0</v>
          </cell>
          <cell r="CW193">
            <v>0</v>
          </cell>
          <cell r="EE193">
            <v>0</v>
          </cell>
          <cell r="EF193">
            <v>0</v>
          </cell>
          <cell r="EH193">
            <v>0</v>
          </cell>
          <cell r="EI193">
            <v>0</v>
          </cell>
          <cell r="EJ193">
            <v>0</v>
          </cell>
          <cell r="EK193">
            <v>0</v>
          </cell>
          <cell r="EL193">
            <v>0</v>
          </cell>
          <cell r="EM193">
            <v>0</v>
          </cell>
        </row>
        <row r="194">
          <cell r="A194">
            <v>0</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V194">
            <v>0</v>
          </cell>
          <cell r="AW194">
            <v>0</v>
          </cell>
          <cell r="AX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N194">
            <v>0</v>
          </cell>
          <cell r="CO194">
            <v>0</v>
          </cell>
          <cell r="CP194">
            <v>0</v>
          </cell>
          <cell r="CQ194">
            <v>0</v>
          </cell>
          <cell r="CS194">
            <v>0</v>
          </cell>
          <cell r="CT194">
            <v>0</v>
          </cell>
          <cell r="CU194">
            <v>0</v>
          </cell>
          <cell r="CV194">
            <v>0</v>
          </cell>
          <cell r="CW194">
            <v>0</v>
          </cell>
          <cell r="EE194">
            <v>0</v>
          </cell>
          <cell r="EF194">
            <v>0</v>
          </cell>
          <cell r="EH194">
            <v>0</v>
          </cell>
          <cell r="EI194">
            <v>0</v>
          </cell>
          <cell r="EJ194">
            <v>0</v>
          </cell>
          <cell r="EK194">
            <v>0</v>
          </cell>
          <cell r="EL194">
            <v>0</v>
          </cell>
          <cell r="EM194">
            <v>0</v>
          </cell>
        </row>
        <row r="195">
          <cell r="A195">
            <v>0</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V195">
            <v>0</v>
          </cell>
          <cell r="AW195">
            <v>0</v>
          </cell>
          <cell r="AX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N195">
            <v>0</v>
          </cell>
          <cell r="CO195">
            <v>0</v>
          </cell>
          <cell r="CP195">
            <v>0</v>
          </cell>
          <cell r="CQ195">
            <v>0</v>
          </cell>
          <cell r="CS195">
            <v>0</v>
          </cell>
          <cell r="CT195">
            <v>0</v>
          </cell>
          <cell r="CU195">
            <v>0</v>
          </cell>
          <cell r="CV195">
            <v>0</v>
          </cell>
          <cell r="CW195">
            <v>0</v>
          </cell>
          <cell r="EE195">
            <v>0</v>
          </cell>
          <cell r="EF195">
            <v>0</v>
          </cell>
          <cell r="EH195">
            <v>0</v>
          </cell>
          <cell r="EI195">
            <v>0</v>
          </cell>
          <cell r="EJ195">
            <v>0</v>
          </cell>
          <cell r="EK195">
            <v>0</v>
          </cell>
          <cell r="EL195">
            <v>0</v>
          </cell>
          <cell r="EM195">
            <v>0</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V196">
            <v>0</v>
          </cell>
          <cell r="AW196">
            <v>0</v>
          </cell>
          <cell r="AX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N196">
            <v>0</v>
          </cell>
          <cell r="CO196">
            <v>0</v>
          </cell>
          <cell r="CP196">
            <v>0</v>
          </cell>
          <cell r="CQ196">
            <v>0</v>
          </cell>
          <cell r="CS196">
            <v>0</v>
          </cell>
          <cell r="CT196">
            <v>0</v>
          </cell>
          <cell r="CU196">
            <v>0</v>
          </cell>
          <cell r="CV196">
            <v>0</v>
          </cell>
          <cell r="CW196">
            <v>0</v>
          </cell>
          <cell r="EE196">
            <v>0</v>
          </cell>
          <cell r="EF196">
            <v>0</v>
          </cell>
          <cell r="EH196">
            <v>0</v>
          </cell>
          <cell r="EI196">
            <v>0</v>
          </cell>
          <cell r="EJ196">
            <v>0</v>
          </cell>
          <cell r="EK196">
            <v>0</v>
          </cell>
          <cell r="EL196">
            <v>0</v>
          </cell>
          <cell r="EM196">
            <v>0</v>
          </cell>
        </row>
        <row r="197">
          <cell r="A197">
            <v>0</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V197">
            <v>0</v>
          </cell>
          <cell r="AW197">
            <v>0</v>
          </cell>
          <cell r="AX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N197">
            <v>0</v>
          </cell>
          <cell r="CO197">
            <v>0</v>
          </cell>
          <cell r="CP197">
            <v>0</v>
          </cell>
          <cell r="CQ197">
            <v>0</v>
          </cell>
          <cell r="CS197">
            <v>0</v>
          </cell>
          <cell r="CT197">
            <v>0</v>
          </cell>
          <cell r="CU197">
            <v>0</v>
          </cell>
          <cell r="CV197">
            <v>0</v>
          </cell>
          <cell r="CW197">
            <v>0</v>
          </cell>
          <cell r="EE197">
            <v>0</v>
          </cell>
          <cell r="EF197">
            <v>0</v>
          </cell>
          <cell r="EH197">
            <v>0</v>
          </cell>
          <cell r="EI197">
            <v>0</v>
          </cell>
          <cell r="EJ197">
            <v>0</v>
          </cell>
          <cell r="EK197">
            <v>0</v>
          </cell>
          <cell r="EL197">
            <v>0</v>
          </cell>
          <cell r="EM197">
            <v>0</v>
          </cell>
        </row>
        <row r="198">
          <cell r="A198">
            <v>0</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V198">
            <v>0</v>
          </cell>
          <cell r="AW198">
            <v>0</v>
          </cell>
          <cell r="AX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N198">
            <v>0</v>
          </cell>
          <cell r="CO198">
            <v>0</v>
          </cell>
          <cell r="CP198">
            <v>0</v>
          </cell>
          <cell r="CQ198">
            <v>0</v>
          </cell>
          <cell r="CS198">
            <v>0</v>
          </cell>
          <cell r="CT198">
            <v>0</v>
          </cell>
          <cell r="CU198">
            <v>0</v>
          </cell>
          <cell r="CV198">
            <v>0</v>
          </cell>
          <cell r="CW198">
            <v>0</v>
          </cell>
          <cell r="EE198">
            <v>0</v>
          </cell>
          <cell r="EF198">
            <v>0</v>
          </cell>
          <cell r="EH198">
            <v>0</v>
          </cell>
          <cell r="EI198">
            <v>0</v>
          </cell>
          <cell r="EJ198">
            <v>0</v>
          </cell>
          <cell r="EK198">
            <v>0</v>
          </cell>
          <cell r="EL198">
            <v>0</v>
          </cell>
          <cell r="EM198">
            <v>0</v>
          </cell>
        </row>
        <row r="199">
          <cell r="A199">
            <v>0</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V199">
            <v>0</v>
          </cell>
          <cell r="AW199">
            <v>0</v>
          </cell>
          <cell r="AX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N199">
            <v>0</v>
          </cell>
          <cell r="CO199">
            <v>0</v>
          </cell>
          <cell r="CP199">
            <v>0</v>
          </cell>
          <cell r="CQ199">
            <v>0</v>
          </cell>
          <cell r="CS199">
            <v>0</v>
          </cell>
          <cell r="CT199">
            <v>0</v>
          </cell>
          <cell r="CU199">
            <v>0</v>
          </cell>
          <cell r="CV199">
            <v>0</v>
          </cell>
          <cell r="CW199">
            <v>0</v>
          </cell>
          <cell r="EE199">
            <v>0</v>
          </cell>
          <cell r="EF199">
            <v>0</v>
          </cell>
          <cell r="EH199">
            <v>0</v>
          </cell>
          <cell r="EI199">
            <v>0</v>
          </cell>
          <cell r="EJ199">
            <v>0</v>
          </cell>
          <cell r="EK199">
            <v>0</v>
          </cell>
          <cell r="EL199">
            <v>0</v>
          </cell>
          <cell r="EM199">
            <v>0</v>
          </cell>
        </row>
        <row r="200">
          <cell r="A200">
            <v>0</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V200">
            <v>0</v>
          </cell>
          <cell r="AW200">
            <v>0</v>
          </cell>
          <cell r="AX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N200">
            <v>0</v>
          </cell>
          <cell r="CO200">
            <v>0</v>
          </cell>
          <cell r="CP200">
            <v>0</v>
          </cell>
          <cell r="CQ200">
            <v>0</v>
          </cell>
          <cell r="CS200">
            <v>0</v>
          </cell>
          <cell r="CT200">
            <v>0</v>
          </cell>
          <cell r="CU200">
            <v>0</v>
          </cell>
          <cell r="CV200">
            <v>0</v>
          </cell>
          <cell r="CW200">
            <v>0</v>
          </cell>
          <cell r="EE200">
            <v>0</v>
          </cell>
          <cell r="EF200">
            <v>0</v>
          </cell>
          <cell r="EH200">
            <v>0</v>
          </cell>
          <cell r="EI200">
            <v>0</v>
          </cell>
          <cell r="EJ200">
            <v>0</v>
          </cell>
          <cell r="EK200">
            <v>0</v>
          </cell>
          <cell r="EL200">
            <v>0</v>
          </cell>
          <cell r="EM200">
            <v>0</v>
          </cell>
        </row>
        <row r="201">
          <cell r="A201">
            <v>0</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V201">
            <v>0</v>
          </cell>
          <cell r="AW201">
            <v>0</v>
          </cell>
          <cell r="AX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N201">
            <v>0</v>
          </cell>
          <cell r="CO201">
            <v>0</v>
          </cell>
          <cell r="CP201">
            <v>0</v>
          </cell>
          <cell r="CQ201">
            <v>0</v>
          </cell>
          <cell r="CS201">
            <v>0</v>
          </cell>
          <cell r="CT201">
            <v>0</v>
          </cell>
          <cell r="CU201">
            <v>0</v>
          </cell>
          <cell r="CV201">
            <v>0</v>
          </cell>
          <cell r="CW201">
            <v>0</v>
          </cell>
          <cell r="EE201">
            <v>0</v>
          </cell>
          <cell r="EF201">
            <v>0</v>
          </cell>
          <cell r="EH201">
            <v>0</v>
          </cell>
          <cell r="EI201">
            <v>0</v>
          </cell>
          <cell r="EJ201">
            <v>0</v>
          </cell>
          <cell r="EK201">
            <v>0</v>
          </cell>
          <cell r="EL201">
            <v>0</v>
          </cell>
          <cell r="EM201">
            <v>0</v>
          </cell>
        </row>
        <row r="202">
          <cell r="A202">
            <v>0</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V202">
            <v>0</v>
          </cell>
          <cell r="AW202">
            <v>0</v>
          </cell>
          <cell r="AX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N202">
            <v>0</v>
          </cell>
          <cell r="CO202">
            <v>0</v>
          </cell>
          <cell r="CP202">
            <v>0</v>
          </cell>
          <cell r="CQ202">
            <v>0</v>
          </cell>
          <cell r="CS202">
            <v>0</v>
          </cell>
          <cell r="CT202">
            <v>0</v>
          </cell>
          <cell r="CU202">
            <v>0</v>
          </cell>
          <cell r="CV202">
            <v>0</v>
          </cell>
          <cell r="CW202">
            <v>0</v>
          </cell>
          <cell r="EE202">
            <v>0</v>
          </cell>
          <cell r="EF202">
            <v>0</v>
          </cell>
          <cell r="EH202">
            <v>0</v>
          </cell>
          <cell r="EI202">
            <v>0</v>
          </cell>
          <cell r="EJ202">
            <v>0</v>
          </cell>
          <cell r="EK202">
            <v>0</v>
          </cell>
          <cell r="EL202">
            <v>0</v>
          </cell>
          <cell r="EM202">
            <v>0</v>
          </cell>
        </row>
        <row r="203">
          <cell r="A203">
            <v>0</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V203">
            <v>0</v>
          </cell>
          <cell r="AW203">
            <v>0</v>
          </cell>
          <cell r="AX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N203">
            <v>0</v>
          </cell>
          <cell r="CO203">
            <v>0</v>
          </cell>
          <cell r="CP203">
            <v>0</v>
          </cell>
          <cell r="CQ203">
            <v>0</v>
          </cell>
          <cell r="CS203">
            <v>0</v>
          </cell>
          <cell r="CT203">
            <v>0</v>
          </cell>
          <cell r="CU203">
            <v>0</v>
          </cell>
          <cell r="CV203">
            <v>0</v>
          </cell>
          <cell r="CW203">
            <v>0</v>
          </cell>
          <cell r="EE203">
            <v>0</v>
          </cell>
          <cell r="EF203">
            <v>0</v>
          </cell>
          <cell r="EH203">
            <v>0</v>
          </cell>
          <cell r="EI203">
            <v>0</v>
          </cell>
          <cell r="EJ203">
            <v>0</v>
          </cell>
          <cell r="EK203">
            <v>0</v>
          </cell>
          <cell r="EL203">
            <v>0</v>
          </cell>
          <cell r="EM203">
            <v>0</v>
          </cell>
        </row>
        <row r="204">
          <cell r="A204">
            <v>0</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V204">
            <v>0</v>
          </cell>
          <cell r="AW204">
            <v>0</v>
          </cell>
          <cell r="AX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N204">
            <v>0</v>
          </cell>
          <cell r="CO204">
            <v>0</v>
          </cell>
          <cell r="CP204">
            <v>0</v>
          </cell>
          <cell r="CQ204">
            <v>0</v>
          </cell>
          <cell r="CS204">
            <v>0</v>
          </cell>
          <cell r="CT204">
            <v>0</v>
          </cell>
          <cell r="CU204">
            <v>0</v>
          </cell>
          <cell r="CV204">
            <v>0</v>
          </cell>
          <cell r="CW204">
            <v>0</v>
          </cell>
          <cell r="EE204">
            <v>0</v>
          </cell>
          <cell r="EF204">
            <v>0</v>
          </cell>
          <cell r="EH204">
            <v>0</v>
          </cell>
          <cell r="EI204">
            <v>0</v>
          </cell>
          <cell r="EJ204">
            <v>0</v>
          </cell>
          <cell r="EK204">
            <v>0</v>
          </cell>
          <cell r="EL204">
            <v>0</v>
          </cell>
          <cell r="EM204">
            <v>0</v>
          </cell>
        </row>
        <row r="205">
          <cell r="A205">
            <v>0</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V205">
            <v>0</v>
          </cell>
          <cell r="AW205">
            <v>0</v>
          </cell>
          <cell r="AX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N205">
            <v>0</v>
          </cell>
          <cell r="CO205">
            <v>0</v>
          </cell>
          <cell r="CP205">
            <v>0</v>
          </cell>
          <cell r="CQ205">
            <v>0</v>
          </cell>
          <cell r="CS205">
            <v>0</v>
          </cell>
          <cell r="CT205">
            <v>0</v>
          </cell>
          <cell r="CU205">
            <v>0</v>
          </cell>
          <cell r="CV205">
            <v>0</v>
          </cell>
          <cell r="CW205">
            <v>0</v>
          </cell>
          <cell r="EE205">
            <v>0</v>
          </cell>
          <cell r="EF205">
            <v>0</v>
          </cell>
          <cell r="EH205">
            <v>0</v>
          </cell>
          <cell r="EI205">
            <v>0</v>
          </cell>
          <cell r="EJ205">
            <v>0</v>
          </cell>
          <cell r="EK205">
            <v>0</v>
          </cell>
          <cell r="EL205">
            <v>0</v>
          </cell>
          <cell r="EM205">
            <v>0</v>
          </cell>
        </row>
        <row r="206">
          <cell r="A206">
            <v>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V206">
            <v>0</v>
          </cell>
          <cell r="AW206">
            <v>0</v>
          </cell>
          <cell r="AX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N206">
            <v>0</v>
          </cell>
          <cell r="CO206">
            <v>0</v>
          </cell>
          <cell r="CP206">
            <v>0</v>
          </cell>
          <cell r="CQ206">
            <v>0</v>
          </cell>
          <cell r="CS206">
            <v>0</v>
          </cell>
          <cell r="CT206">
            <v>0</v>
          </cell>
          <cell r="CU206">
            <v>0</v>
          </cell>
          <cell r="CV206">
            <v>0</v>
          </cell>
          <cell r="CW206">
            <v>0</v>
          </cell>
          <cell r="EE206">
            <v>0</v>
          </cell>
          <cell r="EF206">
            <v>0</v>
          </cell>
          <cell r="EH206">
            <v>0</v>
          </cell>
          <cell r="EI206">
            <v>0</v>
          </cell>
          <cell r="EJ206">
            <v>0</v>
          </cell>
          <cell r="EK206">
            <v>0</v>
          </cell>
          <cell r="EL206">
            <v>0</v>
          </cell>
          <cell r="EM206">
            <v>0</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V207">
            <v>0</v>
          </cell>
          <cell r="AW207">
            <v>0</v>
          </cell>
          <cell r="AX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N207">
            <v>0</v>
          </cell>
          <cell r="CO207">
            <v>0</v>
          </cell>
          <cell r="CP207">
            <v>0</v>
          </cell>
          <cell r="CQ207">
            <v>0</v>
          </cell>
          <cell r="CS207">
            <v>0</v>
          </cell>
          <cell r="CT207">
            <v>0</v>
          </cell>
          <cell r="CU207">
            <v>0</v>
          </cell>
          <cell r="CV207">
            <v>0</v>
          </cell>
          <cell r="CW207">
            <v>0</v>
          </cell>
          <cell r="EE207">
            <v>0</v>
          </cell>
          <cell r="EF207">
            <v>0</v>
          </cell>
          <cell r="EH207">
            <v>0</v>
          </cell>
          <cell r="EI207">
            <v>0</v>
          </cell>
          <cell r="EJ207">
            <v>0</v>
          </cell>
          <cell r="EK207">
            <v>0</v>
          </cell>
          <cell r="EL207">
            <v>0</v>
          </cell>
          <cell r="EM207">
            <v>0</v>
          </cell>
        </row>
        <row r="208">
          <cell r="A208">
            <v>0</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V208">
            <v>0</v>
          </cell>
          <cell r="AW208">
            <v>0</v>
          </cell>
          <cell r="AX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N208">
            <v>0</v>
          </cell>
          <cell r="CO208">
            <v>0</v>
          </cell>
          <cell r="CP208">
            <v>0</v>
          </cell>
          <cell r="CQ208">
            <v>0</v>
          </cell>
          <cell r="CS208">
            <v>0</v>
          </cell>
          <cell r="CT208">
            <v>0</v>
          </cell>
          <cell r="CU208">
            <v>0</v>
          </cell>
          <cell r="CV208">
            <v>0</v>
          </cell>
          <cell r="CW208">
            <v>0</v>
          </cell>
          <cell r="EE208">
            <v>0</v>
          </cell>
          <cell r="EF208">
            <v>0</v>
          </cell>
          <cell r="EH208">
            <v>0</v>
          </cell>
          <cell r="EI208">
            <v>0</v>
          </cell>
          <cell r="EJ208">
            <v>0</v>
          </cell>
          <cell r="EK208">
            <v>0</v>
          </cell>
          <cell r="EL208">
            <v>0</v>
          </cell>
          <cell r="EM208">
            <v>0</v>
          </cell>
        </row>
        <row r="209">
          <cell r="A209">
            <v>0</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V209">
            <v>0</v>
          </cell>
          <cell r="AW209">
            <v>0</v>
          </cell>
          <cell r="AX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N209">
            <v>0</v>
          </cell>
          <cell r="CO209">
            <v>0</v>
          </cell>
          <cell r="CP209">
            <v>0</v>
          </cell>
          <cell r="CQ209">
            <v>0</v>
          </cell>
          <cell r="CS209">
            <v>0</v>
          </cell>
          <cell r="CT209">
            <v>0</v>
          </cell>
          <cell r="CU209">
            <v>0</v>
          </cell>
          <cell r="CV209">
            <v>0</v>
          </cell>
          <cell r="CW209">
            <v>0</v>
          </cell>
          <cell r="EE209">
            <v>0</v>
          </cell>
          <cell r="EF209">
            <v>0</v>
          </cell>
          <cell r="EH209">
            <v>0</v>
          </cell>
          <cell r="EI209">
            <v>0</v>
          </cell>
          <cell r="EJ209">
            <v>0</v>
          </cell>
          <cell r="EK209">
            <v>0</v>
          </cell>
          <cell r="EL209">
            <v>0</v>
          </cell>
          <cell r="EM209">
            <v>0</v>
          </cell>
        </row>
        <row r="210">
          <cell r="A210">
            <v>0</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V210">
            <v>0</v>
          </cell>
          <cell r="AW210">
            <v>0</v>
          </cell>
          <cell r="AX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N210">
            <v>0</v>
          </cell>
          <cell r="CO210">
            <v>0</v>
          </cell>
          <cell r="CP210">
            <v>0</v>
          </cell>
          <cell r="CQ210">
            <v>0</v>
          </cell>
          <cell r="CS210">
            <v>0</v>
          </cell>
          <cell r="CT210">
            <v>0</v>
          </cell>
          <cell r="CU210">
            <v>0</v>
          </cell>
          <cell r="CV210">
            <v>0</v>
          </cell>
          <cell r="CW210">
            <v>0</v>
          </cell>
          <cell r="EE210">
            <v>0</v>
          </cell>
          <cell r="EF210">
            <v>0</v>
          </cell>
          <cell r="EH210">
            <v>0</v>
          </cell>
          <cell r="EI210">
            <v>0</v>
          </cell>
          <cell r="EJ210">
            <v>0</v>
          </cell>
          <cell r="EK210">
            <v>0</v>
          </cell>
          <cell r="EL210">
            <v>0</v>
          </cell>
          <cell r="EM210">
            <v>0</v>
          </cell>
        </row>
        <row r="211">
          <cell r="A211">
            <v>0</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V211">
            <v>0</v>
          </cell>
          <cell r="AW211">
            <v>0</v>
          </cell>
          <cell r="AX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N211">
            <v>0</v>
          </cell>
          <cell r="CO211">
            <v>0</v>
          </cell>
          <cell r="CP211">
            <v>0</v>
          </cell>
          <cell r="CQ211">
            <v>0</v>
          </cell>
          <cell r="CS211">
            <v>0</v>
          </cell>
          <cell r="CT211">
            <v>0</v>
          </cell>
          <cell r="CU211">
            <v>0</v>
          </cell>
          <cell r="CV211">
            <v>0</v>
          </cell>
          <cell r="CW211">
            <v>0</v>
          </cell>
          <cell r="EE211">
            <v>0</v>
          </cell>
          <cell r="EF211">
            <v>0</v>
          </cell>
          <cell r="EH211">
            <v>0</v>
          </cell>
          <cell r="EI211">
            <v>0</v>
          </cell>
          <cell r="EJ211">
            <v>0</v>
          </cell>
          <cell r="EK211">
            <v>0</v>
          </cell>
          <cell r="EL211">
            <v>0</v>
          </cell>
          <cell r="EM211">
            <v>0</v>
          </cell>
        </row>
        <row r="212">
          <cell r="A212">
            <v>0</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V212">
            <v>0</v>
          </cell>
          <cell r="AW212">
            <v>0</v>
          </cell>
          <cell r="AX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H212">
            <v>0</v>
          </cell>
          <cell r="CN212">
            <v>0</v>
          </cell>
          <cell r="CO212">
            <v>0</v>
          </cell>
          <cell r="CP212">
            <v>0</v>
          </cell>
          <cell r="CQ212">
            <v>0</v>
          </cell>
          <cell r="CS212">
            <v>0</v>
          </cell>
          <cell r="CT212">
            <v>0</v>
          </cell>
          <cell r="CU212">
            <v>0</v>
          </cell>
          <cell r="CV212">
            <v>0</v>
          </cell>
          <cell r="CW212">
            <v>0</v>
          </cell>
          <cell r="EE212">
            <v>0</v>
          </cell>
          <cell r="EF212">
            <v>0</v>
          </cell>
          <cell r="EH212">
            <v>0</v>
          </cell>
          <cell r="EI212">
            <v>0</v>
          </cell>
          <cell r="EJ212">
            <v>0</v>
          </cell>
          <cell r="EK212">
            <v>0</v>
          </cell>
          <cell r="EL212">
            <v>0</v>
          </cell>
          <cell r="EM212">
            <v>0</v>
          </cell>
        </row>
        <row r="213">
          <cell r="A213">
            <v>0</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V213">
            <v>0</v>
          </cell>
          <cell r="AW213">
            <v>0</v>
          </cell>
          <cell r="AX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N213">
            <v>0</v>
          </cell>
          <cell r="CO213">
            <v>0</v>
          </cell>
          <cell r="CP213">
            <v>0</v>
          </cell>
          <cell r="CQ213">
            <v>0</v>
          </cell>
          <cell r="CS213">
            <v>0</v>
          </cell>
          <cell r="CT213">
            <v>0</v>
          </cell>
          <cell r="CU213">
            <v>0</v>
          </cell>
          <cell r="CV213">
            <v>0</v>
          </cell>
          <cell r="CW213">
            <v>0</v>
          </cell>
          <cell r="EE213">
            <v>0</v>
          </cell>
          <cell r="EF213">
            <v>0</v>
          </cell>
          <cell r="EH213">
            <v>0</v>
          </cell>
          <cell r="EI213">
            <v>0</v>
          </cell>
          <cell r="EJ213">
            <v>0</v>
          </cell>
          <cell r="EK213">
            <v>0</v>
          </cell>
          <cell r="EL213">
            <v>0</v>
          </cell>
          <cell r="EM213">
            <v>0</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V214">
            <v>0</v>
          </cell>
          <cell r="AW214">
            <v>0</v>
          </cell>
          <cell r="AX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N214">
            <v>0</v>
          </cell>
          <cell r="CO214">
            <v>0</v>
          </cell>
          <cell r="CP214">
            <v>0</v>
          </cell>
          <cell r="CQ214">
            <v>0</v>
          </cell>
          <cell r="CS214">
            <v>0</v>
          </cell>
          <cell r="CT214">
            <v>0</v>
          </cell>
          <cell r="CU214">
            <v>0</v>
          </cell>
          <cell r="CV214">
            <v>0</v>
          </cell>
          <cell r="CW214">
            <v>0</v>
          </cell>
          <cell r="EE214">
            <v>0</v>
          </cell>
          <cell r="EF214">
            <v>0</v>
          </cell>
          <cell r="EH214">
            <v>0</v>
          </cell>
          <cell r="EI214">
            <v>0</v>
          </cell>
          <cell r="EJ214">
            <v>0</v>
          </cell>
          <cell r="EK214">
            <v>0</v>
          </cell>
          <cell r="EL214">
            <v>0</v>
          </cell>
          <cell r="EM214">
            <v>0</v>
          </cell>
        </row>
        <row r="215">
          <cell r="A215">
            <v>0</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V215">
            <v>0</v>
          </cell>
          <cell r="AW215">
            <v>0</v>
          </cell>
          <cell r="AX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N215">
            <v>0</v>
          </cell>
          <cell r="CO215">
            <v>0</v>
          </cell>
          <cell r="CP215">
            <v>0</v>
          </cell>
          <cell r="CQ215">
            <v>0</v>
          </cell>
          <cell r="CS215">
            <v>0</v>
          </cell>
          <cell r="CT215">
            <v>0</v>
          </cell>
          <cell r="CU215">
            <v>0</v>
          </cell>
          <cell r="CV215">
            <v>0</v>
          </cell>
          <cell r="CW215">
            <v>0</v>
          </cell>
          <cell r="EE215">
            <v>0</v>
          </cell>
          <cell r="EF215">
            <v>0</v>
          </cell>
          <cell r="EH215">
            <v>0</v>
          </cell>
          <cell r="EI215">
            <v>0</v>
          </cell>
          <cell r="EJ215">
            <v>0</v>
          </cell>
          <cell r="EK215">
            <v>0</v>
          </cell>
          <cell r="EL215">
            <v>0</v>
          </cell>
          <cell r="EM215">
            <v>0</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V216">
            <v>0</v>
          </cell>
          <cell r="AW216">
            <v>0</v>
          </cell>
          <cell r="AX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N216">
            <v>0</v>
          </cell>
          <cell r="CO216">
            <v>0</v>
          </cell>
          <cell r="CP216">
            <v>0</v>
          </cell>
          <cell r="CQ216">
            <v>0</v>
          </cell>
          <cell r="CS216">
            <v>0</v>
          </cell>
          <cell r="CT216">
            <v>0</v>
          </cell>
          <cell r="CU216">
            <v>0</v>
          </cell>
          <cell r="CV216">
            <v>0</v>
          </cell>
          <cell r="CW216">
            <v>0</v>
          </cell>
          <cell r="EE216">
            <v>0</v>
          </cell>
          <cell r="EF216">
            <v>0</v>
          </cell>
          <cell r="EH216">
            <v>0</v>
          </cell>
          <cell r="EI216">
            <v>0</v>
          </cell>
          <cell r="EJ216">
            <v>0</v>
          </cell>
          <cell r="EK216">
            <v>0</v>
          </cell>
          <cell r="EL216">
            <v>0</v>
          </cell>
          <cell r="EM216">
            <v>0</v>
          </cell>
        </row>
        <row r="217">
          <cell r="A217">
            <v>0</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V217">
            <v>0</v>
          </cell>
          <cell r="AW217">
            <v>0</v>
          </cell>
          <cell r="AX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N217">
            <v>0</v>
          </cell>
          <cell r="CO217">
            <v>0</v>
          </cell>
          <cell r="CP217">
            <v>0</v>
          </cell>
          <cell r="CQ217">
            <v>0</v>
          </cell>
          <cell r="CS217">
            <v>0</v>
          </cell>
          <cell r="CT217">
            <v>0</v>
          </cell>
          <cell r="CU217">
            <v>0</v>
          </cell>
          <cell r="CV217">
            <v>0</v>
          </cell>
          <cell r="CW217">
            <v>0</v>
          </cell>
          <cell r="EE217">
            <v>0</v>
          </cell>
          <cell r="EF217">
            <v>0</v>
          </cell>
          <cell r="EH217">
            <v>0</v>
          </cell>
          <cell r="EI217">
            <v>0</v>
          </cell>
          <cell r="EJ217">
            <v>0</v>
          </cell>
          <cell r="EK217">
            <v>0</v>
          </cell>
          <cell r="EL217">
            <v>0</v>
          </cell>
          <cell r="EM217">
            <v>0</v>
          </cell>
        </row>
        <row r="218">
          <cell r="A218">
            <v>0</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V218">
            <v>0</v>
          </cell>
          <cell r="AW218">
            <v>0</v>
          </cell>
          <cell r="AX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N218">
            <v>0</v>
          </cell>
          <cell r="CO218">
            <v>0</v>
          </cell>
          <cell r="CP218">
            <v>0</v>
          </cell>
          <cell r="CQ218">
            <v>0</v>
          </cell>
          <cell r="CS218">
            <v>0</v>
          </cell>
          <cell r="CT218">
            <v>0</v>
          </cell>
          <cell r="CU218">
            <v>0</v>
          </cell>
          <cell r="CV218">
            <v>0</v>
          </cell>
          <cell r="CW218">
            <v>0</v>
          </cell>
          <cell r="EE218">
            <v>0</v>
          </cell>
          <cell r="EF218">
            <v>0</v>
          </cell>
          <cell r="EH218">
            <v>0</v>
          </cell>
          <cell r="EI218">
            <v>0</v>
          </cell>
          <cell r="EJ218">
            <v>0</v>
          </cell>
          <cell r="EK218">
            <v>0</v>
          </cell>
          <cell r="EL218">
            <v>0</v>
          </cell>
          <cell r="EM218">
            <v>0</v>
          </cell>
        </row>
        <row r="219">
          <cell r="A219">
            <v>0</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V219">
            <v>0</v>
          </cell>
          <cell r="AW219">
            <v>0</v>
          </cell>
          <cell r="AX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N219">
            <v>0</v>
          </cell>
          <cell r="CO219">
            <v>0</v>
          </cell>
          <cell r="CP219">
            <v>0</v>
          </cell>
          <cell r="CQ219">
            <v>0</v>
          </cell>
          <cell r="CS219">
            <v>0</v>
          </cell>
          <cell r="CT219">
            <v>0</v>
          </cell>
          <cell r="CU219">
            <v>0</v>
          </cell>
          <cell r="CV219">
            <v>0</v>
          </cell>
          <cell r="CW219">
            <v>0</v>
          </cell>
          <cell r="EE219">
            <v>0</v>
          </cell>
          <cell r="EF219">
            <v>0</v>
          </cell>
          <cell r="EH219">
            <v>0</v>
          </cell>
          <cell r="EI219">
            <v>0</v>
          </cell>
          <cell r="EJ219">
            <v>0</v>
          </cell>
          <cell r="EK219">
            <v>0</v>
          </cell>
          <cell r="EL219">
            <v>0</v>
          </cell>
          <cell r="EM219">
            <v>0</v>
          </cell>
        </row>
        <row r="220">
          <cell r="A220">
            <v>0</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V220">
            <v>0</v>
          </cell>
          <cell r="AW220">
            <v>0</v>
          </cell>
          <cell r="AX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N220">
            <v>0</v>
          </cell>
          <cell r="CO220">
            <v>0</v>
          </cell>
          <cell r="CP220">
            <v>0</v>
          </cell>
          <cell r="CQ220">
            <v>0</v>
          </cell>
          <cell r="CS220">
            <v>0</v>
          </cell>
          <cell r="CT220">
            <v>0</v>
          </cell>
          <cell r="CU220">
            <v>0</v>
          </cell>
          <cell r="CV220">
            <v>0</v>
          </cell>
          <cell r="CW220">
            <v>0</v>
          </cell>
          <cell r="EE220">
            <v>0</v>
          </cell>
          <cell r="EF220">
            <v>0</v>
          </cell>
          <cell r="EH220">
            <v>0</v>
          </cell>
          <cell r="EI220">
            <v>0</v>
          </cell>
          <cell r="EJ220">
            <v>0</v>
          </cell>
          <cell r="EK220">
            <v>0</v>
          </cell>
          <cell r="EL220">
            <v>0</v>
          </cell>
          <cell r="EM220">
            <v>0</v>
          </cell>
        </row>
        <row r="221">
          <cell r="A221">
            <v>0</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V221">
            <v>0</v>
          </cell>
          <cell r="AW221">
            <v>0</v>
          </cell>
          <cell r="AX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N221">
            <v>0</v>
          </cell>
          <cell r="CO221">
            <v>0</v>
          </cell>
          <cell r="CP221">
            <v>0</v>
          </cell>
          <cell r="CQ221">
            <v>0</v>
          </cell>
          <cell r="CS221">
            <v>0</v>
          </cell>
          <cell r="CT221">
            <v>0</v>
          </cell>
          <cell r="CU221">
            <v>0</v>
          </cell>
          <cell r="CV221">
            <v>0</v>
          </cell>
          <cell r="CW221">
            <v>0</v>
          </cell>
          <cell r="EE221">
            <v>0</v>
          </cell>
          <cell r="EF221">
            <v>0</v>
          </cell>
          <cell r="EH221">
            <v>0</v>
          </cell>
          <cell r="EI221">
            <v>0</v>
          </cell>
          <cell r="EJ221">
            <v>0</v>
          </cell>
          <cell r="EK221">
            <v>0</v>
          </cell>
          <cell r="EL221">
            <v>0</v>
          </cell>
          <cell r="EM221">
            <v>0</v>
          </cell>
        </row>
        <row r="222">
          <cell r="A222">
            <v>0</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V222">
            <v>0</v>
          </cell>
          <cell r="AW222">
            <v>0</v>
          </cell>
          <cell r="AX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0</v>
          </cell>
          <cell r="CH222">
            <v>0</v>
          </cell>
          <cell r="CN222">
            <v>0</v>
          </cell>
          <cell r="CO222">
            <v>0</v>
          </cell>
          <cell r="CP222">
            <v>0</v>
          </cell>
          <cell r="CQ222">
            <v>0</v>
          </cell>
          <cell r="CS222">
            <v>0</v>
          </cell>
          <cell r="CT222">
            <v>0</v>
          </cell>
          <cell r="CU222">
            <v>0</v>
          </cell>
          <cell r="CV222">
            <v>0</v>
          </cell>
          <cell r="CW222">
            <v>0</v>
          </cell>
          <cell r="EE222">
            <v>0</v>
          </cell>
          <cell r="EF222">
            <v>0</v>
          </cell>
          <cell r="EH222">
            <v>0</v>
          </cell>
          <cell r="EI222">
            <v>0</v>
          </cell>
          <cell r="EJ222">
            <v>0</v>
          </cell>
          <cell r="EK222">
            <v>0</v>
          </cell>
          <cell r="EL222">
            <v>0</v>
          </cell>
          <cell r="EM222">
            <v>0</v>
          </cell>
        </row>
        <row r="223">
          <cell r="A223">
            <v>0</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V223">
            <v>0</v>
          </cell>
          <cell r="AW223">
            <v>0</v>
          </cell>
          <cell r="AX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N223">
            <v>0</v>
          </cell>
          <cell r="CO223">
            <v>0</v>
          </cell>
          <cell r="CP223">
            <v>0</v>
          </cell>
          <cell r="CQ223">
            <v>0</v>
          </cell>
          <cell r="CS223">
            <v>0</v>
          </cell>
          <cell r="CT223">
            <v>0</v>
          </cell>
          <cell r="CU223">
            <v>0</v>
          </cell>
          <cell r="CV223">
            <v>0</v>
          </cell>
          <cell r="CW223">
            <v>0</v>
          </cell>
          <cell r="EE223">
            <v>0</v>
          </cell>
          <cell r="EF223">
            <v>0</v>
          </cell>
          <cell r="EH223">
            <v>0</v>
          </cell>
          <cell r="EI223">
            <v>0</v>
          </cell>
          <cell r="EJ223">
            <v>0</v>
          </cell>
          <cell r="EK223">
            <v>0</v>
          </cell>
          <cell r="EL223">
            <v>0</v>
          </cell>
          <cell r="EM223">
            <v>0</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V224">
            <v>0</v>
          </cell>
          <cell r="AW224">
            <v>0</v>
          </cell>
          <cell r="AX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v>
          </cell>
          <cell r="CN224">
            <v>0</v>
          </cell>
          <cell r="CO224">
            <v>0</v>
          </cell>
          <cell r="CP224">
            <v>0</v>
          </cell>
          <cell r="CQ224">
            <v>0</v>
          </cell>
          <cell r="CS224">
            <v>0</v>
          </cell>
          <cell r="CT224">
            <v>0</v>
          </cell>
          <cell r="CU224">
            <v>0</v>
          </cell>
          <cell r="CV224">
            <v>0</v>
          </cell>
          <cell r="CW224">
            <v>0</v>
          </cell>
          <cell r="EE224">
            <v>0</v>
          </cell>
          <cell r="EF224">
            <v>0</v>
          </cell>
          <cell r="EH224">
            <v>0</v>
          </cell>
          <cell r="EI224">
            <v>0</v>
          </cell>
          <cell r="EJ224">
            <v>0</v>
          </cell>
          <cell r="EK224">
            <v>0</v>
          </cell>
          <cell r="EL224">
            <v>0</v>
          </cell>
          <cell r="EM224">
            <v>0</v>
          </cell>
        </row>
        <row r="225">
          <cell r="A225">
            <v>0</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V225">
            <v>0</v>
          </cell>
          <cell r="AW225">
            <v>0</v>
          </cell>
          <cell r="AX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N225">
            <v>0</v>
          </cell>
          <cell r="CO225">
            <v>0</v>
          </cell>
          <cell r="CP225">
            <v>0</v>
          </cell>
          <cell r="CQ225">
            <v>0</v>
          </cell>
          <cell r="CS225">
            <v>0</v>
          </cell>
          <cell r="CT225">
            <v>0</v>
          </cell>
          <cell r="CU225">
            <v>0</v>
          </cell>
          <cell r="CV225">
            <v>0</v>
          </cell>
          <cell r="CW225">
            <v>0</v>
          </cell>
          <cell r="EE225">
            <v>0</v>
          </cell>
          <cell r="EF225">
            <v>0</v>
          </cell>
          <cell r="EH225">
            <v>0</v>
          </cell>
          <cell r="EI225">
            <v>0</v>
          </cell>
          <cell r="EJ225">
            <v>0</v>
          </cell>
          <cell r="EK225">
            <v>0</v>
          </cell>
          <cell r="EL225">
            <v>0</v>
          </cell>
          <cell r="EM225">
            <v>0</v>
          </cell>
        </row>
        <row r="226">
          <cell r="A226">
            <v>0</v>
          </cell>
          <cell r="B226">
            <v>0</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V226">
            <v>0</v>
          </cell>
          <cell r="AW226">
            <v>0</v>
          </cell>
          <cell r="AX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cell r="CF226">
            <v>0</v>
          </cell>
          <cell r="CG226">
            <v>0</v>
          </cell>
          <cell r="CH226">
            <v>0</v>
          </cell>
          <cell r="CN226">
            <v>0</v>
          </cell>
          <cell r="CO226">
            <v>0</v>
          </cell>
          <cell r="CP226">
            <v>0</v>
          </cell>
          <cell r="CQ226">
            <v>0</v>
          </cell>
          <cell r="CS226">
            <v>0</v>
          </cell>
          <cell r="CT226">
            <v>0</v>
          </cell>
          <cell r="CU226">
            <v>0</v>
          </cell>
          <cell r="CV226">
            <v>0</v>
          </cell>
          <cell r="CW226">
            <v>0</v>
          </cell>
          <cell r="EE226">
            <v>0</v>
          </cell>
          <cell r="EF226">
            <v>0</v>
          </cell>
          <cell r="EH226">
            <v>0</v>
          </cell>
          <cell r="EI226">
            <v>0</v>
          </cell>
          <cell r="EJ226">
            <v>0</v>
          </cell>
          <cell r="EK226">
            <v>0</v>
          </cell>
          <cell r="EL226">
            <v>0</v>
          </cell>
          <cell r="EM226">
            <v>0</v>
          </cell>
        </row>
        <row r="227">
          <cell r="A227">
            <v>0</v>
          </cell>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V227">
            <v>0</v>
          </cell>
          <cell r="AW227">
            <v>0</v>
          </cell>
          <cell r="AX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E227">
            <v>0</v>
          </cell>
          <cell r="CF227">
            <v>0</v>
          </cell>
          <cell r="CG227">
            <v>0</v>
          </cell>
          <cell r="CH227">
            <v>0</v>
          </cell>
          <cell r="CN227">
            <v>0</v>
          </cell>
          <cell r="CO227">
            <v>0</v>
          </cell>
          <cell r="CP227">
            <v>0</v>
          </cell>
          <cell r="CQ227">
            <v>0</v>
          </cell>
          <cell r="CS227">
            <v>0</v>
          </cell>
          <cell r="CT227">
            <v>0</v>
          </cell>
          <cell r="CU227">
            <v>0</v>
          </cell>
          <cell r="CV227">
            <v>0</v>
          </cell>
          <cell r="CW227">
            <v>0</v>
          </cell>
          <cell r="EE227">
            <v>0</v>
          </cell>
          <cell r="EF227">
            <v>0</v>
          </cell>
          <cell r="EH227">
            <v>0</v>
          </cell>
          <cell r="EI227">
            <v>0</v>
          </cell>
          <cell r="EJ227">
            <v>0</v>
          </cell>
          <cell r="EK227">
            <v>0</v>
          </cell>
          <cell r="EL227">
            <v>0</v>
          </cell>
          <cell r="EM227">
            <v>0</v>
          </cell>
        </row>
        <row r="228">
          <cell r="A228">
            <v>0</v>
          </cell>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V228">
            <v>0</v>
          </cell>
          <cell r="AW228">
            <v>0</v>
          </cell>
          <cell r="AX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N228">
            <v>0</v>
          </cell>
          <cell r="CO228">
            <v>0</v>
          </cell>
          <cell r="CP228">
            <v>0</v>
          </cell>
          <cell r="CQ228">
            <v>0</v>
          </cell>
          <cell r="CS228">
            <v>0</v>
          </cell>
          <cell r="CT228">
            <v>0</v>
          </cell>
          <cell r="CU228">
            <v>0</v>
          </cell>
          <cell r="CV228">
            <v>0</v>
          </cell>
          <cell r="CW228">
            <v>0</v>
          </cell>
          <cell r="EE228">
            <v>0</v>
          </cell>
          <cell r="EF228">
            <v>0</v>
          </cell>
          <cell r="EH228">
            <v>0</v>
          </cell>
          <cell r="EI228">
            <v>0</v>
          </cell>
          <cell r="EJ228">
            <v>0</v>
          </cell>
          <cell r="EK228">
            <v>0</v>
          </cell>
          <cell r="EL228">
            <v>0</v>
          </cell>
          <cell r="EM228">
            <v>0</v>
          </cell>
        </row>
        <row r="229">
          <cell r="A229">
            <v>0</v>
          </cell>
          <cell r="B229">
            <v>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V229">
            <v>0</v>
          </cell>
          <cell r="AW229">
            <v>0</v>
          </cell>
          <cell r="AX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N229">
            <v>0</v>
          </cell>
          <cell r="CO229">
            <v>0</v>
          </cell>
          <cell r="CP229">
            <v>0</v>
          </cell>
          <cell r="CQ229">
            <v>0</v>
          </cell>
          <cell r="CS229">
            <v>0</v>
          </cell>
          <cell r="CT229">
            <v>0</v>
          </cell>
          <cell r="CU229">
            <v>0</v>
          </cell>
          <cell r="CV229">
            <v>0</v>
          </cell>
          <cell r="CW229">
            <v>0</v>
          </cell>
          <cell r="EE229">
            <v>0</v>
          </cell>
          <cell r="EF229">
            <v>0</v>
          </cell>
          <cell r="EH229">
            <v>0</v>
          </cell>
          <cell r="EI229">
            <v>0</v>
          </cell>
          <cell r="EJ229">
            <v>0</v>
          </cell>
          <cell r="EK229">
            <v>0</v>
          </cell>
          <cell r="EL229">
            <v>0</v>
          </cell>
          <cell r="EM229">
            <v>0</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V230">
            <v>0</v>
          </cell>
          <cell r="AW230">
            <v>0</v>
          </cell>
          <cell r="AX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N230">
            <v>0</v>
          </cell>
          <cell r="CO230">
            <v>0</v>
          </cell>
          <cell r="CP230">
            <v>0</v>
          </cell>
          <cell r="CQ230">
            <v>0</v>
          </cell>
          <cell r="CS230">
            <v>0</v>
          </cell>
          <cell r="CT230">
            <v>0</v>
          </cell>
          <cell r="CU230">
            <v>0</v>
          </cell>
          <cell r="CV230">
            <v>0</v>
          </cell>
          <cell r="CW230">
            <v>0</v>
          </cell>
          <cell r="EE230">
            <v>0</v>
          </cell>
          <cell r="EF230">
            <v>0</v>
          </cell>
          <cell r="EH230">
            <v>0</v>
          </cell>
          <cell r="EI230">
            <v>0</v>
          </cell>
          <cell r="EJ230">
            <v>0</v>
          </cell>
          <cell r="EK230">
            <v>0</v>
          </cell>
          <cell r="EL230">
            <v>0</v>
          </cell>
          <cell r="EM230">
            <v>0</v>
          </cell>
        </row>
        <row r="231">
          <cell r="A231">
            <v>0</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V231">
            <v>0</v>
          </cell>
          <cell r="AW231">
            <v>0</v>
          </cell>
          <cell r="AX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0</v>
          </cell>
          <cell r="CG231">
            <v>0</v>
          </cell>
          <cell r="CH231">
            <v>0</v>
          </cell>
          <cell r="CN231">
            <v>0</v>
          </cell>
          <cell r="CO231">
            <v>0</v>
          </cell>
          <cell r="CP231">
            <v>0</v>
          </cell>
          <cell r="CQ231">
            <v>0</v>
          </cell>
          <cell r="CS231">
            <v>0</v>
          </cell>
          <cell r="CT231">
            <v>0</v>
          </cell>
          <cell r="CU231">
            <v>0</v>
          </cell>
          <cell r="CV231">
            <v>0</v>
          </cell>
          <cell r="CW231">
            <v>0</v>
          </cell>
          <cell r="EE231">
            <v>0</v>
          </cell>
          <cell r="EF231">
            <v>0</v>
          </cell>
          <cell r="EH231">
            <v>0</v>
          </cell>
          <cell r="EI231">
            <v>0</v>
          </cell>
          <cell r="EJ231">
            <v>0</v>
          </cell>
          <cell r="EK231">
            <v>0</v>
          </cell>
          <cell r="EL231">
            <v>0</v>
          </cell>
          <cell r="EM231">
            <v>0</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V232">
            <v>0</v>
          </cell>
          <cell r="AW232">
            <v>0</v>
          </cell>
          <cell r="AX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N232">
            <v>0</v>
          </cell>
          <cell r="CO232">
            <v>0</v>
          </cell>
          <cell r="CP232">
            <v>0</v>
          </cell>
          <cell r="CQ232">
            <v>0</v>
          </cell>
          <cell r="CS232">
            <v>0</v>
          </cell>
          <cell r="CT232">
            <v>0</v>
          </cell>
          <cell r="CU232">
            <v>0</v>
          </cell>
          <cell r="CV232">
            <v>0</v>
          </cell>
          <cell r="CW232">
            <v>0</v>
          </cell>
          <cell r="EE232">
            <v>0</v>
          </cell>
          <cell r="EF232">
            <v>0</v>
          </cell>
          <cell r="EH232">
            <v>0</v>
          </cell>
          <cell r="EI232">
            <v>0</v>
          </cell>
          <cell r="EJ232">
            <v>0</v>
          </cell>
          <cell r="EK232">
            <v>0</v>
          </cell>
          <cell r="EL232">
            <v>0</v>
          </cell>
          <cell r="EM232">
            <v>0</v>
          </cell>
        </row>
        <row r="233">
          <cell r="A233">
            <v>0</v>
          </cell>
          <cell r="B233">
            <v>0</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V233">
            <v>0</v>
          </cell>
          <cell r="AW233">
            <v>0</v>
          </cell>
          <cell r="AX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N233">
            <v>0</v>
          </cell>
          <cell r="CO233">
            <v>0</v>
          </cell>
          <cell r="CP233">
            <v>0</v>
          </cell>
          <cell r="CQ233">
            <v>0</v>
          </cell>
          <cell r="CS233">
            <v>0</v>
          </cell>
          <cell r="CT233">
            <v>0</v>
          </cell>
          <cell r="CU233">
            <v>0</v>
          </cell>
          <cell r="CV233">
            <v>0</v>
          </cell>
          <cell r="CW233">
            <v>0</v>
          </cell>
          <cell r="EE233">
            <v>0</v>
          </cell>
          <cell r="EF233">
            <v>0</v>
          </cell>
          <cell r="EH233">
            <v>0</v>
          </cell>
          <cell r="EI233">
            <v>0</v>
          </cell>
          <cell r="EJ233">
            <v>0</v>
          </cell>
          <cell r="EK233">
            <v>0</v>
          </cell>
          <cell r="EL233">
            <v>0</v>
          </cell>
          <cell r="EM233">
            <v>0</v>
          </cell>
        </row>
        <row r="234">
          <cell r="A234">
            <v>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V234">
            <v>0</v>
          </cell>
          <cell r="AW234">
            <v>0</v>
          </cell>
          <cell r="AX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N234">
            <v>0</v>
          </cell>
          <cell r="CO234">
            <v>0</v>
          </cell>
          <cell r="CP234">
            <v>0</v>
          </cell>
          <cell r="CQ234">
            <v>0</v>
          </cell>
          <cell r="CS234">
            <v>0</v>
          </cell>
          <cell r="CT234">
            <v>0</v>
          </cell>
          <cell r="CU234">
            <v>0</v>
          </cell>
          <cell r="CV234">
            <v>0</v>
          </cell>
          <cell r="CW234">
            <v>0</v>
          </cell>
          <cell r="EE234">
            <v>0</v>
          </cell>
          <cell r="EF234">
            <v>0</v>
          </cell>
          <cell r="EH234">
            <v>0</v>
          </cell>
          <cell r="EI234">
            <v>0</v>
          </cell>
          <cell r="EJ234">
            <v>0</v>
          </cell>
          <cell r="EK234">
            <v>0</v>
          </cell>
          <cell r="EL234">
            <v>0</v>
          </cell>
          <cell r="EM234">
            <v>0</v>
          </cell>
        </row>
        <row r="235">
          <cell r="A235">
            <v>0</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V235">
            <v>0</v>
          </cell>
          <cell r="AW235">
            <v>0</v>
          </cell>
          <cell r="AX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N235">
            <v>0</v>
          </cell>
          <cell r="CO235">
            <v>0</v>
          </cell>
          <cell r="CP235">
            <v>0</v>
          </cell>
          <cell r="CQ235">
            <v>0</v>
          </cell>
          <cell r="CS235">
            <v>0</v>
          </cell>
          <cell r="CT235">
            <v>0</v>
          </cell>
          <cell r="CU235">
            <v>0</v>
          </cell>
          <cell r="CV235">
            <v>0</v>
          </cell>
          <cell r="CW235">
            <v>0</v>
          </cell>
          <cell r="EE235">
            <v>0</v>
          </cell>
          <cell r="EF235">
            <v>0</v>
          </cell>
          <cell r="EH235">
            <v>0</v>
          </cell>
          <cell r="EI235">
            <v>0</v>
          </cell>
          <cell r="EJ235">
            <v>0</v>
          </cell>
          <cell r="EK235">
            <v>0</v>
          </cell>
          <cell r="EL235">
            <v>0</v>
          </cell>
          <cell r="EM235">
            <v>0</v>
          </cell>
        </row>
        <row r="236">
          <cell r="A236">
            <v>0</v>
          </cell>
          <cell r="B236">
            <v>0</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V236">
            <v>0</v>
          </cell>
          <cell r="AW236">
            <v>0</v>
          </cell>
          <cell r="AX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0</v>
          </cell>
          <cell r="CN236">
            <v>0</v>
          </cell>
          <cell r="CO236">
            <v>0</v>
          </cell>
          <cell r="CP236">
            <v>0</v>
          </cell>
          <cell r="CQ236">
            <v>0</v>
          </cell>
          <cell r="CS236">
            <v>0</v>
          </cell>
          <cell r="CT236">
            <v>0</v>
          </cell>
          <cell r="CU236">
            <v>0</v>
          </cell>
          <cell r="CV236">
            <v>0</v>
          </cell>
          <cell r="CW236">
            <v>0</v>
          </cell>
          <cell r="EE236">
            <v>0</v>
          </cell>
          <cell r="EF236">
            <v>0</v>
          </cell>
          <cell r="EH236">
            <v>0</v>
          </cell>
          <cell r="EI236">
            <v>0</v>
          </cell>
          <cell r="EJ236">
            <v>0</v>
          </cell>
          <cell r="EK236">
            <v>0</v>
          </cell>
          <cell r="EL236">
            <v>0</v>
          </cell>
          <cell r="EM236">
            <v>0</v>
          </cell>
        </row>
        <row r="237">
          <cell r="A237">
            <v>0</v>
          </cell>
          <cell r="B237">
            <v>0</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V237">
            <v>0</v>
          </cell>
          <cell r="AW237">
            <v>0</v>
          </cell>
          <cell r="AX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N237">
            <v>0</v>
          </cell>
          <cell r="CO237">
            <v>0</v>
          </cell>
          <cell r="CP237">
            <v>0</v>
          </cell>
          <cell r="CQ237">
            <v>0</v>
          </cell>
          <cell r="CS237">
            <v>0</v>
          </cell>
          <cell r="CT237">
            <v>0</v>
          </cell>
          <cell r="CU237">
            <v>0</v>
          </cell>
          <cell r="CV237">
            <v>0</v>
          </cell>
          <cell r="CW237">
            <v>0</v>
          </cell>
          <cell r="EE237">
            <v>0</v>
          </cell>
          <cell r="EF237">
            <v>0</v>
          </cell>
          <cell r="EH237">
            <v>0</v>
          </cell>
          <cell r="EI237">
            <v>0</v>
          </cell>
          <cell r="EJ237">
            <v>0</v>
          </cell>
          <cell r="EK237">
            <v>0</v>
          </cell>
          <cell r="EL237">
            <v>0</v>
          </cell>
          <cell r="EM237">
            <v>0</v>
          </cell>
        </row>
        <row r="238">
          <cell r="A238">
            <v>0</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V238">
            <v>0</v>
          </cell>
          <cell r="AW238">
            <v>0</v>
          </cell>
          <cell r="AX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N238">
            <v>0</v>
          </cell>
          <cell r="CO238">
            <v>0</v>
          </cell>
          <cell r="CP238">
            <v>0</v>
          </cell>
          <cell r="CQ238">
            <v>0</v>
          </cell>
          <cell r="CS238">
            <v>0</v>
          </cell>
          <cell r="CT238">
            <v>0</v>
          </cell>
          <cell r="CU238">
            <v>0</v>
          </cell>
          <cell r="CV238">
            <v>0</v>
          </cell>
          <cell r="CW238">
            <v>0</v>
          </cell>
          <cell r="EE238">
            <v>0</v>
          </cell>
          <cell r="EF238">
            <v>0</v>
          </cell>
          <cell r="EH238">
            <v>0</v>
          </cell>
          <cell r="EI238">
            <v>0</v>
          </cell>
          <cell r="EJ238">
            <v>0</v>
          </cell>
          <cell r="EK238">
            <v>0</v>
          </cell>
          <cell r="EL238">
            <v>0</v>
          </cell>
          <cell r="EM238">
            <v>0</v>
          </cell>
        </row>
        <row r="239">
          <cell r="A239">
            <v>0</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V239">
            <v>0</v>
          </cell>
          <cell r="AW239">
            <v>0</v>
          </cell>
          <cell r="AX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N239">
            <v>0</v>
          </cell>
          <cell r="CO239">
            <v>0</v>
          </cell>
          <cell r="CP239">
            <v>0</v>
          </cell>
          <cell r="CQ239">
            <v>0</v>
          </cell>
          <cell r="CS239">
            <v>0</v>
          </cell>
          <cell r="CT239">
            <v>0</v>
          </cell>
          <cell r="CU239">
            <v>0</v>
          </cell>
          <cell r="CV239">
            <v>0</v>
          </cell>
          <cell r="CW239">
            <v>0</v>
          </cell>
          <cell r="EE239">
            <v>0</v>
          </cell>
          <cell r="EF239">
            <v>0</v>
          </cell>
          <cell r="EH239">
            <v>0</v>
          </cell>
          <cell r="EI239">
            <v>0</v>
          </cell>
          <cell r="EJ239">
            <v>0</v>
          </cell>
          <cell r="EK239">
            <v>0</v>
          </cell>
          <cell r="EL239">
            <v>0</v>
          </cell>
          <cell r="EM239">
            <v>0</v>
          </cell>
        </row>
        <row r="240">
          <cell r="A240">
            <v>0</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V240">
            <v>0</v>
          </cell>
          <cell r="AW240">
            <v>0</v>
          </cell>
          <cell r="AX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N240">
            <v>0</v>
          </cell>
          <cell r="CO240">
            <v>0</v>
          </cell>
          <cell r="CP240">
            <v>0</v>
          </cell>
          <cell r="CQ240">
            <v>0</v>
          </cell>
          <cell r="CS240">
            <v>0</v>
          </cell>
          <cell r="CT240">
            <v>0</v>
          </cell>
          <cell r="CU240">
            <v>0</v>
          </cell>
          <cell r="CV240">
            <v>0</v>
          </cell>
          <cell r="CW240">
            <v>0</v>
          </cell>
          <cell r="EE240">
            <v>0</v>
          </cell>
          <cell r="EF240">
            <v>0</v>
          </cell>
          <cell r="EH240">
            <v>0</v>
          </cell>
          <cell r="EI240">
            <v>0</v>
          </cell>
          <cell r="EJ240">
            <v>0</v>
          </cell>
          <cell r="EK240">
            <v>0</v>
          </cell>
          <cell r="EL240">
            <v>0</v>
          </cell>
          <cell r="EM240">
            <v>0</v>
          </cell>
        </row>
        <row r="241">
          <cell r="A241">
            <v>0</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V241">
            <v>0</v>
          </cell>
          <cell r="AW241">
            <v>0</v>
          </cell>
          <cell r="AX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cell r="CF241">
            <v>0</v>
          </cell>
          <cell r="CG241">
            <v>0</v>
          </cell>
          <cell r="CH241">
            <v>0</v>
          </cell>
          <cell r="CN241">
            <v>0</v>
          </cell>
          <cell r="CO241">
            <v>0</v>
          </cell>
          <cell r="CP241">
            <v>0</v>
          </cell>
          <cell r="CQ241">
            <v>0</v>
          </cell>
          <cell r="CS241">
            <v>0</v>
          </cell>
          <cell r="CT241">
            <v>0</v>
          </cell>
          <cell r="CU241">
            <v>0</v>
          </cell>
          <cell r="CV241">
            <v>0</v>
          </cell>
          <cell r="CW241">
            <v>0</v>
          </cell>
          <cell r="EE241">
            <v>0</v>
          </cell>
          <cell r="EF241">
            <v>0</v>
          </cell>
          <cell r="EH241">
            <v>0</v>
          </cell>
          <cell r="EI241">
            <v>0</v>
          </cell>
          <cell r="EJ241">
            <v>0</v>
          </cell>
          <cell r="EK241">
            <v>0</v>
          </cell>
          <cell r="EL241">
            <v>0</v>
          </cell>
          <cell r="EM241">
            <v>0</v>
          </cell>
        </row>
        <row r="242">
          <cell r="A242">
            <v>0</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V242">
            <v>0</v>
          </cell>
          <cell r="AW242">
            <v>0</v>
          </cell>
          <cell r="AX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N242">
            <v>0</v>
          </cell>
          <cell r="CO242">
            <v>0</v>
          </cell>
          <cell r="CP242">
            <v>0</v>
          </cell>
          <cell r="CQ242">
            <v>0</v>
          </cell>
          <cell r="CS242">
            <v>0</v>
          </cell>
          <cell r="CT242">
            <v>0</v>
          </cell>
          <cell r="CU242">
            <v>0</v>
          </cell>
          <cell r="CV242">
            <v>0</v>
          </cell>
          <cell r="CW242">
            <v>0</v>
          </cell>
          <cell r="EE242">
            <v>0</v>
          </cell>
          <cell r="EF242">
            <v>0</v>
          </cell>
          <cell r="EH242">
            <v>0</v>
          </cell>
          <cell r="EI242">
            <v>0</v>
          </cell>
          <cell r="EJ242">
            <v>0</v>
          </cell>
          <cell r="EK242">
            <v>0</v>
          </cell>
          <cell r="EL242">
            <v>0</v>
          </cell>
          <cell r="EM242">
            <v>0</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V243">
            <v>0</v>
          </cell>
          <cell r="AW243">
            <v>0</v>
          </cell>
          <cell r="AX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0</v>
          </cell>
          <cell r="CN243">
            <v>0</v>
          </cell>
          <cell r="CO243">
            <v>0</v>
          </cell>
          <cell r="CP243">
            <v>0</v>
          </cell>
          <cell r="CQ243">
            <v>0</v>
          </cell>
          <cell r="CS243">
            <v>0</v>
          </cell>
          <cell r="CT243">
            <v>0</v>
          </cell>
          <cell r="CU243">
            <v>0</v>
          </cell>
          <cell r="CV243">
            <v>0</v>
          </cell>
          <cell r="CW243">
            <v>0</v>
          </cell>
          <cell r="EE243">
            <v>0</v>
          </cell>
          <cell r="EF243">
            <v>0</v>
          </cell>
          <cell r="EH243">
            <v>0</v>
          </cell>
          <cell r="EI243">
            <v>0</v>
          </cell>
          <cell r="EJ243">
            <v>0</v>
          </cell>
          <cell r="EK243">
            <v>0</v>
          </cell>
          <cell r="EL243">
            <v>0</v>
          </cell>
          <cell r="EM243">
            <v>0</v>
          </cell>
        </row>
        <row r="244">
          <cell r="A244">
            <v>0</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V244">
            <v>0</v>
          </cell>
          <cell r="AW244">
            <v>0</v>
          </cell>
          <cell r="AX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v>
          </cell>
          <cell r="CN244">
            <v>0</v>
          </cell>
          <cell r="CO244">
            <v>0</v>
          </cell>
          <cell r="CP244">
            <v>0</v>
          </cell>
          <cell r="CQ244">
            <v>0</v>
          </cell>
          <cell r="CS244">
            <v>0</v>
          </cell>
          <cell r="CT244">
            <v>0</v>
          </cell>
          <cell r="CU244">
            <v>0</v>
          </cell>
          <cell r="CV244">
            <v>0</v>
          </cell>
          <cell r="CW244">
            <v>0</v>
          </cell>
          <cell r="EE244">
            <v>0</v>
          </cell>
          <cell r="EF244">
            <v>0</v>
          </cell>
          <cell r="EH244">
            <v>0</v>
          </cell>
          <cell r="EI244">
            <v>0</v>
          </cell>
          <cell r="EJ244">
            <v>0</v>
          </cell>
          <cell r="EK244">
            <v>0</v>
          </cell>
          <cell r="EL244">
            <v>0</v>
          </cell>
          <cell r="EM244">
            <v>0</v>
          </cell>
        </row>
        <row r="245">
          <cell r="A245">
            <v>0</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V245">
            <v>0</v>
          </cell>
          <cell r="AW245">
            <v>0</v>
          </cell>
          <cell r="AX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N245">
            <v>0</v>
          </cell>
          <cell r="CO245">
            <v>0</v>
          </cell>
          <cell r="CP245">
            <v>0</v>
          </cell>
          <cell r="CQ245">
            <v>0</v>
          </cell>
          <cell r="CS245">
            <v>0</v>
          </cell>
          <cell r="CT245">
            <v>0</v>
          </cell>
          <cell r="CU245">
            <v>0</v>
          </cell>
          <cell r="CV245">
            <v>0</v>
          </cell>
          <cell r="CW245">
            <v>0</v>
          </cell>
          <cell r="EE245">
            <v>0</v>
          </cell>
          <cell r="EF245">
            <v>0</v>
          </cell>
          <cell r="EH245">
            <v>0</v>
          </cell>
          <cell r="EI245">
            <v>0</v>
          </cell>
          <cell r="EJ245">
            <v>0</v>
          </cell>
          <cell r="EK245">
            <v>0</v>
          </cell>
          <cell r="EL245">
            <v>0</v>
          </cell>
          <cell r="EM245">
            <v>0</v>
          </cell>
        </row>
        <row r="246">
          <cell r="A246">
            <v>0</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V246">
            <v>0</v>
          </cell>
          <cell r="AW246">
            <v>0</v>
          </cell>
          <cell r="AX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N246">
            <v>0</v>
          </cell>
          <cell r="CO246">
            <v>0</v>
          </cell>
          <cell r="CP246">
            <v>0</v>
          </cell>
          <cell r="CQ246">
            <v>0</v>
          </cell>
          <cell r="CS246">
            <v>0</v>
          </cell>
          <cell r="CT246">
            <v>0</v>
          </cell>
          <cell r="CU246">
            <v>0</v>
          </cell>
          <cell r="CV246">
            <v>0</v>
          </cell>
          <cell r="CW246">
            <v>0</v>
          </cell>
          <cell r="EE246">
            <v>0</v>
          </cell>
          <cell r="EF246">
            <v>0</v>
          </cell>
          <cell r="EH246">
            <v>0</v>
          </cell>
          <cell r="EI246">
            <v>0</v>
          </cell>
          <cell r="EJ246">
            <v>0</v>
          </cell>
          <cell r="EK246">
            <v>0</v>
          </cell>
          <cell r="EL246">
            <v>0</v>
          </cell>
          <cell r="EM246">
            <v>0</v>
          </cell>
        </row>
        <row r="247">
          <cell r="A247">
            <v>0</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V247">
            <v>0</v>
          </cell>
          <cell r="AW247">
            <v>0</v>
          </cell>
          <cell r="AX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N247">
            <v>0</v>
          </cell>
          <cell r="CO247">
            <v>0</v>
          </cell>
          <cell r="CP247">
            <v>0</v>
          </cell>
          <cell r="CQ247">
            <v>0</v>
          </cell>
          <cell r="CS247">
            <v>0</v>
          </cell>
          <cell r="CT247">
            <v>0</v>
          </cell>
          <cell r="CU247">
            <v>0</v>
          </cell>
          <cell r="CV247">
            <v>0</v>
          </cell>
          <cell r="CW247">
            <v>0</v>
          </cell>
          <cell r="EE247">
            <v>0</v>
          </cell>
          <cell r="EF247">
            <v>0</v>
          </cell>
          <cell r="EH247">
            <v>0</v>
          </cell>
          <cell r="EI247">
            <v>0</v>
          </cell>
          <cell r="EJ247">
            <v>0</v>
          </cell>
          <cell r="EK247">
            <v>0</v>
          </cell>
          <cell r="EL247">
            <v>0</v>
          </cell>
          <cell r="EM247">
            <v>0</v>
          </cell>
        </row>
        <row r="248">
          <cell r="A248">
            <v>0</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V248">
            <v>0</v>
          </cell>
          <cell r="AW248">
            <v>0</v>
          </cell>
          <cell r="AX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N248">
            <v>0</v>
          </cell>
          <cell r="CO248">
            <v>0</v>
          </cell>
          <cell r="CP248">
            <v>0</v>
          </cell>
          <cell r="CQ248">
            <v>0</v>
          </cell>
          <cell r="CS248">
            <v>0</v>
          </cell>
          <cell r="CT248">
            <v>0</v>
          </cell>
          <cell r="CU248">
            <v>0</v>
          </cell>
          <cell r="CV248">
            <v>0</v>
          </cell>
          <cell r="CW248">
            <v>0</v>
          </cell>
          <cell r="EE248">
            <v>0</v>
          </cell>
          <cell r="EF248">
            <v>0</v>
          </cell>
          <cell r="EH248">
            <v>0</v>
          </cell>
          <cell r="EI248">
            <v>0</v>
          </cell>
          <cell r="EJ248">
            <v>0</v>
          </cell>
          <cell r="EK248">
            <v>0</v>
          </cell>
          <cell r="EL248">
            <v>0</v>
          </cell>
          <cell r="EM248">
            <v>0</v>
          </cell>
        </row>
        <row r="249">
          <cell r="A249">
            <v>0</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V249">
            <v>0</v>
          </cell>
          <cell r="AW249">
            <v>0</v>
          </cell>
          <cell r="AX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N249">
            <v>0</v>
          </cell>
          <cell r="CO249">
            <v>0</v>
          </cell>
          <cell r="CP249">
            <v>0</v>
          </cell>
          <cell r="CQ249">
            <v>0</v>
          </cell>
          <cell r="CS249">
            <v>0</v>
          </cell>
          <cell r="CT249">
            <v>0</v>
          </cell>
          <cell r="CU249">
            <v>0</v>
          </cell>
          <cell r="CV249">
            <v>0</v>
          </cell>
          <cell r="CW249">
            <v>0</v>
          </cell>
          <cell r="EE249">
            <v>0</v>
          </cell>
          <cell r="EF249">
            <v>0</v>
          </cell>
          <cell r="EH249">
            <v>0</v>
          </cell>
          <cell r="EI249">
            <v>0</v>
          </cell>
          <cell r="EJ249">
            <v>0</v>
          </cell>
          <cell r="EK249">
            <v>0</v>
          </cell>
          <cell r="EL249">
            <v>0</v>
          </cell>
          <cell r="EM249">
            <v>0</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V250">
            <v>0</v>
          </cell>
          <cell r="AW250">
            <v>0</v>
          </cell>
          <cell r="AX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N250">
            <v>0</v>
          </cell>
          <cell r="CO250">
            <v>0</v>
          </cell>
          <cell r="CP250">
            <v>0</v>
          </cell>
          <cell r="CQ250">
            <v>0</v>
          </cell>
          <cell r="CS250">
            <v>0</v>
          </cell>
          <cell r="CT250">
            <v>0</v>
          </cell>
          <cell r="CU250">
            <v>0</v>
          </cell>
          <cell r="CV250">
            <v>0</v>
          </cell>
          <cell r="CW250">
            <v>0</v>
          </cell>
          <cell r="EE250">
            <v>0</v>
          </cell>
          <cell r="EF250">
            <v>0</v>
          </cell>
          <cell r="EH250">
            <v>0</v>
          </cell>
          <cell r="EI250">
            <v>0</v>
          </cell>
          <cell r="EJ250">
            <v>0</v>
          </cell>
          <cell r="EK250">
            <v>0</v>
          </cell>
          <cell r="EL250">
            <v>0</v>
          </cell>
          <cell r="EM250">
            <v>0</v>
          </cell>
        </row>
        <row r="251">
          <cell r="A251">
            <v>0</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V251">
            <v>0</v>
          </cell>
          <cell r="AW251">
            <v>0</v>
          </cell>
          <cell r="AX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E251">
            <v>0</v>
          </cell>
          <cell r="CF251">
            <v>0</v>
          </cell>
          <cell r="CG251">
            <v>0</v>
          </cell>
          <cell r="CH251">
            <v>0</v>
          </cell>
          <cell r="CN251">
            <v>0</v>
          </cell>
          <cell r="CO251">
            <v>0</v>
          </cell>
          <cell r="CP251">
            <v>0</v>
          </cell>
          <cell r="CQ251">
            <v>0</v>
          </cell>
          <cell r="CS251">
            <v>0</v>
          </cell>
          <cell r="CT251">
            <v>0</v>
          </cell>
          <cell r="CU251">
            <v>0</v>
          </cell>
          <cell r="CV251">
            <v>0</v>
          </cell>
          <cell r="CW251">
            <v>0</v>
          </cell>
          <cell r="EE251">
            <v>0</v>
          </cell>
          <cell r="EF251">
            <v>0</v>
          </cell>
          <cell r="EH251">
            <v>0</v>
          </cell>
          <cell r="EI251">
            <v>0</v>
          </cell>
          <cell r="EJ251">
            <v>0</v>
          </cell>
          <cell r="EK251">
            <v>0</v>
          </cell>
          <cell r="EL251">
            <v>0</v>
          </cell>
          <cell r="EM251">
            <v>0</v>
          </cell>
        </row>
        <row r="252">
          <cell r="A252">
            <v>0</v>
          </cell>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V252">
            <v>0</v>
          </cell>
          <cell r="AW252">
            <v>0</v>
          </cell>
          <cell r="AX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cell r="CF252">
            <v>0</v>
          </cell>
          <cell r="CG252">
            <v>0</v>
          </cell>
          <cell r="CH252">
            <v>0</v>
          </cell>
          <cell r="CN252">
            <v>0</v>
          </cell>
          <cell r="CO252">
            <v>0</v>
          </cell>
          <cell r="CP252">
            <v>0</v>
          </cell>
          <cell r="CQ252">
            <v>0</v>
          </cell>
          <cell r="CS252">
            <v>0</v>
          </cell>
          <cell r="CT252">
            <v>0</v>
          </cell>
          <cell r="CU252">
            <v>0</v>
          </cell>
          <cell r="CV252">
            <v>0</v>
          </cell>
          <cell r="CW252">
            <v>0</v>
          </cell>
          <cell r="EE252">
            <v>0</v>
          </cell>
          <cell r="EF252">
            <v>0</v>
          </cell>
          <cell r="EH252">
            <v>0</v>
          </cell>
          <cell r="EI252">
            <v>0</v>
          </cell>
          <cell r="EJ252">
            <v>0</v>
          </cell>
          <cell r="EK252">
            <v>0</v>
          </cell>
          <cell r="EL252">
            <v>0</v>
          </cell>
          <cell r="EM252">
            <v>0</v>
          </cell>
        </row>
        <row r="253">
          <cell r="A253">
            <v>0</v>
          </cell>
          <cell r="B253">
            <v>0</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V253">
            <v>0</v>
          </cell>
          <cell r="AW253">
            <v>0</v>
          </cell>
          <cell r="AX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N253">
            <v>0</v>
          </cell>
          <cell r="CO253">
            <v>0</v>
          </cell>
          <cell r="CP253">
            <v>0</v>
          </cell>
          <cell r="CQ253">
            <v>0</v>
          </cell>
          <cell r="CS253">
            <v>0</v>
          </cell>
          <cell r="CT253">
            <v>0</v>
          </cell>
          <cell r="CU253">
            <v>0</v>
          </cell>
          <cell r="CV253">
            <v>0</v>
          </cell>
          <cell r="CW253">
            <v>0</v>
          </cell>
          <cell r="EE253">
            <v>0</v>
          </cell>
          <cell r="EF253">
            <v>0</v>
          </cell>
          <cell r="EH253">
            <v>0</v>
          </cell>
          <cell r="EI253">
            <v>0</v>
          </cell>
          <cell r="EJ253">
            <v>0</v>
          </cell>
          <cell r="EK253">
            <v>0</v>
          </cell>
          <cell r="EL253">
            <v>0</v>
          </cell>
          <cell r="EM253">
            <v>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V254">
            <v>0</v>
          </cell>
          <cell r="AW254">
            <v>0</v>
          </cell>
          <cell r="AX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N254">
            <v>0</v>
          </cell>
          <cell r="CO254">
            <v>0</v>
          </cell>
          <cell r="CP254">
            <v>0</v>
          </cell>
          <cell r="CQ254">
            <v>0</v>
          </cell>
          <cell r="CS254">
            <v>0</v>
          </cell>
          <cell r="CT254">
            <v>0</v>
          </cell>
          <cell r="CU254">
            <v>0</v>
          </cell>
          <cell r="CV254">
            <v>0</v>
          </cell>
          <cell r="CW254">
            <v>0</v>
          </cell>
          <cell r="EE254">
            <v>0</v>
          </cell>
          <cell r="EF254">
            <v>0</v>
          </cell>
          <cell r="EH254">
            <v>0</v>
          </cell>
          <cell r="EI254">
            <v>0</v>
          </cell>
          <cell r="EJ254">
            <v>0</v>
          </cell>
          <cell r="EK254">
            <v>0</v>
          </cell>
          <cell r="EL254">
            <v>0</v>
          </cell>
          <cell r="EM254">
            <v>0</v>
          </cell>
        </row>
        <row r="255">
          <cell r="A255">
            <v>0</v>
          </cell>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V255">
            <v>0</v>
          </cell>
          <cell r="AW255">
            <v>0</v>
          </cell>
          <cell r="AX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N255">
            <v>0</v>
          </cell>
          <cell r="CO255">
            <v>0</v>
          </cell>
          <cell r="CP255">
            <v>0</v>
          </cell>
          <cell r="CQ255">
            <v>0</v>
          </cell>
          <cell r="CS255">
            <v>0</v>
          </cell>
          <cell r="CT255">
            <v>0</v>
          </cell>
          <cell r="CU255">
            <v>0</v>
          </cell>
          <cell r="CV255">
            <v>0</v>
          </cell>
          <cell r="CW255">
            <v>0</v>
          </cell>
          <cell r="EE255">
            <v>0</v>
          </cell>
          <cell r="EF255">
            <v>0</v>
          </cell>
          <cell r="EH255">
            <v>0</v>
          </cell>
          <cell r="EI255">
            <v>0</v>
          </cell>
          <cell r="EJ255">
            <v>0</v>
          </cell>
          <cell r="EK255">
            <v>0</v>
          </cell>
          <cell r="EL255">
            <v>0</v>
          </cell>
          <cell r="EM255">
            <v>0</v>
          </cell>
        </row>
        <row r="256">
          <cell r="A256">
            <v>0</v>
          </cell>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V256">
            <v>0</v>
          </cell>
          <cell r="AW256">
            <v>0</v>
          </cell>
          <cell r="AX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N256">
            <v>0</v>
          </cell>
          <cell r="CO256">
            <v>0</v>
          </cell>
          <cell r="CP256">
            <v>0</v>
          </cell>
          <cell r="CQ256">
            <v>0</v>
          </cell>
          <cell r="CS256">
            <v>0</v>
          </cell>
          <cell r="CT256">
            <v>0</v>
          </cell>
          <cell r="CU256">
            <v>0</v>
          </cell>
          <cell r="CV256">
            <v>0</v>
          </cell>
          <cell r="CW256">
            <v>0</v>
          </cell>
          <cell r="EE256">
            <v>0</v>
          </cell>
          <cell r="EF256">
            <v>0</v>
          </cell>
          <cell r="EH256">
            <v>0</v>
          </cell>
          <cell r="EI256">
            <v>0</v>
          </cell>
          <cell r="EJ256">
            <v>0</v>
          </cell>
          <cell r="EK256">
            <v>0</v>
          </cell>
          <cell r="EL256">
            <v>0</v>
          </cell>
          <cell r="EM256">
            <v>0</v>
          </cell>
        </row>
        <row r="257">
          <cell r="A257">
            <v>0</v>
          </cell>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V257">
            <v>0</v>
          </cell>
          <cell r="AW257">
            <v>0</v>
          </cell>
          <cell r="AX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N257">
            <v>0</v>
          </cell>
          <cell r="CO257">
            <v>0</v>
          </cell>
          <cell r="CP257">
            <v>0</v>
          </cell>
          <cell r="CQ257">
            <v>0</v>
          </cell>
          <cell r="CS257">
            <v>0</v>
          </cell>
          <cell r="CT257">
            <v>0</v>
          </cell>
          <cell r="CU257">
            <v>0</v>
          </cell>
          <cell r="CV257">
            <v>0</v>
          </cell>
          <cell r="CW257">
            <v>0</v>
          </cell>
          <cell r="EE257">
            <v>0</v>
          </cell>
          <cell r="EF257">
            <v>0</v>
          </cell>
          <cell r="EH257">
            <v>0</v>
          </cell>
          <cell r="EI257">
            <v>0</v>
          </cell>
          <cell r="EJ257">
            <v>0</v>
          </cell>
          <cell r="EK257">
            <v>0</v>
          </cell>
          <cell r="EL257">
            <v>0</v>
          </cell>
          <cell r="EM257">
            <v>0</v>
          </cell>
        </row>
        <row r="258">
          <cell r="A258">
            <v>0</v>
          </cell>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V258">
            <v>0</v>
          </cell>
          <cell r="AW258">
            <v>0</v>
          </cell>
          <cell r="AX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v>0</v>
          </cell>
          <cell r="CH258">
            <v>0</v>
          </cell>
          <cell r="CN258">
            <v>0</v>
          </cell>
          <cell r="CO258">
            <v>0</v>
          </cell>
          <cell r="CP258">
            <v>0</v>
          </cell>
          <cell r="CQ258">
            <v>0</v>
          </cell>
          <cell r="CS258">
            <v>0</v>
          </cell>
          <cell r="CT258">
            <v>0</v>
          </cell>
          <cell r="CU258">
            <v>0</v>
          </cell>
          <cell r="CV258">
            <v>0</v>
          </cell>
          <cell r="CW258">
            <v>0</v>
          </cell>
          <cell r="EE258">
            <v>0</v>
          </cell>
          <cell r="EF258">
            <v>0</v>
          </cell>
          <cell r="EH258">
            <v>0</v>
          </cell>
          <cell r="EI258">
            <v>0</v>
          </cell>
          <cell r="EJ258">
            <v>0</v>
          </cell>
          <cell r="EK258">
            <v>0</v>
          </cell>
          <cell r="EL258">
            <v>0</v>
          </cell>
          <cell r="EM258">
            <v>0</v>
          </cell>
        </row>
        <row r="259">
          <cell r="A259">
            <v>0</v>
          </cell>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V259">
            <v>0</v>
          </cell>
          <cell r="AW259">
            <v>0</v>
          </cell>
          <cell r="AX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N259">
            <v>0</v>
          </cell>
          <cell r="CO259">
            <v>0</v>
          </cell>
          <cell r="CP259">
            <v>0</v>
          </cell>
          <cell r="CQ259">
            <v>0</v>
          </cell>
          <cell r="CS259">
            <v>0</v>
          </cell>
          <cell r="CT259">
            <v>0</v>
          </cell>
          <cell r="CU259">
            <v>0</v>
          </cell>
          <cell r="CV259">
            <v>0</v>
          </cell>
          <cell r="CW259">
            <v>0</v>
          </cell>
          <cell r="EE259">
            <v>0</v>
          </cell>
          <cell r="EF259">
            <v>0</v>
          </cell>
          <cell r="EH259">
            <v>0</v>
          </cell>
          <cell r="EI259">
            <v>0</v>
          </cell>
          <cell r="EJ259">
            <v>0</v>
          </cell>
          <cell r="EK259">
            <v>0</v>
          </cell>
          <cell r="EL259">
            <v>0</v>
          </cell>
          <cell r="EM259">
            <v>0</v>
          </cell>
        </row>
        <row r="260">
          <cell r="A260">
            <v>0</v>
          </cell>
          <cell r="B260">
            <v>0</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V260">
            <v>0</v>
          </cell>
          <cell r="AW260">
            <v>0</v>
          </cell>
          <cell r="AX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N260">
            <v>0</v>
          </cell>
          <cell r="CO260">
            <v>0</v>
          </cell>
          <cell r="CP260">
            <v>0</v>
          </cell>
          <cell r="CQ260">
            <v>0</v>
          </cell>
          <cell r="CS260">
            <v>0</v>
          </cell>
          <cell r="CT260">
            <v>0</v>
          </cell>
          <cell r="CU260">
            <v>0</v>
          </cell>
          <cell r="CV260">
            <v>0</v>
          </cell>
          <cell r="CW260">
            <v>0</v>
          </cell>
          <cell r="EE260">
            <v>0</v>
          </cell>
          <cell r="EF260">
            <v>0</v>
          </cell>
          <cell r="EH260">
            <v>0</v>
          </cell>
          <cell r="EI260">
            <v>0</v>
          </cell>
          <cell r="EJ260">
            <v>0</v>
          </cell>
          <cell r="EK260">
            <v>0</v>
          </cell>
          <cell r="EL260">
            <v>0</v>
          </cell>
          <cell r="EM260">
            <v>0</v>
          </cell>
        </row>
        <row r="261">
          <cell r="A261">
            <v>0</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V261">
            <v>0</v>
          </cell>
          <cell r="AW261">
            <v>0</v>
          </cell>
          <cell r="AX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N261">
            <v>0</v>
          </cell>
          <cell r="CO261">
            <v>0</v>
          </cell>
          <cell r="CP261">
            <v>0</v>
          </cell>
          <cell r="CQ261">
            <v>0</v>
          </cell>
          <cell r="CS261">
            <v>0</v>
          </cell>
          <cell r="CT261">
            <v>0</v>
          </cell>
          <cell r="CU261">
            <v>0</v>
          </cell>
          <cell r="CV261">
            <v>0</v>
          </cell>
          <cell r="CW261">
            <v>0</v>
          </cell>
          <cell r="EE261">
            <v>0</v>
          </cell>
          <cell r="EF261">
            <v>0</v>
          </cell>
          <cell r="EH261">
            <v>0</v>
          </cell>
          <cell r="EI261">
            <v>0</v>
          </cell>
          <cell r="EJ261">
            <v>0</v>
          </cell>
          <cell r="EK261">
            <v>0</v>
          </cell>
          <cell r="EL261">
            <v>0</v>
          </cell>
          <cell r="EM261">
            <v>0</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V262">
            <v>0</v>
          </cell>
          <cell r="AW262">
            <v>0</v>
          </cell>
          <cell r="AX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N262">
            <v>0</v>
          </cell>
          <cell r="CO262">
            <v>0</v>
          </cell>
          <cell r="CP262">
            <v>0</v>
          </cell>
          <cell r="CQ262">
            <v>0</v>
          </cell>
          <cell r="CS262">
            <v>0</v>
          </cell>
          <cell r="CT262">
            <v>0</v>
          </cell>
          <cell r="CU262">
            <v>0</v>
          </cell>
          <cell r="CV262">
            <v>0</v>
          </cell>
          <cell r="CW262">
            <v>0</v>
          </cell>
          <cell r="EE262">
            <v>0</v>
          </cell>
          <cell r="EF262">
            <v>0</v>
          </cell>
          <cell r="EH262">
            <v>0</v>
          </cell>
          <cell r="EI262">
            <v>0</v>
          </cell>
          <cell r="EJ262">
            <v>0</v>
          </cell>
          <cell r="EK262">
            <v>0</v>
          </cell>
          <cell r="EL262">
            <v>0</v>
          </cell>
          <cell r="EM262">
            <v>0</v>
          </cell>
        </row>
        <row r="263">
          <cell r="A263">
            <v>0</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V263">
            <v>0</v>
          </cell>
          <cell r="AW263">
            <v>0</v>
          </cell>
          <cell r="AX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N263">
            <v>0</v>
          </cell>
          <cell r="CO263">
            <v>0</v>
          </cell>
          <cell r="CP263">
            <v>0</v>
          </cell>
          <cell r="CQ263">
            <v>0</v>
          </cell>
          <cell r="CS263">
            <v>0</v>
          </cell>
          <cell r="CT263">
            <v>0</v>
          </cell>
          <cell r="CU263">
            <v>0</v>
          </cell>
          <cell r="CV263">
            <v>0</v>
          </cell>
          <cell r="CW263">
            <v>0</v>
          </cell>
          <cell r="EE263">
            <v>0</v>
          </cell>
          <cell r="EF263">
            <v>0</v>
          </cell>
          <cell r="EH263">
            <v>0</v>
          </cell>
          <cell r="EI263">
            <v>0</v>
          </cell>
          <cell r="EJ263">
            <v>0</v>
          </cell>
          <cell r="EK263">
            <v>0</v>
          </cell>
          <cell r="EL263">
            <v>0</v>
          </cell>
          <cell r="EM263">
            <v>0</v>
          </cell>
        </row>
        <row r="264">
          <cell r="A264">
            <v>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V264">
            <v>0</v>
          </cell>
          <cell r="AW264">
            <v>0</v>
          </cell>
          <cell r="AX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N264">
            <v>0</v>
          </cell>
          <cell r="CO264">
            <v>0</v>
          </cell>
          <cell r="CP264">
            <v>0</v>
          </cell>
          <cell r="CQ264">
            <v>0</v>
          </cell>
          <cell r="CS264">
            <v>0</v>
          </cell>
          <cell r="CT264">
            <v>0</v>
          </cell>
          <cell r="CU264">
            <v>0</v>
          </cell>
          <cell r="CV264">
            <v>0</v>
          </cell>
          <cell r="CW264">
            <v>0</v>
          </cell>
          <cell r="EE264">
            <v>0</v>
          </cell>
          <cell r="EF264">
            <v>0</v>
          </cell>
          <cell r="EH264">
            <v>0</v>
          </cell>
          <cell r="EI264">
            <v>0</v>
          </cell>
          <cell r="EJ264">
            <v>0</v>
          </cell>
          <cell r="EK264">
            <v>0</v>
          </cell>
          <cell r="EL264">
            <v>0</v>
          </cell>
          <cell r="EM264">
            <v>0</v>
          </cell>
        </row>
        <row r="265">
          <cell r="A265">
            <v>0</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V265">
            <v>0</v>
          </cell>
          <cell r="AW265">
            <v>0</v>
          </cell>
          <cell r="AX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N265">
            <v>0</v>
          </cell>
          <cell r="CO265">
            <v>0</v>
          </cell>
          <cell r="CP265">
            <v>0</v>
          </cell>
          <cell r="CQ265">
            <v>0</v>
          </cell>
          <cell r="CS265">
            <v>0</v>
          </cell>
          <cell r="CT265">
            <v>0</v>
          </cell>
          <cell r="CU265">
            <v>0</v>
          </cell>
          <cell r="CV265">
            <v>0</v>
          </cell>
          <cell r="CW265">
            <v>0</v>
          </cell>
          <cell r="EE265">
            <v>0</v>
          </cell>
          <cell r="EF265">
            <v>0</v>
          </cell>
          <cell r="EH265">
            <v>0</v>
          </cell>
          <cell r="EI265">
            <v>0</v>
          </cell>
          <cell r="EJ265">
            <v>0</v>
          </cell>
          <cell r="EK265">
            <v>0</v>
          </cell>
          <cell r="EL265">
            <v>0</v>
          </cell>
          <cell r="EM265">
            <v>0</v>
          </cell>
        </row>
        <row r="266">
          <cell r="A266">
            <v>0</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V266">
            <v>0</v>
          </cell>
          <cell r="AW266">
            <v>0</v>
          </cell>
          <cell r="AX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N266">
            <v>0</v>
          </cell>
          <cell r="CO266">
            <v>0</v>
          </cell>
          <cell r="CP266">
            <v>0</v>
          </cell>
          <cell r="CQ266">
            <v>0</v>
          </cell>
          <cell r="CS266">
            <v>0</v>
          </cell>
          <cell r="CT266">
            <v>0</v>
          </cell>
          <cell r="CU266">
            <v>0</v>
          </cell>
          <cell r="CV266">
            <v>0</v>
          </cell>
          <cell r="CW266">
            <v>0</v>
          </cell>
          <cell r="EE266">
            <v>0</v>
          </cell>
          <cell r="EF266">
            <v>0</v>
          </cell>
          <cell r="EH266">
            <v>0</v>
          </cell>
          <cell r="EI266">
            <v>0</v>
          </cell>
          <cell r="EJ266">
            <v>0</v>
          </cell>
          <cell r="EK266">
            <v>0</v>
          </cell>
          <cell r="EL266">
            <v>0</v>
          </cell>
          <cell r="EM266">
            <v>0</v>
          </cell>
        </row>
        <row r="267">
          <cell r="A267">
            <v>0</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V267">
            <v>0</v>
          </cell>
          <cell r="AW267">
            <v>0</v>
          </cell>
          <cell r="AX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N267">
            <v>0</v>
          </cell>
          <cell r="CO267">
            <v>0</v>
          </cell>
          <cell r="CP267">
            <v>0</v>
          </cell>
          <cell r="CQ267">
            <v>0</v>
          </cell>
          <cell r="CS267">
            <v>0</v>
          </cell>
          <cell r="CT267">
            <v>0</v>
          </cell>
          <cell r="CU267">
            <v>0</v>
          </cell>
          <cell r="CV267">
            <v>0</v>
          </cell>
          <cell r="CW267">
            <v>0</v>
          </cell>
          <cell r="EE267">
            <v>0</v>
          </cell>
          <cell r="EF267">
            <v>0</v>
          </cell>
          <cell r="EH267">
            <v>0</v>
          </cell>
          <cell r="EI267">
            <v>0</v>
          </cell>
          <cell r="EJ267">
            <v>0</v>
          </cell>
          <cell r="EK267">
            <v>0</v>
          </cell>
          <cell r="EL267">
            <v>0</v>
          </cell>
          <cell r="EM267">
            <v>0</v>
          </cell>
        </row>
        <row r="268">
          <cell r="A268">
            <v>0</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V268">
            <v>0</v>
          </cell>
          <cell r="AW268">
            <v>0</v>
          </cell>
          <cell r="AX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N268">
            <v>0</v>
          </cell>
          <cell r="CO268">
            <v>0</v>
          </cell>
          <cell r="CP268">
            <v>0</v>
          </cell>
          <cell r="CQ268">
            <v>0</v>
          </cell>
          <cell r="CS268">
            <v>0</v>
          </cell>
          <cell r="CT268">
            <v>0</v>
          </cell>
          <cell r="CU268">
            <v>0</v>
          </cell>
          <cell r="CV268">
            <v>0</v>
          </cell>
          <cell r="CW268">
            <v>0</v>
          </cell>
          <cell r="EE268">
            <v>0</v>
          </cell>
          <cell r="EF268">
            <v>0</v>
          </cell>
          <cell r="EH268">
            <v>0</v>
          </cell>
          <cell r="EI268">
            <v>0</v>
          </cell>
          <cell r="EJ268">
            <v>0</v>
          </cell>
          <cell r="EK268">
            <v>0</v>
          </cell>
          <cell r="EL268">
            <v>0</v>
          </cell>
          <cell r="EM268">
            <v>0</v>
          </cell>
        </row>
        <row r="269">
          <cell r="A269">
            <v>0</v>
          </cell>
          <cell r="B269">
            <v>0</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V269">
            <v>0</v>
          </cell>
          <cell r="AW269">
            <v>0</v>
          </cell>
          <cell r="AX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N269">
            <v>0</v>
          </cell>
          <cell r="CO269">
            <v>0</v>
          </cell>
          <cell r="CP269">
            <v>0</v>
          </cell>
          <cell r="CQ269">
            <v>0</v>
          </cell>
          <cell r="CS269">
            <v>0</v>
          </cell>
          <cell r="CT269">
            <v>0</v>
          </cell>
          <cell r="CU269">
            <v>0</v>
          </cell>
          <cell r="CV269">
            <v>0</v>
          </cell>
          <cell r="CW269">
            <v>0</v>
          </cell>
          <cell r="EE269">
            <v>0</v>
          </cell>
          <cell r="EF269">
            <v>0</v>
          </cell>
          <cell r="EH269">
            <v>0</v>
          </cell>
          <cell r="EI269">
            <v>0</v>
          </cell>
          <cell r="EJ269">
            <v>0</v>
          </cell>
          <cell r="EK269">
            <v>0</v>
          </cell>
          <cell r="EL269">
            <v>0</v>
          </cell>
          <cell r="EM269">
            <v>0</v>
          </cell>
        </row>
        <row r="270">
          <cell r="A270">
            <v>0</v>
          </cell>
          <cell r="B270">
            <v>0</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V270">
            <v>0</v>
          </cell>
          <cell r="AW270">
            <v>0</v>
          </cell>
          <cell r="AX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N270">
            <v>0</v>
          </cell>
          <cell r="CO270">
            <v>0</v>
          </cell>
          <cell r="CP270">
            <v>0</v>
          </cell>
          <cell r="CQ270">
            <v>0</v>
          </cell>
          <cell r="CS270">
            <v>0</v>
          </cell>
          <cell r="CT270">
            <v>0</v>
          </cell>
          <cell r="CU270">
            <v>0</v>
          </cell>
          <cell r="CV270">
            <v>0</v>
          </cell>
          <cell r="CW270">
            <v>0</v>
          </cell>
          <cell r="EE270">
            <v>0</v>
          </cell>
          <cell r="EF270">
            <v>0</v>
          </cell>
          <cell r="EH270">
            <v>0</v>
          </cell>
          <cell r="EI270">
            <v>0</v>
          </cell>
          <cell r="EJ270">
            <v>0</v>
          </cell>
          <cell r="EK270">
            <v>0</v>
          </cell>
          <cell r="EL270">
            <v>0</v>
          </cell>
          <cell r="EM270">
            <v>0</v>
          </cell>
        </row>
        <row r="271">
          <cell r="A271">
            <v>0</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V271">
            <v>0</v>
          </cell>
          <cell r="AW271">
            <v>0</v>
          </cell>
          <cell r="AX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N271">
            <v>0</v>
          </cell>
          <cell r="CO271">
            <v>0</v>
          </cell>
          <cell r="CP271">
            <v>0</v>
          </cell>
          <cell r="CQ271">
            <v>0</v>
          </cell>
          <cell r="CS271">
            <v>0</v>
          </cell>
          <cell r="CT271">
            <v>0</v>
          </cell>
          <cell r="CU271">
            <v>0</v>
          </cell>
          <cell r="CV271">
            <v>0</v>
          </cell>
          <cell r="CW271">
            <v>0</v>
          </cell>
          <cell r="EE271">
            <v>0</v>
          </cell>
          <cell r="EF271">
            <v>0</v>
          </cell>
          <cell r="EH271">
            <v>0</v>
          </cell>
          <cell r="EI271">
            <v>0</v>
          </cell>
          <cell r="EJ271">
            <v>0</v>
          </cell>
          <cell r="EK271">
            <v>0</v>
          </cell>
          <cell r="EL271">
            <v>0</v>
          </cell>
          <cell r="EM271">
            <v>0</v>
          </cell>
        </row>
        <row r="272">
          <cell r="A272">
            <v>0</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V272">
            <v>0</v>
          </cell>
          <cell r="AW272">
            <v>0</v>
          </cell>
          <cell r="AX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N272">
            <v>0</v>
          </cell>
          <cell r="CO272">
            <v>0</v>
          </cell>
          <cell r="CP272">
            <v>0</v>
          </cell>
          <cell r="CQ272">
            <v>0</v>
          </cell>
          <cell r="CS272">
            <v>0</v>
          </cell>
          <cell r="CT272">
            <v>0</v>
          </cell>
          <cell r="CU272">
            <v>0</v>
          </cell>
          <cell r="CV272">
            <v>0</v>
          </cell>
          <cell r="CW272">
            <v>0</v>
          </cell>
          <cell r="EE272">
            <v>0</v>
          </cell>
          <cell r="EF272">
            <v>0</v>
          </cell>
          <cell r="EH272">
            <v>0</v>
          </cell>
          <cell r="EI272">
            <v>0</v>
          </cell>
          <cell r="EJ272">
            <v>0</v>
          </cell>
          <cell r="EK272">
            <v>0</v>
          </cell>
          <cell r="EL272">
            <v>0</v>
          </cell>
          <cell r="EM272">
            <v>0</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V273">
            <v>0</v>
          </cell>
          <cell r="AW273">
            <v>0</v>
          </cell>
          <cell r="AX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N273">
            <v>0</v>
          </cell>
          <cell r="CO273">
            <v>0</v>
          </cell>
          <cell r="CP273">
            <v>0</v>
          </cell>
          <cell r="CQ273">
            <v>0</v>
          </cell>
          <cell r="CS273">
            <v>0</v>
          </cell>
          <cell r="CT273">
            <v>0</v>
          </cell>
          <cell r="CU273">
            <v>0</v>
          </cell>
          <cell r="CV273">
            <v>0</v>
          </cell>
          <cell r="CW273">
            <v>0</v>
          </cell>
          <cell r="EE273">
            <v>0</v>
          </cell>
          <cell r="EF273">
            <v>0</v>
          </cell>
          <cell r="EH273">
            <v>0</v>
          </cell>
          <cell r="EI273">
            <v>0</v>
          </cell>
          <cell r="EJ273">
            <v>0</v>
          </cell>
          <cell r="EK273">
            <v>0</v>
          </cell>
          <cell r="EL273">
            <v>0</v>
          </cell>
          <cell r="EM273">
            <v>0</v>
          </cell>
        </row>
        <row r="274">
          <cell r="A274">
            <v>0</v>
          </cell>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V274">
            <v>0</v>
          </cell>
          <cell r="AW274">
            <v>0</v>
          </cell>
          <cell r="AX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N274">
            <v>0</v>
          </cell>
          <cell r="CO274">
            <v>0</v>
          </cell>
          <cell r="CP274">
            <v>0</v>
          </cell>
          <cell r="CQ274">
            <v>0</v>
          </cell>
          <cell r="CS274">
            <v>0</v>
          </cell>
          <cell r="CT274">
            <v>0</v>
          </cell>
          <cell r="CU274">
            <v>0</v>
          </cell>
          <cell r="CV274">
            <v>0</v>
          </cell>
          <cell r="CW274">
            <v>0</v>
          </cell>
          <cell r="EE274">
            <v>0</v>
          </cell>
          <cell r="EF274">
            <v>0</v>
          </cell>
          <cell r="EH274">
            <v>0</v>
          </cell>
          <cell r="EI274">
            <v>0</v>
          </cell>
          <cell r="EJ274">
            <v>0</v>
          </cell>
          <cell r="EK274">
            <v>0</v>
          </cell>
          <cell r="EL274">
            <v>0</v>
          </cell>
          <cell r="EM274">
            <v>0</v>
          </cell>
        </row>
        <row r="275">
          <cell r="A275">
            <v>0</v>
          </cell>
          <cell r="B275">
            <v>0</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V275">
            <v>0</v>
          </cell>
          <cell r="AW275">
            <v>0</v>
          </cell>
          <cell r="AX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N275">
            <v>0</v>
          </cell>
          <cell r="CO275">
            <v>0</v>
          </cell>
          <cell r="CP275">
            <v>0</v>
          </cell>
          <cell r="CQ275">
            <v>0</v>
          </cell>
          <cell r="CS275">
            <v>0</v>
          </cell>
          <cell r="CT275">
            <v>0</v>
          </cell>
          <cell r="CU275">
            <v>0</v>
          </cell>
          <cell r="CV275">
            <v>0</v>
          </cell>
          <cell r="CW275">
            <v>0</v>
          </cell>
          <cell r="EE275">
            <v>0</v>
          </cell>
          <cell r="EF275">
            <v>0</v>
          </cell>
          <cell r="EH275">
            <v>0</v>
          </cell>
          <cell r="EI275">
            <v>0</v>
          </cell>
          <cell r="EJ275">
            <v>0</v>
          </cell>
          <cell r="EK275">
            <v>0</v>
          </cell>
          <cell r="EL275">
            <v>0</v>
          </cell>
          <cell r="EM275">
            <v>0</v>
          </cell>
        </row>
        <row r="276">
          <cell r="A276">
            <v>0</v>
          </cell>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V276">
            <v>0</v>
          </cell>
          <cell r="AW276">
            <v>0</v>
          </cell>
          <cell r="AX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N276">
            <v>0</v>
          </cell>
          <cell r="CO276">
            <v>0</v>
          </cell>
          <cell r="CP276">
            <v>0</v>
          </cell>
          <cell r="CQ276">
            <v>0</v>
          </cell>
          <cell r="CS276">
            <v>0</v>
          </cell>
          <cell r="CT276">
            <v>0</v>
          </cell>
          <cell r="CU276">
            <v>0</v>
          </cell>
          <cell r="CV276">
            <v>0</v>
          </cell>
          <cell r="CW276">
            <v>0</v>
          </cell>
          <cell r="EE276">
            <v>0</v>
          </cell>
          <cell r="EF276">
            <v>0</v>
          </cell>
          <cell r="EH276">
            <v>0</v>
          </cell>
          <cell r="EI276">
            <v>0</v>
          </cell>
          <cell r="EJ276">
            <v>0</v>
          </cell>
          <cell r="EK276">
            <v>0</v>
          </cell>
          <cell r="EL276">
            <v>0</v>
          </cell>
          <cell r="EM276">
            <v>0</v>
          </cell>
        </row>
        <row r="277">
          <cell r="A277">
            <v>0</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V277">
            <v>0</v>
          </cell>
          <cell r="AW277">
            <v>0</v>
          </cell>
          <cell r="AX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N277">
            <v>0</v>
          </cell>
          <cell r="CO277">
            <v>0</v>
          </cell>
          <cell r="CP277">
            <v>0</v>
          </cell>
          <cell r="CQ277">
            <v>0</v>
          </cell>
          <cell r="CS277">
            <v>0</v>
          </cell>
          <cell r="CT277">
            <v>0</v>
          </cell>
          <cell r="CU277">
            <v>0</v>
          </cell>
          <cell r="CV277">
            <v>0</v>
          </cell>
          <cell r="CW277">
            <v>0</v>
          </cell>
          <cell r="EE277">
            <v>0</v>
          </cell>
          <cell r="EF277">
            <v>0</v>
          </cell>
          <cell r="EH277">
            <v>0</v>
          </cell>
          <cell r="EI277">
            <v>0</v>
          </cell>
          <cell r="EJ277">
            <v>0</v>
          </cell>
          <cell r="EK277">
            <v>0</v>
          </cell>
          <cell r="EL277">
            <v>0</v>
          </cell>
          <cell r="EM277">
            <v>0</v>
          </cell>
        </row>
        <row r="278">
          <cell r="A278">
            <v>0</v>
          </cell>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V278">
            <v>0</v>
          </cell>
          <cell r="AW278">
            <v>0</v>
          </cell>
          <cell r="AX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N278">
            <v>0</v>
          </cell>
          <cell r="CO278">
            <v>0</v>
          </cell>
          <cell r="CP278">
            <v>0</v>
          </cell>
          <cell r="CQ278">
            <v>0</v>
          </cell>
          <cell r="CS278">
            <v>0</v>
          </cell>
          <cell r="CT278">
            <v>0</v>
          </cell>
          <cell r="CU278">
            <v>0</v>
          </cell>
          <cell r="CV278">
            <v>0</v>
          </cell>
          <cell r="CW278">
            <v>0</v>
          </cell>
          <cell r="EE278">
            <v>0</v>
          </cell>
          <cell r="EF278">
            <v>0</v>
          </cell>
          <cell r="EH278">
            <v>0</v>
          </cell>
          <cell r="EI278">
            <v>0</v>
          </cell>
          <cell r="EJ278">
            <v>0</v>
          </cell>
          <cell r="EK278">
            <v>0</v>
          </cell>
          <cell r="EL278">
            <v>0</v>
          </cell>
          <cell r="EM278">
            <v>0</v>
          </cell>
        </row>
        <row r="279">
          <cell r="A279">
            <v>0</v>
          </cell>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V279">
            <v>0</v>
          </cell>
          <cell r="AW279">
            <v>0</v>
          </cell>
          <cell r="AX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N279">
            <v>0</v>
          </cell>
          <cell r="CO279">
            <v>0</v>
          </cell>
          <cell r="CP279">
            <v>0</v>
          </cell>
          <cell r="CQ279">
            <v>0</v>
          </cell>
          <cell r="CS279">
            <v>0</v>
          </cell>
          <cell r="CT279">
            <v>0</v>
          </cell>
          <cell r="CU279">
            <v>0</v>
          </cell>
          <cell r="CV279">
            <v>0</v>
          </cell>
          <cell r="CW279">
            <v>0</v>
          </cell>
          <cell r="EE279">
            <v>0</v>
          </cell>
          <cell r="EF279">
            <v>0</v>
          </cell>
          <cell r="EH279">
            <v>0</v>
          </cell>
          <cell r="EI279">
            <v>0</v>
          </cell>
          <cell r="EJ279">
            <v>0</v>
          </cell>
          <cell r="EK279">
            <v>0</v>
          </cell>
          <cell r="EL279">
            <v>0</v>
          </cell>
          <cell r="EM279">
            <v>0</v>
          </cell>
        </row>
        <row r="280">
          <cell r="A280">
            <v>0</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V280">
            <v>0</v>
          </cell>
          <cell r="AW280">
            <v>0</v>
          </cell>
          <cell r="AX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N280">
            <v>0</v>
          </cell>
          <cell r="CO280">
            <v>0</v>
          </cell>
          <cell r="CP280">
            <v>0</v>
          </cell>
          <cell r="CQ280">
            <v>0</v>
          </cell>
          <cell r="CS280">
            <v>0</v>
          </cell>
          <cell r="CT280">
            <v>0</v>
          </cell>
          <cell r="CU280">
            <v>0</v>
          </cell>
          <cell r="CV280">
            <v>0</v>
          </cell>
          <cell r="CW280">
            <v>0</v>
          </cell>
          <cell r="EE280">
            <v>0</v>
          </cell>
          <cell r="EF280">
            <v>0</v>
          </cell>
          <cell r="EH280">
            <v>0</v>
          </cell>
          <cell r="EI280">
            <v>0</v>
          </cell>
          <cell r="EJ280">
            <v>0</v>
          </cell>
          <cell r="EK280">
            <v>0</v>
          </cell>
          <cell r="EL280">
            <v>0</v>
          </cell>
          <cell r="EM280">
            <v>0</v>
          </cell>
        </row>
        <row r="281">
          <cell r="A281">
            <v>0</v>
          </cell>
          <cell r="B281">
            <v>0</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V281">
            <v>0</v>
          </cell>
          <cell r="AW281">
            <v>0</v>
          </cell>
          <cell r="AX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N281">
            <v>0</v>
          </cell>
          <cell r="CO281">
            <v>0</v>
          </cell>
          <cell r="CP281">
            <v>0</v>
          </cell>
          <cell r="CQ281">
            <v>0</v>
          </cell>
          <cell r="CS281">
            <v>0</v>
          </cell>
          <cell r="CT281">
            <v>0</v>
          </cell>
          <cell r="CU281">
            <v>0</v>
          </cell>
          <cell r="CV281">
            <v>0</v>
          </cell>
          <cell r="CW281">
            <v>0</v>
          </cell>
          <cell r="EE281">
            <v>0</v>
          </cell>
          <cell r="EF281">
            <v>0</v>
          </cell>
          <cell r="EH281">
            <v>0</v>
          </cell>
          <cell r="EI281">
            <v>0</v>
          </cell>
          <cell r="EJ281">
            <v>0</v>
          </cell>
          <cell r="EK281">
            <v>0</v>
          </cell>
          <cell r="EL281">
            <v>0</v>
          </cell>
          <cell r="EM281">
            <v>0</v>
          </cell>
        </row>
        <row r="282">
          <cell r="A282">
            <v>0</v>
          </cell>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V282">
            <v>0</v>
          </cell>
          <cell r="AW282">
            <v>0</v>
          </cell>
          <cell r="AX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N282">
            <v>0</v>
          </cell>
          <cell r="CO282">
            <v>0</v>
          </cell>
          <cell r="CP282">
            <v>0</v>
          </cell>
          <cell r="CQ282">
            <v>0</v>
          </cell>
          <cell r="CS282">
            <v>0</v>
          </cell>
          <cell r="CT282">
            <v>0</v>
          </cell>
          <cell r="CU282">
            <v>0</v>
          </cell>
          <cell r="CV282">
            <v>0</v>
          </cell>
          <cell r="CW282">
            <v>0</v>
          </cell>
          <cell r="EE282">
            <v>0</v>
          </cell>
          <cell r="EF282">
            <v>0</v>
          </cell>
          <cell r="EH282">
            <v>0</v>
          </cell>
          <cell r="EI282">
            <v>0</v>
          </cell>
          <cell r="EJ282">
            <v>0</v>
          </cell>
          <cell r="EK282">
            <v>0</v>
          </cell>
          <cell r="EL282">
            <v>0</v>
          </cell>
          <cell r="EM282">
            <v>0</v>
          </cell>
        </row>
        <row r="283">
          <cell r="A283">
            <v>0</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V283">
            <v>0</v>
          </cell>
          <cell r="AW283">
            <v>0</v>
          </cell>
          <cell r="AX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N283">
            <v>0</v>
          </cell>
          <cell r="CO283">
            <v>0</v>
          </cell>
          <cell r="CP283">
            <v>0</v>
          </cell>
          <cell r="CQ283">
            <v>0</v>
          </cell>
          <cell r="CS283">
            <v>0</v>
          </cell>
          <cell r="CT283">
            <v>0</v>
          </cell>
          <cell r="CU283">
            <v>0</v>
          </cell>
          <cell r="CV283">
            <v>0</v>
          </cell>
          <cell r="CW283">
            <v>0</v>
          </cell>
          <cell r="EE283">
            <v>0</v>
          </cell>
          <cell r="EF283">
            <v>0</v>
          </cell>
          <cell r="EH283">
            <v>0</v>
          </cell>
          <cell r="EI283">
            <v>0</v>
          </cell>
          <cell r="EJ283">
            <v>0</v>
          </cell>
          <cell r="EK283">
            <v>0</v>
          </cell>
          <cell r="EL283">
            <v>0</v>
          </cell>
          <cell r="EM283">
            <v>0</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V284">
            <v>0</v>
          </cell>
          <cell r="AW284">
            <v>0</v>
          </cell>
          <cell r="AX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N284">
            <v>0</v>
          </cell>
          <cell r="CO284">
            <v>0</v>
          </cell>
          <cell r="CP284">
            <v>0</v>
          </cell>
          <cell r="CQ284">
            <v>0</v>
          </cell>
          <cell r="CS284">
            <v>0</v>
          </cell>
          <cell r="CT284">
            <v>0</v>
          </cell>
          <cell r="CU284">
            <v>0</v>
          </cell>
          <cell r="CV284">
            <v>0</v>
          </cell>
          <cell r="CW284">
            <v>0</v>
          </cell>
          <cell r="EE284">
            <v>0</v>
          </cell>
          <cell r="EF284">
            <v>0</v>
          </cell>
          <cell r="EH284">
            <v>0</v>
          </cell>
          <cell r="EI284">
            <v>0</v>
          </cell>
          <cell r="EJ284">
            <v>0</v>
          </cell>
          <cell r="EK284">
            <v>0</v>
          </cell>
          <cell r="EL284">
            <v>0</v>
          </cell>
          <cell r="EM284">
            <v>0</v>
          </cell>
        </row>
        <row r="285">
          <cell r="A285">
            <v>0</v>
          </cell>
          <cell r="B285">
            <v>0</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V285">
            <v>0</v>
          </cell>
          <cell r="AW285">
            <v>0</v>
          </cell>
          <cell r="AX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N285">
            <v>0</v>
          </cell>
          <cell r="CO285">
            <v>0</v>
          </cell>
          <cell r="CP285">
            <v>0</v>
          </cell>
          <cell r="CQ285">
            <v>0</v>
          </cell>
          <cell r="CS285">
            <v>0</v>
          </cell>
          <cell r="CT285">
            <v>0</v>
          </cell>
          <cell r="CU285">
            <v>0</v>
          </cell>
          <cell r="CV285">
            <v>0</v>
          </cell>
          <cell r="CW285">
            <v>0</v>
          </cell>
          <cell r="EE285">
            <v>0</v>
          </cell>
          <cell r="EF285">
            <v>0</v>
          </cell>
          <cell r="EH285">
            <v>0</v>
          </cell>
          <cell r="EI285">
            <v>0</v>
          </cell>
          <cell r="EJ285">
            <v>0</v>
          </cell>
          <cell r="EK285">
            <v>0</v>
          </cell>
          <cell r="EL285">
            <v>0</v>
          </cell>
          <cell r="EM285">
            <v>0</v>
          </cell>
        </row>
        <row r="286">
          <cell r="A286">
            <v>0</v>
          </cell>
          <cell r="B286">
            <v>0</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V286">
            <v>0</v>
          </cell>
          <cell r="AW286">
            <v>0</v>
          </cell>
          <cell r="AX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N286">
            <v>0</v>
          </cell>
          <cell r="CO286">
            <v>0</v>
          </cell>
          <cell r="CP286">
            <v>0</v>
          </cell>
          <cell r="CQ286">
            <v>0</v>
          </cell>
          <cell r="CS286">
            <v>0</v>
          </cell>
          <cell r="CT286">
            <v>0</v>
          </cell>
          <cell r="CU286">
            <v>0</v>
          </cell>
          <cell r="CV286">
            <v>0</v>
          </cell>
          <cell r="CW286">
            <v>0</v>
          </cell>
          <cell r="EE286">
            <v>0</v>
          </cell>
          <cell r="EF286">
            <v>0</v>
          </cell>
          <cell r="EH286">
            <v>0</v>
          </cell>
          <cell r="EI286">
            <v>0</v>
          </cell>
          <cell r="EJ286">
            <v>0</v>
          </cell>
          <cell r="EK286">
            <v>0</v>
          </cell>
          <cell r="EL286">
            <v>0</v>
          </cell>
          <cell r="EM286">
            <v>0</v>
          </cell>
        </row>
        <row r="287">
          <cell r="A287">
            <v>0</v>
          </cell>
          <cell r="B287">
            <v>0</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V287">
            <v>0</v>
          </cell>
          <cell r="AW287">
            <v>0</v>
          </cell>
          <cell r="AX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v>0</v>
          </cell>
          <cell r="CH287">
            <v>0</v>
          </cell>
          <cell r="CN287">
            <v>0</v>
          </cell>
          <cell r="CO287">
            <v>0</v>
          </cell>
          <cell r="CP287">
            <v>0</v>
          </cell>
          <cell r="CQ287">
            <v>0</v>
          </cell>
          <cell r="CS287">
            <v>0</v>
          </cell>
          <cell r="CT287">
            <v>0</v>
          </cell>
          <cell r="CU287">
            <v>0</v>
          </cell>
          <cell r="CV287">
            <v>0</v>
          </cell>
          <cell r="CW287">
            <v>0</v>
          </cell>
          <cell r="EE287">
            <v>0</v>
          </cell>
          <cell r="EF287">
            <v>0</v>
          </cell>
          <cell r="EH287">
            <v>0</v>
          </cell>
          <cell r="EI287">
            <v>0</v>
          </cell>
          <cell r="EJ287">
            <v>0</v>
          </cell>
          <cell r="EK287">
            <v>0</v>
          </cell>
          <cell r="EL287">
            <v>0</v>
          </cell>
          <cell r="EM287">
            <v>0</v>
          </cell>
        </row>
        <row r="288">
          <cell r="A288">
            <v>0</v>
          </cell>
          <cell r="B288">
            <v>0</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V288">
            <v>0</v>
          </cell>
          <cell r="AW288">
            <v>0</v>
          </cell>
          <cell r="AX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N288">
            <v>0</v>
          </cell>
          <cell r="CO288">
            <v>0</v>
          </cell>
          <cell r="CP288">
            <v>0</v>
          </cell>
          <cell r="CQ288">
            <v>0</v>
          </cell>
          <cell r="CS288">
            <v>0</v>
          </cell>
          <cell r="CT288">
            <v>0</v>
          </cell>
          <cell r="CU288">
            <v>0</v>
          </cell>
          <cell r="CV288">
            <v>0</v>
          </cell>
          <cell r="CW288">
            <v>0</v>
          </cell>
          <cell r="EE288">
            <v>0</v>
          </cell>
          <cell r="EF288">
            <v>0</v>
          </cell>
          <cell r="EH288">
            <v>0</v>
          </cell>
          <cell r="EI288">
            <v>0</v>
          </cell>
          <cell r="EJ288">
            <v>0</v>
          </cell>
          <cell r="EK288">
            <v>0</v>
          </cell>
          <cell r="EL288">
            <v>0</v>
          </cell>
          <cell r="EM288">
            <v>0</v>
          </cell>
        </row>
        <row r="289">
          <cell r="A289">
            <v>0</v>
          </cell>
          <cell r="B289">
            <v>0</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V289">
            <v>0</v>
          </cell>
          <cell r="AW289">
            <v>0</v>
          </cell>
          <cell r="AX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N289">
            <v>0</v>
          </cell>
          <cell r="CO289">
            <v>0</v>
          </cell>
          <cell r="CP289">
            <v>0</v>
          </cell>
          <cell r="CQ289">
            <v>0</v>
          </cell>
          <cell r="CS289">
            <v>0</v>
          </cell>
          <cell r="CT289">
            <v>0</v>
          </cell>
          <cell r="CU289">
            <v>0</v>
          </cell>
          <cell r="CV289">
            <v>0</v>
          </cell>
          <cell r="CW289">
            <v>0</v>
          </cell>
          <cell r="EE289">
            <v>0</v>
          </cell>
          <cell r="EF289">
            <v>0</v>
          </cell>
          <cell r="EH289">
            <v>0</v>
          </cell>
          <cell r="EI289">
            <v>0</v>
          </cell>
          <cell r="EJ289">
            <v>0</v>
          </cell>
          <cell r="EK289">
            <v>0</v>
          </cell>
          <cell r="EL289">
            <v>0</v>
          </cell>
          <cell r="EM289">
            <v>0</v>
          </cell>
        </row>
        <row r="290">
          <cell r="A290">
            <v>0</v>
          </cell>
          <cell r="B290">
            <v>0</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V290">
            <v>0</v>
          </cell>
          <cell r="AW290">
            <v>0</v>
          </cell>
          <cell r="AX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E290">
            <v>0</v>
          </cell>
          <cell r="CF290">
            <v>0</v>
          </cell>
          <cell r="CG290">
            <v>0</v>
          </cell>
          <cell r="CH290">
            <v>0</v>
          </cell>
          <cell r="CN290">
            <v>0</v>
          </cell>
          <cell r="CO290">
            <v>0</v>
          </cell>
          <cell r="CP290">
            <v>0</v>
          </cell>
          <cell r="CQ290">
            <v>0</v>
          </cell>
          <cell r="CS290">
            <v>0</v>
          </cell>
          <cell r="CT290">
            <v>0</v>
          </cell>
          <cell r="CU290">
            <v>0</v>
          </cell>
          <cell r="CV290">
            <v>0</v>
          </cell>
          <cell r="CW290">
            <v>0</v>
          </cell>
          <cell r="EE290">
            <v>0</v>
          </cell>
          <cell r="EF290">
            <v>0</v>
          </cell>
          <cell r="EH290">
            <v>0</v>
          </cell>
          <cell r="EI290">
            <v>0</v>
          </cell>
          <cell r="EJ290">
            <v>0</v>
          </cell>
          <cell r="EK290">
            <v>0</v>
          </cell>
          <cell r="EL290">
            <v>0</v>
          </cell>
          <cell r="EM290">
            <v>0</v>
          </cell>
        </row>
        <row r="291">
          <cell r="A291">
            <v>0</v>
          </cell>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V291">
            <v>0</v>
          </cell>
          <cell r="AW291">
            <v>0</v>
          </cell>
          <cell r="AX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E291">
            <v>0</v>
          </cell>
          <cell r="CF291">
            <v>0</v>
          </cell>
          <cell r="CG291">
            <v>0</v>
          </cell>
          <cell r="CH291">
            <v>0</v>
          </cell>
          <cell r="CN291">
            <v>0</v>
          </cell>
          <cell r="CO291">
            <v>0</v>
          </cell>
          <cell r="CP291">
            <v>0</v>
          </cell>
          <cell r="CQ291">
            <v>0</v>
          </cell>
          <cell r="CS291">
            <v>0</v>
          </cell>
          <cell r="CT291">
            <v>0</v>
          </cell>
          <cell r="CU291">
            <v>0</v>
          </cell>
          <cell r="CV291">
            <v>0</v>
          </cell>
          <cell r="CW291">
            <v>0</v>
          </cell>
          <cell r="EE291">
            <v>0</v>
          </cell>
          <cell r="EF291">
            <v>0</v>
          </cell>
          <cell r="EH291">
            <v>0</v>
          </cell>
          <cell r="EI291">
            <v>0</v>
          </cell>
          <cell r="EJ291">
            <v>0</v>
          </cell>
          <cell r="EK291">
            <v>0</v>
          </cell>
          <cell r="EL291">
            <v>0</v>
          </cell>
          <cell r="EM291">
            <v>0</v>
          </cell>
        </row>
        <row r="292">
          <cell r="A292">
            <v>0</v>
          </cell>
          <cell r="B292">
            <v>0</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V292">
            <v>0</v>
          </cell>
          <cell r="AW292">
            <v>0</v>
          </cell>
          <cell r="AX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N292">
            <v>0</v>
          </cell>
          <cell r="CO292">
            <v>0</v>
          </cell>
          <cell r="CP292">
            <v>0</v>
          </cell>
          <cell r="CQ292">
            <v>0</v>
          </cell>
          <cell r="CS292">
            <v>0</v>
          </cell>
          <cell r="CT292">
            <v>0</v>
          </cell>
          <cell r="CU292">
            <v>0</v>
          </cell>
          <cell r="CV292">
            <v>0</v>
          </cell>
          <cell r="CW292">
            <v>0</v>
          </cell>
          <cell r="EE292">
            <v>0</v>
          </cell>
          <cell r="EF292">
            <v>0</v>
          </cell>
          <cell r="EH292">
            <v>0</v>
          </cell>
          <cell r="EI292">
            <v>0</v>
          </cell>
          <cell r="EJ292">
            <v>0</v>
          </cell>
          <cell r="EK292">
            <v>0</v>
          </cell>
          <cell r="EL292">
            <v>0</v>
          </cell>
          <cell r="EM292">
            <v>0</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V293">
            <v>0</v>
          </cell>
          <cell r="AW293">
            <v>0</v>
          </cell>
          <cell r="AX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N293">
            <v>0</v>
          </cell>
          <cell r="CO293">
            <v>0</v>
          </cell>
          <cell r="CP293">
            <v>0</v>
          </cell>
          <cell r="CQ293">
            <v>0</v>
          </cell>
          <cell r="CS293">
            <v>0</v>
          </cell>
          <cell r="CT293">
            <v>0</v>
          </cell>
          <cell r="CU293">
            <v>0</v>
          </cell>
          <cell r="CV293">
            <v>0</v>
          </cell>
          <cell r="CW293">
            <v>0</v>
          </cell>
          <cell r="EE293">
            <v>0</v>
          </cell>
          <cell r="EF293">
            <v>0</v>
          </cell>
          <cell r="EH293">
            <v>0</v>
          </cell>
          <cell r="EI293">
            <v>0</v>
          </cell>
          <cell r="EJ293">
            <v>0</v>
          </cell>
          <cell r="EK293">
            <v>0</v>
          </cell>
          <cell r="EL293">
            <v>0</v>
          </cell>
          <cell r="EM293">
            <v>0</v>
          </cell>
        </row>
        <row r="294">
          <cell r="A294">
            <v>0</v>
          </cell>
          <cell r="B294">
            <v>0</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V294">
            <v>0</v>
          </cell>
          <cell r="AW294">
            <v>0</v>
          </cell>
          <cell r="AX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N294">
            <v>0</v>
          </cell>
          <cell r="CO294">
            <v>0</v>
          </cell>
          <cell r="CP294">
            <v>0</v>
          </cell>
          <cell r="CQ294">
            <v>0</v>
          </cell>
          <cell r="CS294">
            <v>0</v>
          </cell>
          <cell r="CT294">
            <v>0</v>
          </cell>
          <cell r="CU294">
            <v>0</v>
          </cell>
          <cell r="CV294">
            <v>0</v>
          </cell>
          <cell r="CW294">
            <v>0</v>
          </cell>
          <cell r="EE294">
            <v>0</v>
          </cell>
          <cell r="EF294">
            <v>0</v>
          </cell>
          <cell r="EH294">
            <v>0</v>
          </cell>
          <cell r="EI294">
            <v>0</v>
          </cell>
          <cell r="EJ294">
            <v>0</v>
          </cell>
          <cell r="EK294">
            <v>0</v>
          </cell>
          <cell r="EL294">
            <v>0</v>
          </cell>
          <cell r="EM294">
            <v>0</v>
          </cell>
        </row>
        <row r="295">
          <cell r="A295">
            <v>0</v>
          </cell>
          <cell r="B295">
            <v>0</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V295">
            <v>0</v>
          </cell>
          <cell r="AW295">
            <v>0</v>
          </cell>
          <cell r="AX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E295">
            <v>0</v>
          </cell>
          <cell r="CF295">
            <v>0</v>
          </cell>
          <cell r="CG295">
            <v>0</v>
          </cell>
          <cell r="CH295">
            <v>0</v>
          </cell>
          <cell r="CN295">
            <v>0</v>
          </cell>
          <cell r="CO295">
            <v>0</v>
          </cell>
          <cell r="CP295">
            <v>0</v>
          </cell>
          <cell r="CQ295">
            <v>0</v>
          </cell>
          <cell r="CS295">
            <v>0</v>
          </cell>
          <cell r="CT295">
            <v>0</v>
          </cell>
          <cell r="CU295">
            <v>0</v>
          </cell>
          <cell r="CV295">
            <v>0</v>
          </cell>
          <cell r="CW295">
            <v>0</v>
          </cell>
          <cell r="EE295">
            <v>0</v>
          </cell>
          <cell r="EF295">
            <v>0</v>
          </cell>
          <cell r="EH295">
            <v>0</v>
          </cell>
          <cell r="EI295">
            <v>0</v>
          </cell>
          <cell r="EJ295">
            <v>0</v>
          </cell>
          <cell r="EK295">
            <v>0</v>
          </cell>
          <cell r="EL295">
            <v>0</v>
          </cell>
          <cell r="EM295">
            <v>0</v>
          </cell>
        </row>
        <row r="296">
          <cell r="A296">
            <v>0</v>
          </cell>
          <cell r="B296">
            <v>0</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V296">
            <v>0</v>
          </cell>
          <cell r="AW296">
            <v>0</v>
          </cell>
          <cell r="AX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0</v>
          </cell>
          <cell r="CF296">
            <v>0</v>
          </cell>
          <cell r="CG296">
            <v>0</v>
          </cell>
          <cell r="CH296">
            <v>0</v>
          </cell>
          <cell r="CN296">
            <v>0</v>
          </cell>
          <cell r="CO296">
            <v>0</v>
          </cell>
          <cell r="CP296">
            <v>0</v>
          </cell>
          <cell r="CQ296">
            <v>0</v>
          </cell>
          <cell r="CS296">
            <v>0</v>
          </cell>
          <cell r="CT296">
            <v>0</v>
          </cell>
          <cell r="CU296">
            <v>0</v>
          </cell>
          <cell r="CV296">
            <v>0</v>
          </cell>
          <cell r="CW296">
            <v>0</v>
          </cell>
          <cell r="EE296">
            <v>0</v>
          </cell>
          <cell r="EF296">
            <v>0</v>
          </cell>
          <cell r="EH296">
            <v>0</v>
          </cell>
          <cell r="EI296">
            <v>0</v>
          </cell>
          <cell r="EJ296">
            <v>0</v>
          </cell>
          <cell r="EK296">
            <v>0</v>
          </cell>
          <cell r="EL296">
            <v>0</v>
          </cell>
          <cell r="EM296">
            <v>0</v>
          </cell>
        </row>
        <row r="297">
          <cell r="A297">
            <v>0</v>
          </cell>
          <cell r="B297">
            <v>0</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V297">
            <v>0</v>
          </cell>
          <cell r="AW297">
            <v>0</v>
          </cell>
          <cell r="AX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v>0</v>
          </cell>
          <cell r="CH297">
            <v>0</v>
          </cell>
          <cell r="CN297">
            <v>0</v>
          </cell>
          <cell r="CO297">
            <v>0</v>
          </cell>
          <cell r="CP297">
            <v>0</v>
          </cell>
          <cell r="CQ297">
            <v>0</v>
          </cell>
          <cell r="CS297">
            <v>0</v>
          </cell>
          <cell r="CT297">
            <v>0</v>
          </cell>
          <cell r="CU297">
            <v>0</v>
          </cell>
          <cell r="CV297">
            <v>0</v>
          </cell>
          <cell r="CW297">
            <v>0</v>
          </cell>
          <cell r="EE297">
            <v>0</v>
          </cell>
          <cell r="EF297">
            <v>0</v>
          </cell>
          <cell r="EH297">
            <v>0</v>
          </cell>
          <cell r="EI297">
            <v>0</v>
          </cell>
          <cell r="EJ297">
            <v>0</v>
          </cell>
          <cell r="EK297">
            <v>0</v>
          </cell>
          <cell r="EL297">
            <v>0</v>
          </cell>
          <cell r="EM297">
            <v>0</v>
          </cell>
        </row>
        <row r="298">
          <cell r="A298">
            <v>0</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V298">
            <v>0</v>
          </cell>
          <cell r="AW298">
            <v>0</v>
          </cell>
          <cell r="AX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N298">
            <v>0</v>
          </cell>
          <cell r="CO298">
            <v>0</v>
          </cell>
          <cell r="CP298">
            <v>0</v>
          </cell>
          <cell r="CQ298">
            <v>0</v>
          </cell>
          <cell r="CS298">
            <v>0</v>
          </cell>
          <cell r="CT298">
            <v>0</v>
          </cell>
          <cell r="CU298">
            <v>0</v>
          </cell>
          <cell r="CV298">
            <v>0</v>
          </cell>
          <cell r="CW298">
            <v>0</v>
          </cell>
          <cell r="EE298">
            <v>0</v>
          </cell>
          <cell r="EF298">
            <v>0</v>
          </cell>
          <cell r="EH298">
            <v>0</v>
          </cell>
          <cell r="EI298">
            <v>0</v>
          </cell>
          <cell r="EJ298">
            <v>0</v>
          </cell>
          <cell r="EK298">
            <v>0</v>
          </cell>
          <cell r="EL298">
            <v>0</v>
          </cell>
          <cell r="EM298">
            <v>0</v>
          </cell>
        </row>
        <row r="299">
          <cell r="A299">
            <v>0</v>
          </cell>
          <cell r="B299">
            <v>0</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V299">
            <v>0</v>
          </cell>
          <cell r="AW299">
            <v>0</v>
          </cell>
          <cell r="AX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N299">
            <v>0</v>
          </cell>
          <cell r="CO299">
            <v>0</v>
          </cell>
          <cell r="CP299">
            <v>0</v>
          </cell>
          <cell r="CQ299">
            <v>0</v>
          </cell>
          <cell r="CS299">
            <v>0</v>
          </cell>
          <cell r="CT299">
            <v>0</v>
          </cell>
          <cell r="CU299">
            <v>0</v>
          </cell>
          <cell r="CV299">
            <v>0</v>
          </cell>
          <cell r="CW299">
            <v>0</v>
          </cell>
          <cell r="EE299">
            <v>0</v>
          </cell>
          <cell r="EF299">
            <v>0</v>
          </cell>
          <cell r="EH299">
            <v>0</v>
          </cell>
          <cell r="EI299">
            <v>0</v>
          </cell>
          <cell r="EJ299">
            <v>0</v>
          </cell>
          <cell r="EK299">
            <v>0</v>
          </cell>
          <cell r="EL299">
            <v>0</v>
          </cell>
          <cell r="EM299">
            <v>0</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V300">
            <v>0</v>
          </cell>
          <cell r="AW300">
            <v>0</v>
          </cell>
          <cell r="AX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cell r="CN300">
            <v>0</v>
          </cell>
          <cell r="CO300">
            <v>0</v>
          </cell>
          <cell r="CP300">
            <v>0</v>
          </cell>
          <cell r="CQ300">
            <v>0</v>
          </cell>
          <cell r="CS300">
            <v>0</v>
          </cell>
          <cell r="CT300">
            <v>0</v>
          </cell>
          <cell r="CU300">
            <v>0</v>
          </cell>
          <cell r="CV300">
            <v>0</v>
          </cell>
          <cell r="CW300">
            <v>0</v>
          </cell>
          <cell r="EE300">
            <v>0</v>
          </cell>
          <cell r="EF300">
            <v>0</v>
          </cell>
          <cell r="EH300">
            <v>0</v>
          </cell>
          <cell r="EI300">
            <v>0</v>
          </cell>
          <cell r="EJ300">
            <v>0</v>
          </cell>
          <cell r="EK300">
            <v>0</v>
          </cell>
          <cell r="EL300">
            <v>0</v>
          </cell>
          <cell r="EM300">
            <v>0</v>
          </cell>
        </row>
        <row r="301">
          <cell r="A301">
            <v>0</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V301">
            <v>0</v>
          </cell>
          <cell r="AW301">
            <v>0</v>
          </cell>
          <cell r="AX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N301">
            <v>0</v>
          </cell>
          <cell r="CO301">
            <v>0</v>
          </cell>
          <cell r="CP301">
            <v>0</v>
          </cell>
          <cell r="CQ301">
            <v>0</v>
          </cell>
          <cell r="CS301">
            <v>0</v>
          </cell>
          <cell r="CT301">
            <v>0</v>
          </cell>
          <cell r="CU301">
            <v>0</v>
          </cell>
          <cell r="CV301">
            <v>0</v>
          </cell>
          <cell r="CW301">
            <v>0</v>
          </cell>
          <cell r="EE301">
            <v>0</v>
          </cell>
          <cell r="EF301">
            <v>0</v>
          </cell>
          <cell r="EH301">
            <v>0</v>
          </cell>
          <cell r="EI301">
            <v>0</v>
          </cell>
          <cell r="EJ301">
            <v>0</v>
          </cell>
          <cell r="EK301">
            <v>0</v>
          </cell>
          <cell r="EL301">
            <v>0</v>
          </cell>
          <cell r="EM301">
            <v>0</v>
          </cell>
        </row>
        <row r="302">
          <cell r="A302">
            <v>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V302">
            <v>0</v>
          </cell>
          <cell r="AW302">
            <v>0</v>
          </cell>
          <cell r="AX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E302">
            <v>0</v>
          </cell>
          <cell r="CF302">
            <v>0</v>
          </cell>
          <cell r="CG302">
            <v>0</v>
          </cell>
          <cell r="CH302">
            <v>0</v>
          </cell>
          <cell r="CN302">
            <v>0</v>
          </cell>
          <cell r="CO302">
            <v>0</v>
          </cell>
          <cell r="CP302">
            <v>0</v>
          </cell>
          <cell r="CQ302">
            <v>0</v>
          </cell>
          <cell r="CS302">
            <v>0</v>
          </cell>
          <cell r="CT302">
            <v>0</v>
          </cell>
          <cell r="CU302">
            <v>0</v>
          </cell>
          <cell r="CV302">
            <v>0</v>
          </cell>
          <cell r="CW302">
            <v>0</v>
          </cell>
          <cell r="EE302">
            <v>0</v>
          </cell>
          <cell r="EF302">
            <v>0</v>
          </cell>
          <cell r="EH302">
            <v>0</v>
          </cell>
          <cell r="EI302">
            <v>0</v>
          </cell>
          <cell r="EJ302">
            <v>0</v>
          </cell>
          <cell r="EK302">
            <v>0</v>
          </cell>
          <cell r="EL302">
            <v>0</v>
          </cell>
          <cell r="EM302">
            <v>0</v>
          </cell>
        </row>
        <row r="303">
          <cell r="A303">
            <v>0</v>
          </cell>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V303">
            <v>0</v>
          </cell>
          <cell r="AW303">
            <v>0</v>
          </cell>
          <cell r="AX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E303">
            <v>0</v>
          </cell>
          <cell r="CF303">
            <v>0</v>
          </cell>
          <cell r="CG303">
            <v>0</v>
          </cell>
          <cell r="CH303">
            <v>0</v>
          </cell>
          <cell r="CN303">
            <v>0</v>
          </cell>
          <cell r="CO303">
            <v>0</v>
          </cell>
          <cell r="CP303">
            <v>0</v>
          </cell>
          <cell r="CQ303">
            <v>0</v>
          </cell>
          <cell r="CS303">
            <v>0</v>
          </cell>
          <cell r="CT303">
            <v>0</v>
          </cell>
          <cell r="CU303">
            <v>0</v>
          </cell>
          <cell r="CV303">
            <v>0</v>
          </cell>
          <cell r="CW303">
            <v>0</v>
          </cell>
          <cell r="EE303">
            <v>0</v>
          </cell>
          <cell r="EF303">
            <v>0</v>
          </cell>
          <cell r="EH303">
            <v>0</v>
          </cell>
          <cell r="EI303">
            <v>0</v>
          </cell>
          <cell r="EJ303">
            <v>0</v>
          </cell>
          <cell r="EK303">
            <v>0</v>
          </cell>
          <cell r="EL303">
            <v>0</v>
          </cell>
          <cell r="EM303">
            <v>0</v>
          </cell>
        </row>
        <row r="304">
          <cell r="A304">
            <v>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V304">
            <v>0</v>
          </cell>
          <cell r="AW304">
            <v>0</v>
          </cell>
          <cell r="AX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v>
          </cell>
          <cell r="CN304">
            <v>0</v>
          </cell>
          <cell r="CO304">
            <v>0</v>
          </cell>
          <cell r="CP304">
            <v>0</v>
          </cell>
          <cell r="CQ304">
            <v>0</v>
          </cell>
          <cell r="CS304">
            <v>0</v>
          </cell>
          <cell r="CT304">
            <v>0</v>
          </cell>
          <cell r="CU304">
            <v>0</v>
          </cell>
          <cell r="CV304">
            <v>0</v>
          </cell>
          <cell r="CW304">
            <v>0</v>
          </cell>
          <cell r="EE304">
            <v>0</v>
          </cell>
          <cell r="EF304">
            <v>0</v>
          </cell>
          <cell r="EH304">
            <v>0</v>
          </cell>
          <cell r="EI304">
            <v>0</v>
          </cell>
          <cell r="EJ304">
            <v>0</v>
          </cell>
          <cell r="EK304">
            <v>0</v>
          </cell>
          <cell r="EL304">
            <v>0</v>
          </cell>
          <cell r="EM304">
            <v>0</v>
          </cell>
        </row>
        <row r="305">
          <cell r="A305">
            <v>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V305">
            <v>0</v>
          </cell>
          <cell r="AW305">
            <v>0</v>
          </cell>
          <cell r="AX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0</v>
          </cell>
          <cell r="CF305">
            <v>0</v>
          </cell>
          <cell r="CG305">
            <v>0</v>
          </cell>
          <cell r="CH305">
            <v>0</v>
          </cell>
          <cell r="CN305">
            <v>0</v>
          </cell>
          <cell r="CO305">
            <v>0</v>
          </cell>
          <cell r="CP305">
            <v>0</v>
          </cell>
          <cell r="CQ305">
            <v>0</v>
          </cell>
          <cell r="CS305">
            <v>0</v>
          </cell>
          <cell r="CT305">
            <v>0</v>
          </cell>
          <cell r="CU305">
            <v>0</v>
          </cell>
          <cell r="CV305">
            <v>0</v>
          </cell>
          <cell r="CW305">
            <v>0</v>
          </cell>
          <cell r="EE305">
            <v>0</v>
          </cell>
          <cell r="EF305">
            <v>0</v>
          </cell>
          <cell r="EH305">
            <v>0</v>
          </cell>
          <cell r="EI305">
            <v>0</v>
          </cell>
          <cell r="EJ305">
            <v>0</v>
          </cell>
          <cell r="EK305">
            <v>0</v>
          </cell>
          <cell r="EL305">
            <v>0</v>
          </cell>
          <cell r="EM305">
            <v>0</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V306">
            <v>0</v>
          </cell>
          <cell r="AW306">
            <v>0</v>
          </cell>
          <cell r="AX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E306">
            <v>0</v>
          </cell>
          <cell r="CF306">
            <v>0</v>
          </cell>
          <cell r="CG306">
            <v>0</v>
          </cell>
          <cell r="CH306">
            <v>0</v>
          </cell>
          <cell r="CN306">
            <v>0</v>
          </cell>
          <cell r="CO306">
            <v>0</v>
          </cell>
          <cell r="CP306">
            <v>0</v>
          </cell>
          <cell r="CQ306">
            <v>0</v>
          </cell>
          <cell r="CS306">
            <v>0</v>
          </cell>
          <cell r="CT306">
            <v>0</v>
          </cell>
          <cell r="CU306">
            <v>0</v>
          </cell>
          <cell r="CV306">
            <v>0</v>
          </cell>
          <cell r="CW306">
            <v>0</v>
          </cell>
          <cell r="EE306">
            <v>0</v>
          </cell>
          <cell r="EF306">
            <v>0</v>
          </cell>
          <cell r="EH306">
            <v>0</v>
          </cell>
          <cell r="EI306">
            <v>0</v>
          </cell>
          <cell r="EJ306">
            <v>0</v>
          </cell>
          <cell r="EK306">
            <v>0</v>
          </cell>
          <cell r="EL306">
            <v>0</v>
          </cell>
          <cell r="EM306">
            <v>0</v>
          </cell>
        </row>
        <row r="307">
          <cell r="A307">
            <v>0</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V307">
            <v>0</v>
          </cell>
          <cell r="AW307">
            <v>0</v>
          </cell>
          <cell r="AX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E307">
            <v>0</v>
          </cell>
          <cell r="CF307">
            <v>0</v>
          </cell>
          <cell r="CG307">
            <v>0</v>
          </cell>
          <cell r="CH307">
            <v>0</v>
          </cell>
          <cell r="CN307">
            <v>0</v>
          </cell>
          <cell r="CO307">
            <v>0</v>
          </cell>
          <cell r="CP307">
            <v>0</v>
          </cell>
          <cell r="CQ307">
            <v>0</v>
          </cell>
          <cell r="CS307">
            <v>0</v>
          </cell>
          <cell r="CT307">
            <v>0</v>
          </cell>
          <cell r="CU307">
            <v>0</v>
          </cell>
          <cell r="CV307">
            <v>0</v>
          </cell>
          <cell r="CW307">
            <v>0</v>
          </cell>
          <cell r="EE307">
            <v>0</v>
          </cell>
          <cell r="EF307">
            <v>0</v>
          </cell>
          <cell r="EH307">
            <v>0</v>
          </cell>
          <cell r="EI307">
            <v>0</v>
          </cell>
          <cell r="EJ307">
            <v>0</v>
          </cell>
          <cell r="EK307">
            <v>0</v>
          </cell>
          <cell r="EL307">
            <v>0</v>
          </cell>
          <cell r="EM307">
            <v>0</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V308">
            <v>0</v>
          </cell>
          <cell r="AW308">
            <v>0</v>
          </cell>
          <cell r="AX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E308">
            <v>0</v>
          </cell>
          <cell r="CF308">
            <v>0</v>
          </cell>
          <cell r="CG308">
            <v>0</v>
          </cell>
          <cell r="CH308">
            <v>0</v>
          </cell>
          <cell r="CN308">
            <v>0</v>
          </cell>
          <cell r="CO308">
            <v>0</v>
          </cell>
          <cell r="CP308">
            <v>0</v>
          </cell>
          <cell r="CQ308">
            <v>0</v>
          </cell>
          <cell r="CS308">
            <v>0</v>
          </cell>
          <cell r="CT308">
            <v>0</v>
          </cell>
          <cell r="CU308">
            <v>0</v>
          </cell>
          <cell r="CV308">
            <v>0</v>
          </cell>
          <cell r="CW308">
            <v>0</v>
          </cell>
          <cell r="EE308">
            <v>0</v>
          </cell>
          <cell r="EF308">
            <v>0</v>
          </cell>
          <cell r="EH308">
            <v>0</v>
          </cell>
          <cell r="EI308">
            <v>0</v>
          </cell>
          <cell r="EJ308">
            <v>0</v>
          </cell>
          <cell r="EK308">
            <v>0</v>
          </cell>
          <cell r="EL308">
            <v>0</v>
          </cell>
          <cell r="EM308">
            <v>0</v>
          </cell>
        </row>
        <row r="309">
          <cell r="A309">
            <v>0</v>
          </cell>
          <cell r="B309">
            <v>0</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V309">
            <v>0</v>
          </cell>
          <cell r="AW309">
            <v>0</v>
          </cell>
          <cell r="AX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N309">
            <v>0</v>
          </cell>
          <cell r="CO309">
            <v>0</v>
          </cell>
          <cell r="CP309">
            <v>0</v>
          </cell>
          <cell r="CQ309">
            <v>0</v>
          </cell>
          <cell r="CS309">
            <v>0</v>
          </cell>
          <cell r="CT309">
            <v>0</v>
          </cell>
          <cell r="CU309">
            <v>0</v>
          </cell>
          <cell r="CV309">
            <v>0</v>
          </cell>
          <cell r="CW309">
            <v>0</v>
          </cell>
          <cell r="EE309">
            <v>0</v>
          </cell>
          <cell r="EF309">
            <v>0</v>
          </cell>
          <cell r="EH309">
            <v>0</v>
          </cell>
          <cell r="EI309">
            <v>0</v>
          </cell>
          <cell r="EJ309">
            <v>0</v>
          </cell>
          <cell r="EK309">
            <v>0</v>
          </cell>
          <cell r="EL309">
            <v>0</v>
          </cell>
          <cell r="EM309">
            <v>0</v>
          </cell>
        </row>
        <row r="310">
          <cell r="A310">
            <v>0</v>
          </cell>
          <cell r="B310">
            <v>0</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V310">
            <v>0</v>
          </cell>
          <cell r="AW310">
            <v>0</v>
          </cell>
          <cell r="AX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N310">
            <v>0</v>
          </cell>
          <cell r="CO310">
            <v>0</v>
          </cell>
          <cell r="CP310">
            <v>0</v>
          </cell>
          <cell r="CQ310">
            <v>0</v>
          </cell>
          <cell r="CS310">
            <v>0</v>
          </cell>
          <cell r="CT310">
            <v>0</v>
          </cell>
          <cell r="CU310">
            <v>0</v>
          </cell>
          <cell r="CV310">
            <v>0</v>
          </cell>
          <cell r="CW310">
            <v>0</v>
          </cell>
          <cell r="EE310">
            <v>0</v>
          </cell>
          <cell r="EF310">
            <v>0</v>
          </cell>
          <cell r="EH310">
            <v>0</v>
          </cell>
          <cell r="EI310">
            <v>0</v>
          </cell>
          <cell r="EJ310">
            <v>0</v>
          </cell>
          <cell r="EK310">
            <v>0</v>
          </cell>
          <cell r="EL310">
            <v>0</v>
          </cell>
          <cell r="EM310">
            <v>0</v>
          </cell>
        </row>
        <row r="311">
          <cell r="A311">
            <v>0</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V311">
            <v>0</v>
          </cell>
          <cell r="AW311">
            <v>0</v>
          </cell>
          <cell r="AX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N311">
            <v>0</v>
          </cell>
          <cell r="CO311">
            <v>0</v>
          </cell>
          <cell r="CP311">
            <v>0</v>
          </cell>
          <cell r="CQ311">
            <v>0</v>
          </cell>
          <cell r="CS311">
            <v>0</v>
          </cell>
          <cell r="CT311">
            <v>0</v>
          </cell>
          <cell r="CU311">
            <v>0</v>
          </cell>
          <cell r="CV311">
            <v>0</v>
          </cell>
          <cell r="CW311">
            <v>0</v>
          </cell>
          <cell r="EE311">
            <v>0</v>
          </cell>
          <cell r="EF311">
            <v>0</v>
          </cell>
          <cell r="EH311">
            <v>0</v>
          </cell>
          <cell r="EI311">
            <v>0</v>
          </cell>
          <cell r="EJ311">
            <v>0</v>
          </cell>
          <cell r="EK311">
            <v>0</v>
          </cell>
          <cell r="EL311">
            <v>0</v>
          </cell>
          <cell r="EM311">
            <v>0</v>
          </cell>
        </row>
        <row r="312">
          <cell r="A312">
            <v>0</v>
          </cell>
          <cell r="B312">
            <v>0</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V312">
            <v>0</v>
          </cell>
          <cell r="AW312">
            <v>0</v>
          </cell>
          <cell r="AX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N312">
            <v>0</v>
          </cell>
          <cell r="CO312">
            <v>0</v>
          </cell>
          <cell r="CP312">
            <v>0</v>
          </cell>
          <cell r="CQ312">
            <v>0</v>
          </cell>
          <cell r="CS312">
            <v>0</v>
          </cell>
          <cell r="CT312">
            <v>0</v>
          </cell>
          <cell r="CU312">
            <v>0</v>
          </cell>
          <cell r="CV312">
            <v>0</v>
          </cell>
          <cell r="CW312">
            <v>0</v>
          </cell>
          <cell r="EE312">
            <v>0</v>
          </cell>
          <cell r="EF312">
            <v>0</v>
          </cell>
          <cell r="EH312">
            <v>0</v>
          </cell>
          <cell r="EI312">
            <v>0</v>
          </cell>
          <cell r="EJ312">
            <v>0</v>
          </cell>
          <cell r="EK312">
            <v>0</v>
          </cell>
          <cell r="EL312">
            <v>0</v>
          </cell>
          <cell r="EM312">
            <v>0</v>
          </cell>
        </row>
        <row r="313">
          <cell r="A313">
            <v>0</v>
          </cell>
          <cell r="B313">
            <v>0</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V313">
            <v>0</v>
          </cell>
          <cell r="AW313">
            <v>0</v>
          </cell>
          <cell r="AX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cell r="CG313">
            <v>0</v>
          </cell>
          <cell r="CH313">
            <v>0</v>
          </cell>
          <cell r="CN313">
            <v>0</v>
          </cell>
          <cell r="CO313">
            <v>0</v>
          </cell>
          <cell r="CP313">
            <v>0</v>
          </cell>
          <cell r="CQ313">
            <v>0</v>
          </cell>
          <cell r="CS313">
            <v>0</v>
          </cell>
          <cell r="CT313">
            <v>0</v>
          </cell>
          <cell r="CU313">
            <v>0</v>
          </cell>
          <cell r="CV313">
            <v>0</v>
          </cell>
          <cell r="CW313">
            <v>0</v>
          </cell>
          <cell r="EE313">
            <v>0</v>
          </cell>
          <cell r="EF313">
            <v>0</v>
          </cell>
          <cell r="EH313">
            <v>0</v>
          </cell>
          <cell r="EI313">
            <v>0</v>
          </cell>
          <cell r="EJ313">
            <v>0</v>
          </cell>
          <cell r="EK313">
            <v>0</v>
          </cell>
          <cell r="EL313">
            <v>0</v>
          </cell>
          <cell r="EM313">
            <v>0</v>
          </cell>
        </row>
        <row r="314">
          <cell r="A314">
            <v>0</v>
          </cell>
          <cell r="B314">
            <v>0</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V314">
            <v>0</v>
          </cell>
          <cell r="AW314">
            <v>0</v>
          </cell>
          <cell r="AX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N314">
            <v>0</v>
          </cell>
          <cell r="CO314">
            <v>0</v>
          </cell>
          <cell r="CP314">
            <v>0</v>
          </cell>
          <cell r="CQ314">
            <v>0</v>
          </cell>
          <cell r="CS314">
            <v>0</v>
          </cell>
          <cell r="CT314">
            <v>0</v>
          </cell>
          <cell r="CU314">
            <v>0</v>
          </cell>
          <cell r="CV314">
            <v>0</v>
          </cell>
          <cell r="CW314">
            <v>0</v>
          </cell>
          <cell r="EE314">
            <v>0</v>
          </cell>
          <cell r="EF314">
            <v>0</v>
          </cell>
          <cell r="EH314">
            <v>0</v>
          </cell>
          <cell r="EI314">
            <v>0</v>
          </cell>
          <cell r="EJ314">
            <v>0</v>
          </cell>
          <cell r="EK314">
            <v>0</v>
          </cell>
          <cell r="EL314">
            <v>0</v>
          </cell>
          <cell r="EM314">
            <v>0</v>
          </cell>
        </row>
        <row r="315">
          <cell r="A315">
            <v>0</v>
          </cell>
          <cell r="B315">
            <v>0</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V315">
            <v>0</v>
          </cell>
          <cell r="AW315">
            <v>0</v>
          </cell>
          <cell r="AX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N315">
            <v>0</v>
          </cell>
          <cell r="CO315">
            <v>0</v>
          </cell>
          <cell r="CP315">
            <v>0</v>
          </cell>
          <cell r="CQ315">
            <v>0</v>
          </cell>
          <cell r="CS315">
            <v>0</v>
          </cell>
          <cell r="CT315">
            <v>0</v>
          </cell>
          <cell r="CU315">
            <v>0</v>
          </cell>
          <cell r="CV315">
            <v>0</v>
          </cell>
          <cell r="CW315">
            <v>0</v>
          </cell>
          <cell r="EE315">
            <v>0</v>
          </cell>
          <cell r="EF315">
            <v>0</v>
          </cell>
          <cell r="EH315">
            <v>0</v>
          </cell>
          <cell r="EI315">
            <v>0</v>
          </cell>
          <cell r="EJ315">
            <v>0</v>
          </cell>
          <cell r="EK315">
            <v>0</v>
          </cell>
          <cell r="EL315">
            <v>0</v>
          </cell>
          <cell r="EM315">
            <v>0</v>
          </cell>
        </row>
        <row r="316">
          <cell r="A316">
            <v>0</v>
          </cell>
          <cell r="B316">
            <v>0</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V316">
            <v>0</v>
          </cell>
          <cell r="AW316">
            <v>0</v>
          </cell>
          <cell r="AX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N316">
            <v>0</v>
          </cell>
          <cell r="CO316">
            <v>0</v>
          </cell>
          <cell r="CP316">
            <v>0</v>
          </cell>
          <cell r="CQ316">
            <v>0</v>
          </cell>
          <cell r="CS316">
            <v>0</v>
          </cell>
          <cell r="CT316">
            <v>0</v>
          </cell>
          <cell r="CU316">
            <v>0</v>
          </cell>
          <cell r="CV316">
            <v>0</v>
          </cell>
          <cell r="CW316">
            <v>0</v>
          </cell>
          <cell r="EE316">
            <v>0</v>
          </cell>
          <cell r="EF316">
            <v>0</v>
          </cell>
          <cell r="EH316">
            <v>0</v>
          </cell>
          <cell r="EI316">
            <v>0</v>
          </cell>
          <cell r="EJ316">
            <v>0</v>
          </cell>
          <cell r="EK316">
            <v>0</v>
          </cell>
          <cell r="EL316">
            <v>0</v>
          </cell>
          <cell r="EM316">
            <v>0</v>
          </cell>
        </row>
        <row r="317">
          <cell r="A317">
            <v>0</v>
          </cell>
          <cell r="B317">
            <v>0</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V317">
            <v>0</v>
          </cell>
          <cell r="AW317">
            <v>0</v>
          </cell>
          <cell r="AX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N317">
            <v>0</v>
          </cell>
          <cell r="CO317">
            <v>0</v>
          </cell>
          <cell r="CP317">
            <v>0</v>
          </cell>
          <cell r="CQ317">
            <v>0</v>
          </cell>
          <cell r="CS317">
            <v>0</v>
          </cell>
          <cell r="CT317">
            <v>0</v>
          </cell>
          <cell r="CU317">
            <v>0</v>
          </cell>
          <cell r="CV317">
            <v>0</v>
          </cell>
          <cell r="CW317">
            <v>0</v>
          </cell>
          <cell r="EE317">
            <v>0</v>
          </cell>
          <cell r="EF317">
            <v>0</v>
          </cell>
          <cell r="EH317">
            <v>0</v>
          </cell>
          <cell r="EI317">
            <v>0</v>
          </cell>
          <cell r="EJ317">
            <v>0</v>
          </cell>
          <cell r="EK317">
            <v>0</v>
          </cell>
          <cell r="EL317">
            <v>0</v>
          </cell>
          <cell r="EM317">
            <v>0</v>
          </cell>
        </row>
        <row r="318">
          <cell r="A318">
            <v>0</v>
          </cell>
          <cell r="B318">
            <v>0</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V318">
            <v>0</v>
          </cell>
          <cell r="AW318">
            <v>0</v>
          </cell>
          <cell r="AX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N318">
            <v>0</v>
          </cell>
          <cell r="CO318">
            <v>0</v>
          </cell>
          <cell r="CP318">
            <v>0</v>
          </cell>
          <cell r="CQ318">
            <v>0</v>
          </cell>
          <cell r="CS318">
            <v>0</v>
          </cell>
          <cell r="CT318">
            <v>0</v>
          </cell>
          <cell r="CU318">
            <v>0</v>
          </cell>
          <cell r="CV318">
            <v>0</v>
          </cell>
          <cell r="CW318">
            <v>0</v>
          </cell>
          <cell r="EE318">
            <v>0</v>
          </cell>
          <cell r="EF318">
            <v>0</v>
          </cell>
          <cell r="EH318">
            <v>0</v>
          </cell>
          <cell r="EI318">
            <v>0</v>
          </cell>
          <cell r="EJ318">
            <v>0</v>
          </cell>
          <cell r="EK318">
            <v>0</v>
          </cell>
          <cell r="EL318">
            <v>0</v>
          </cell>
          <cell r="EM318">
            <v>0</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V319">
            <v>0</v>
          </cell>
          <cell r="AW319">
            <v>0</v>
          </cell>
          <cell r="AX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N319">
            <v>0</v>
          </cell>
          <cell r="CO319">
            <v>0</v>
          </cell>
          <cell r="CP319">
            <v>0</v>
          </cell>
          <cell r="CQ319">
            <v>0</v>
          </cell>
          <cell r="CS319">
            <v>0</v>
          </cell>
          <cell r="CT319">
            <v>0</v>
          </cell>
          <cell r="CU319">
            <v>0</v>
          </cell>
          <cell r="CV319">
            <v>0</v>
          </cell>
          <cell r="CW319">
            <v>0</v>
          </cell>
          <cell r="EE319">
            <v>0</v>
          </cell>
          <cell r="EF319">
            <v>0</v>
          </cell>
          <cell r="EH319">
            <v>0</v>
          </cell>
          <cell r="EI319">
            <v>0</v>
          </cell>
          <cell r="EJ319">
            <v>0</v>
          </cell>
          <cell r="EK319">
            <v>0</v>
          </cell>
          <cell r="EL319">
            <v>0</v>
          </cell>
          <cell r="EM319">
            <v>0</v>
          </cell>
        </row>
        <row r="320">
          <cell r="A320">
            <v>0</v>
          </cell>
          <cell r="B320">
            <v>0</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V320">
            <v>0</v>
          </cell>
          <cell r="AW320">
            <v>0</v>
          </cell>
          <cell r="AX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N320">
            <v>0</v>
          </cell>
          <cell r="CO320">
            <v>0</v>
          </cell>
          <cell r="CP320">
            <v>0</v>
          </cell>
          <cell r="CQ320">
            <v>0</v>
          </cell>
          <cell r="CS320">
            <v>0</v>
          </cell>
          <cell r="CT320">
            <v>0</v>
          </cell>
          <cell r="CU320">
            <v>0</v>
          </cell>
          <cell r="CV320">
            <v>0</v>
          </cell>
          <cell r="CW320">
            <v>0</v>
          </cell>
          <cell r="EE320">
            <v>0</v>
          </cell>
          <cell r="EF320">
            <v>0</v>
          </cell>
          <cell r="EH320">
            <v>0</v>
          </cell>
          <cell r="EI320">
            <v>0</v>
          </cell>
          <cell r="EJ320">
            <v>0</v>
          </cell>
          <cell r="EK320">
            <v>0</v>
          </cell>
          <cell r="EL320">
            <v>0</v>
          </cell>
          <cell r="EM320">
            <v>0</v>
          </cell>
        </row>
        <row r="321">
          <cell r="A321">
            <v>0</v>
          </cell>
          <cell r="B321">
            <v>0</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V321">
            <v>0</v>
          </cell>
          <cell r="AW321">
            <v>0</v>
          </cell>
          <cell r="AX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N321">
            <v>0</v>
          </cell>
          <cell r="CO321">
            <v>0</v>
          </cell>
          <cell r="CP321">
            <v>0</v>
          </cell>
          <cell r="CQ321">
            <v>0</v>
          </cell>
          <cell r="CS321">
            <v>0</v>
          </cell>
          <cell r="CT321">
            <v>0</v>
          </cell>
          <cell r="CU321">
            <v>0</v>
          </cell>
          <cell r="CV321">
            <v>0</v>
          </cell>
          <cell r="CW321">
            <v>0</v>
          </cell>
          <cell r="EE321">
            <v>0</v>
          </cell>
          <cell r="EF321">
            <v>0</v>
          </cell>
          <cell r="EH321">
            <v>0</v>
          </cell>
          <cell r="EI321">
            <v>0</v>
          </cell>
          <cell r="EJ321">
            <v>0</v>
          </cell>
          <cell r="EK321">
            <v>0</v>
          </cell>
          <cell r="EL321">
            <v>0</v>
          </cell>
          <cell r="EM321">
            <v>0</v>
          </cell>
        </row>
        <row r="322">
          <cell r="A322">
            <v>0</v>
          </cell>
          <cell r="B322">
            <v>0</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V322">
            <v>0</v>
          </cell>
          <cell r="AW322">
            <v>0</v>
          </cell>
          <cell r="AX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N322">
            <v>0</v>
          </cell>
          <cell r="CO322">
            <v>0</v>
          </cell>
          <cell r="CP322">
            <v>0</v>
          </cell>
          <cell r="CQ322">
            <v>0</v>
          </cell>
          <cell r="CS322">
            <v>0</v>
          </cell>
          <cell r="CT322">
            <v>0</v>
          </cell>
          <cell r="CU322">
            <v>0</v>
          </cell>
          <cell r="CV322">
            <v>0</v>
          </cell>
          <cell r="CW322">
            <v>0</v>
          </cell>
          <cell r="EE322">
            <v>0</v>
          </cell>
          <cell r="EF322">
            <v>0</v>
          </cell>
          <cell r="EH322">
            <v>0</v>
          </cell>
          <cell r="EI322">
            <v>0</v>
          </cell>
          <cell r="EJ322">
            <v>0</v>
          </cell>
          <cell r="EK322">
            <v>0</v>
          </cell>
          <cell r="EL322">
            <v>0</v>
          </cell>
          <cell r="EM322">
            <v>0</v>
          </cell>
        </row>
        <row r="323">
          <cell r="A323">
            <v>0</v>
          </cell>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V323">
            <v>0</v>
          </cell>
          <cell r="AW323">
            <v>0</v>
          </cell>
          <cell r="AX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N323">
            <v>0</v>
          </cell>
          <cell r="CO323">
            <v>0</v>
          </cell>
          <cell r="CP323">
            <v>0</v>
          </cell>
          <cell r="CQ323">
            <v>0</v>
          </cell>
          <cell r="CS323">
            <v>0</v>
          </cell>
          <cell r="CT323">
            <v>0</v>
          </cell>
          <cell r="CU323">
            <v>0</v>
          </cell>
          <cell r="CV323">
            <v>0</v>
          </cell>
          <cell r="CW323">
            <v>0</v>
          </cell>
          <cell r="EE323">
            <v>0</v>
          </cell>
          <cell r="EF323">
            <v>0</v>
          </cell>
          <cell r="EH323">
            <v>0</v>
          </cell>
          <cell r="EI323">
            <v>0</v>
          </cell>
          <cell r="EJ323">
            <v>0</v>
          </cell>
          <cell r="EK323">
            <v>0</v>
          </cell>
          <cell r="EL323">
            <v>0</v>
          </cell>
          <cell r="EM323">
            <v>0</v>
          </cell>
        </row>
        <row r="324">
          <cell r="A324">
            <v>0</v>
          </cell>
          <cell r="B324">
            <v>0</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V324">
            <v>0</v>
          </cell>
          <cell r="AW324">
            <v>0</v>
          </cell>
          <cell r="AX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N324">
            <v>0</v>
          </cell>
          <cell r="CO324">
            <v>0</v>
          </cell>
          <cell r="CP324">
            <v>0</v>
          </cell>
          <cell r="CQ324">
            <v>0</v>
          </cell>
          <cell r="CS324">
            <v>0</v>
          </cell>
          <cell r="CT324">
            <v>0</v>
          </cell>
          <cell r="CU324">
            <v>0</v>
          </cell>
          <cell r="CV324">
            <v>0</v>
          </cell>
          <cell r="CW324">
            <v>0</v>
          </cell>
          <cell r="EE324">
            <v>0</v>
          </cell>
          <cell r="EF324">
            <v>0</v>
          </cell>
          <cell r="EH324">
            <v>0</v>
          </cell>
          <cell r="EI324">
            <v>0</v>
          </cell>
          <cell r="EJ324">
            <v>0</v>
          </cell>
          <cell r="EK324">
            <v>0</v>
          </cell>
          <cell r="EL324">
            <v>0</v>
          </cell>
          <cell r="EM324">
            <v>0</v>
          </cell>
        </row>
        <row r="325">
          <cell r="A325">
            <v>0</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V325">
            <v>0</v>
          </cell>
          <cell r="AW325">
            <v>0</v>
          </cell>
          <cell r="AX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0</v>
          </cell>
          <cell r="CF325">
            <v>0</v>
          </cell>
          <cell r="CG325">
            <v>0</v>
          </cell>
          <cell r="CH325">
            <v>0</v>
          </cell>
          <cell r="CN325">
            <v>0</v>
          </cell>
          <cell r="CO325">
            <v>0</v>
          </cell>
          <cell r="CP325">
            <v>0</v>
          </cell>
          <cell r="CQ325">
            <v>0</v>
          </cell>
          <cell r="CS325">
            <v>0</v>
          </cell>
          <cell r="CT325">
            <v>0</v>
          </cell>
          <cell r="CU325">
            <v>0</v>
          </cell>
          <cell r="CV325">
            <v>0</v>
          </cell>
          <cell r="CW325">
            <v>0</v>
          </cell>
          <cell r="EE325">
            <v>0</v>
          </cell>
          <cell r="EF325">
            <v>0</v>
          </cell>
          <cell r="EH325">
            <v>0</v>
          </cell>
          <cell r="EI325">
            <v>0</v>
          </cell>
          <cell r="EJ325">
            <v>0</v>
          </cell>
          <cell r="EK325">
            <v>0</v>
          </cell>
          <cell r="EL325">
            <v>0</v>
          </cell>
          <cell r="EM325">
            <v>0</v>
          </cell>
        </row>
        <row r="326">
          <cell r="A326">
            <v>0</v>
          </cell>
          <cell r="B326">
            <v>0</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V326">
            <v>0</v>
          </cell>
          <cell r="AW326">
            <v>0</v>
          </cell>
          <cell r="AX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v>
          </cell>
          <cell r="CA326">
            <v>0</v>
          </cell>
          <cell r="CB326">
            <v>0</v>
          </cell>
          <cell r="CC326">
            <v>0</v>
          </cell>
          <cell r="CD326">
            <v>0</v>
          </cell>
          <cell r="CE326">
            <v>0</v>
          </cell>
          <cell r="CF326">
            <v>0</v>
          </cell>
          <cell r="CG326">
            <v>0</v>
          </cell>
          <cell r="CH326">
            <v>0</v>
          </cell>
          <cell r="CN326">
            <v>0</v>
          </cell>
          <cell r="CO326">
            <v>0</v>
          </cell>
          <cell r="CP326">
            <v>0</v>
          </cell>
          <cell r="CQ326">
            <v>0</v>
          </cell>
          <cell r="CS326">
            <v>0</v>
          </cell>
          <cell r="CT326">
            <v>0</v>
          </cell>
          <cell r="CU326">
            <v>0</v>
          </cell>
          <cell r="CV326">
            <v>0</v>
          </cell>
          <cell r="CW326">
            <v>0</v>
          </cell>
          <cell r="EE326">
            <v>0</v>
          </cell>
          <cell r="EF326">
            <v>0</v>
          </cell>
          <cell r="EH326">
            <v>0</v>
          </cell>
          <cell r="EI326">
            <v>0</v>
          </cell>
          <cell r="EJ326">
            <v>0</v>
          </cell>
          <cell r="EK326">
            <v>0</v>
          </cell>
          <cell r="EL326">
            <v>0</v>
          </cell>
          <cell r="EM326">
            <v>0</v>
          </cell>
        </row>
        <row r="327">
          <cell r="A327">
            <v>0</v>
          </cell>
          <cell r="B327">
            <v>0</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V327">
            <v>0</v>
          </cell>
          <cell r="AW327">
            <v>0</v>
          </cell>
          <cell r="AX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E327">
            <v>0</v>
          </cell>
          <cell r="CF327">
            <v>0</v>
          </cell>
          <cell r="CG327">
            <v>0</v>
          </cell>
          <cell r="CH327">
            <v>0</v>
          </cell>
          <cell r="CN327">
            <v>0</v>
          </cell>
          <cell r="CO327">
            <v>0</v>
          </cell>
          <cell r="CP327">
            <v>0</v>
          </cell>
          <cell r="CQ327">
            <v>0</v>
          </cell>
          <cell r="CS327">
            <v>0</v>
          </cell>
          <cell r="CT327">
            <v>0</v>
          </cell>
          <cell r="CU327">
            <v>0</v>
          </cell>
          <cell r="CV327">
            <v>0</v>
          </cell>
          <cell r="CW327">
            <v>0</v>
          </cell>
          <cell r="EE327">
            <v>0</v>
          </cell>
          <cell r="EF327">
            <v>0</v>
          </cell>
          <cell r="EH327">
            <v>0</v>
          </cell>
          <cell r="EI327">
            <v>0</v>
          </cell>
          <cell r="EJ327">
            <v>0</v>
          </cell>
          <cell r="EK327">
            <v>0</v>
          </cell>
          <cell r="EL327">
            <v>0</v>
          </cell>
          <cell r="EM327">
            <v>0</v>
          </cell>
        </row>
        <row r="328">
          <cell r="A328">
            <v>0</v>
          </cell>
          <cell r="B328">
            <v>0</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V328">
            <v>0</v>
          </cell>
          <cell r="AW328">
            <v>0</v>
          </cell>
          <cell r="AX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E328">
            <v>0</v>
          </cell>
          <cell r="CF328">
            <v>0</v>
          </cell>
          <cell r="CG328">
            <v>0</v>
          </cell>
          <cell r="CH328">
            <v>0</v>
          </cell>
          <cell r="CN328">
            <v>0</v>
          </cell>
          <cell r="CO328">
            <v>0</v>
          </cell>
          <cell r="CP328">
            <v>0</v>
          </cell>
          <cell r="CQ328">
            <v>0</v>
          </cell>
          <cell r="CS328">
            <v>0</v>
          </cell>
          <cell r="CT328">
            <v>0</v>
          </cell>
          <cell r="CU328">
            <v>0</v>
          </cell>
          <cell r="CV328">
            <v>0</v>
          </cell>
          <cell r="CW328">
            <v>0</v>
          </cell>
          <cell r="EE328">
            <v>0</v>
          </cell>
          <cell r="EF328">
            <v>0</v>
          </cell>
          <cell r="EH328">
            <v>0</v>
          </cell>
          <cell r="EI328">
            <v>0</v>
          </cell>
          <cell r="EJ328">
            <v>0</v>
          </cell>
          <cell r="EK328">
            <v>0</v>
          </cell>
          <cell r="EL328">
            <v>0</v>
          </cell>
          <cell r="EM328">
            <v>0</v>
          </cell>
        </row>
        <row r="329">
          <cell r="A329">
            <v>0</v>
          </cell>
          <cell r="B329">
            <v>0</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V329">
            <v>0</v>
          </cell>
          <cell r="AW329">
            <v>0</v>
          </cell>
          <cell r="AX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E329">
            <v>0</v>
          </cell>
          <cell r="CF329">
            <v>0</v>
          </cell>
          <cell r="CG329">
            <v>0</v>
          </cell>
          <cell r="CH329">
            <v>0</v>
          </cell>
          <cell r="CN329">
            <v>0</v>
          </cell>
          <cell r="CO329">
            <v>0</v>
          </cell>
          <cell r="CP329">
            <v>0</v>
          </cell>
          <cell r="CQ329">
            <v>0</v>
          </cell>
          <cell r="CS329">
            <v>0</v>
          </cell>
          <cell r="CT329">
            <v>0</v>
          </cell>
          <cell r="CU329">
            <v>0</v>
          </cell>
          <cell r="CV329">
            <v>0</v>
          </cell>
          <cell r="CW329">
            <v>0</v>
          </cell>
          <cell r="EE329">
            <v>0</v>
          </cell>
          <cell r="EF329">
            <v>0</v>
          </cell>
          <cell r="EH329">
            <v>0</v>
          </cell>
          <cell r="EI329">
            <v>0</v>
          </cell>
          <cell r="EJ329">
            <v>0</v>
          </cell>
          <cell r="EK329">
            <v>0</v>
          </cell>
          <cell r="EL329">
            <v>0</v>
          </cell>
          <cell r="EM329">
            <v>0</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V330">
            <v>0</v>
          </cell>
          <cell r="AW330">
            <v>0</v>
          </cell>
          <cell r="AX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N330">
            <v>0</v>
          </cell>
          <cell r="CO330">
            <v>0</v>
          </cell>
          <cell r="CP330">
            <v>0</v>
          </cell>
          <cell r="CQ330">
            <v>0</v>
          </cell>
          <cell r="CS330">
            <v>0</v>
          </cell>
          <cell r="CT330">
            <v>0</v>
          </cell>
          <cell r="CU330">
            <v>0</v>
          </cell>
          <cell r="CV330">
            <v>0</v>
          </cell>
          <cell r="CW330">
            <v>0</v>
          </cell>
          <cell r="EE330">
            <v>0</v>
          </cell>
          <cell r="EF330">
            <v>0</v>
          </cell>
          <cell r="EH330">
            <v>0</v>
          </cell>
          <cell r="EI330">
            <v>0</v>
          </cell>
          <cell r="EJ330">
            <v>0</v>
          </cell>
          <cell r="EK330">
            <v>0</v>
          </cell>
          <cell r="EL330">
            <v>0</v>
          </cell>
          <cell r="EM330">
            <v>0</v>
          </cell>
        </row>
        <row r="331">
          <cell r="A331">
            <v>0</v>
          </cell>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V331">
            <v>0</v>
          </cell>
          <cell r="AW331">
            <v>0</v>
          </cell>
          <cell r="AX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cell r="CN331">
            <v>0</v>
          </cell>
          <cell r="CO331">
            <v>0</v>
          </cell>
          <cell r="CP331">
            <v>0</v>
          </cell>
          <cell r="CQ331">
            <v>0</v>
          </cell>
          <cell r="CS331">
            <v>0</v>
          </cell>
          <cell r="CT331">
            <v>0</v>
          </cell>
          <cell r="CU331">
            <v>0</v>
          </cell>
          <cell r="CV331">
            <v>0</v>
          </cell>
          <cell r="CW331">
            <v>0</v>
          </cell>
          <cell r="EE331">
            <v>0</v>
          </cell>
          <cell r="EF331">
            <v>0</v>
          </cell>
          <cell r="EH331">
            <v>0</v>
          </cell>
          <cell r="EI331">
            <v>0</v>
          </cell>
          <cell r="EJ331">
            <v>0</v>
          </cell>
          <cell r="EK331">
            <v>0</v>
          </cell>
          <cell r="EL331">
            <v>0</v>
          </cell>
          <cell r="EM331">
            <v>0</v>
          </cell>
        </row>
        <row r="332">
          <cell r="A332">
            <v>0</v>
          </cell>
          <cell r="B332">
            <v>0</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V332">
            <v>0</v>
          </cell>
          <cell r="AW332">
            <v>0</v>
          </cell>
          <cell r="AX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0</v>
          </cell>
          <cell r="CF332">
            <v>0</v>
          </cell>
          <cell r="CG332">
            <v>0</v>
          </cell>
          <cell r="CH332">
            <v>0</v>
          </cell>
          <cell r="CN332">
            <v>0</v>
          </cell>
          <cell r="CO332">
            <v>0</v>
          </cell>
          <cell r="CP332">
            <v>0</v>
          </cell>
          <cell r="CQ332">
            <v>0</v>
          </cell>
          <cell r="CS332">
            <v>0</v>
          </cell>
          <cell r="CT332">
            <v>0</v>
          </cell>
          <cell r="CU332">
            <v>0</v>
          </cell>
          <cell r="CV332">
            <v>0</v>
          </cell>
          <cell r="CW332">
            <v>0</v>
          </cell>
          <cell r="EE332">
            <v>0</v>
          </cell>
          <cell r="EF332">
            <v>0</v>
          </cell>
          <cell r="EH332">
            <v>0</v>
          </cell>
          <cell r="EI332">
            <v>0</v>
          </cell>
          <cell r="EJ332">
            <v>0</v>
          </cell>
          <cell r="EK332">
            <v>0</v>
          </cell>
          <cell r="EL332">
            <v>0</v>
          </cell>
          <cell r="EM332">
            <v>0</v>
          </cell>
        </row>
        <row r="333">
          <cell r="A333">
            <v>0</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V333">
            <v>0</v>
          </cell>
          <cell r="AW333">
            <v>0</v>
          </cell>
          <cell r="AX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cell r="CN333">
            <v>0</v>
          </cell>
          <cell r="CO333">
            <v>0</v>
          </cell>
          <cell r="CP333">
            <v>0</v>
          </cell>
          <cell r="CQ333">
            <v>0</v>
          </cell>
          <cell r="CS333">
            <v>0</v>
          </cell>
          <cell r="CT333">
            <v>0</v>
          </cell>
          <cell r="CU333">
            <v>0</v>
          </cell>
          <cell r="CV333">
            <v>0</v>
          </cell>
          <cell r="CW333">
            <v>0</v>
          </cell>
          <cell r="EE333">
            <v>0</v>
          </cell>
          <cell r="EF333">
            <v>0</v>
          </cell>
          <cell r="EH333">
            <v>0</v>
          </cell>
          <cell r="EI333">
            <v>0</v>
          </cell>
          <cell r="EJ333">
            <v>0</v>
          </cell>
          <cell r="EK333">
            <v>0</v>
          </cell>
          <cell r="EL333">
            <v>0</v>
          </cell>
          <cell r="EM333">
            <v>0</v>
          </cell>
        </row>
        <row r="334">
          <cell r="A334">
            <v>0</v>
          </cell>
          <cell r="B334">
            <v>0</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V334">
            <v>0</v>
          </cell>
          <cell r="AW334">
            <v>0</v>
          </cell>
          <cell r="AX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D334">
            <v>0</v>
          </cell>
          <cell r="CE334">
            <v>0</v>
          </cell>
          <cell r="CF334">
            <v>0</v>
          </cell>
          <cell r="CG334">
            <v>0</v>
          </cell>
          <cell r="CH334">
            <v>0</v>
          </cell>
          <cell r="CN334">
            <v>0</v>
          </cell>
          <cell r="CO334">
            <v>0</v>
          </cell>
          <cell r="CP334">
            <v>0</v>
          </cell>
          <cell r="CQ334">
            <v>0</v>
          </cell>
          <cell r="CS334">
            <v>0</v>
          </cell>
          <cell r="CT334">
            <v>0</v>
          </cell>
          <cell r="CU334">
            <v>0</v>
          </cell>
          <cell r="CV334">
            <v>0</v>
          </cell>
          <cell r="CW334">
            <v>0</v>
          </cell>
          <cell r="EE334">
            <v>0</v>
          </cell>
          <cell r="EF334">
            <v>0</v>
          </cell>
          <cell r="EH334">
            <v>0</v>
          </cell>
          <cell r="EI334">
            <v>0</v>
          </cell>
          <cell r="EJ334">
            <v>0</v>
          </cell>
          <cell r="EK334">
            <v>0</v>
          </cell>
          <cell r="EL334">
            <v>0</v>
          </cell>
          <cell r="EM334">
            <v>0</v>
          </cell>
        </row>
        <row r="335">
          <cell r="A335">
            <v>0</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V335">
            <v>0</v>
          </cell>
          <cell r="AW335">
            <v>0</v>
          </cell>
          <cell r="AX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E335">
            <v>0</v>
          </cell>
          <cell r="CF335">
            <v>0</v>
          </cell>
          <cell r="CG335">
            <v>0</v>
          </cell>
          <cell r="CH335">
            <v>0</v>
          </cell>
          <cell r="CN335">
            <v>0</v>
          </cell>
          <cell r="CO335">
            <v>0</v>
          </cell>
          <cell r="CP335">
            <v>0</v>
          </cell>
          <cell r="CQ335">
            <v>0</v>
          </cell>
          <cell r="CS335">
            <v>0</v>
          </cell>
          <cell r="CT335">
            <v>0</v>
          </cell>
          <cell r="CU335">
            <v>0</v>
          </cell>
          <cell r="CV335">
            <v>0</v>
          </cell>
          <cell r="CW335">
            <v>0</v>
          </cell>
          <cell r="EE335">
            <v>0</v>
          </cell>
          <cell r="EF335">
            <v>0</v>
          </cell>
          <cell r="EH335">
            <v>0</v>
          </cell>
          <cell r="EI335">
            <v>0</v>
          </cell>
          <cell r="EJ335">
            <v>0</v>
          </cell>
          <cell r="EK335">
            <v>0</v>
          </cell>
          <cell r="EL335">
            <v>0</v>
          </cell>
          <cell r="EM335">
            <v>0</v>
          </cell>
        </row>
        <row r="336">
          <cell r="A336">
            <v>0</v>
          </cell>
          <cell r="B336">
            <v>0</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V336">
            <v>0</v>
          </cell>
          <cell r="AW336">
            <v>0</v>
          </cell>
          <cell r="AX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E336">
            <v>0</v>
          </cell>
          <cell r="CF336">
            <v>0</v>
          </cell>
          <cell r="CG336">
            <v>0</v>
          </cell>
          <cell r="CH336">
            <v>0</v>
          </cell>
          <cell r="CN336">
            <v>0</v>
          </cell>
          <cell r="CO336">
            <v>0</v>
          </cell>
          <cell r="CP336">
            <v>0</v>
          </cell>
          <cell r="CQ336">
            <v>0</v>
          </cell>
          <cell r="CS336">
            <v>0</v>
          </cell>
          <cell r="CT336">
            <v>0</v>
          </cell>
          <cell r="CU336">
            <v>0</v>
          </cell>
          <cell r="CV336">
            <v>0</v>
          </cell>
          <cell r="CW336">
            <v>0</v>
          </cell>
          <cell r="EE336">
            <v>0</v>
          </cell>
          <cell r="EF336">
            <v>0</v>
          </cell>
          <cell r="EH336">
            <v>0</v>
          </cell>
          <cell r="EI336">
            <v>0</v>
          </cell>
          <cell r="EJ336">
            <v>0</v>
          </cell>
          <cell r="EK336">
            <v>0</v>
          </cell>
          <cell r="EL336">
            <v>0</v>
          </cell>
          <cell r="EM336">
            <v>0</v>
          </cell>
        </row>
        <row r="337">
          <cell r="A337">
            <v>0</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V337">
            <v>0</v>
          </cell>
          <cell r="AW337">
            <v>0</v>
          </cell>
          <cell r="AX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E337">
            <v>0</v>
          </cell>
          <cell r="CF337">
            <v>0</v>
          </cell>
          <cell r="CG337">
            <v>0</v>
          </cell>
          <cell r="CH337">
            <v>0</v>
          </cell>
          <cell r="CN337">
            <v>0</v>
          </cell>
          <cell r="CO337">
            <v>0</v>
          </cell>
          <cell r="CP337">
            <v>0</v>
          </cell>
          <cell r="CQ337">
            <v>0</v>
          </cell>
          <cell r="CS337">
            <v>0</v>
          </cell>
          <cell r="CT337">
            <v>0</v>
          </cell>
          <cell r="CU337">
            <v>0</v>
          </cell>
          <cell r="CV337">
            <v>0</v>
          </cell>
          <cell r="CW337">
            <v>0</v>
          </cell>
          <cell r="EE337">
            <v>0</v>
          </cell>
          <cell r="EF337">
            <v>0</v>
          </cell>
          <cell r="EH337">
            <v>0</v>
          </cell>
          <cell r="EI337">
            <v>0</v>
          </cell>
          <cell r="EJ337">
            <v>0</v>
          </cell>
          <cell r="EK337">
            <v>0</v>
          </cell>
          <cell r="EL337">
            <v>0</v>
          </cell>
          <cell r="EM337">
            <v>0</v>
          </cell>
        </row>
        <row r="338">
          <cell r="A338">
            <v>0</v>
          </cell>
          <cell r="B338">
            <v>0</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V338">
            <v>0</v>
          </cell>
          <cell r="AW338">
            <v>0</v>
          </cell>
          <cell r="AX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0</v>
          </cell>
          <cell r="CH338">
            <v>0</v>
          </cell>
          <cell r="CN338">
            <v>0</v>
          </cell>
          <cell r="CO338">
            <v>0</v>
          </cell>
          <cell r="CP338">
            <v>0</v>
          </cell>
          <cell r="CQ338">
            <v>0</v>
          </cell>
          <cell r="CS338">
            <v>0</v>
          </cell>
          <cell r="CT338">
            <v>0</v>
          </cell>
          <cell r="CU338">
            <v>0</v>
          </cell>
          <cell r="CV338">
            <v>0</v>
          </cell>
          <cell r="CW338">
            <v>0</v>
          </cell>
          <cell r="EE338">
            <v>0</v>
          </cell>
          <cell r="EF338">
            <v>0</v>
          </cell>
          <cell r="EH338">
            <v>0</v>
          </cell>
          <cell r="EI338">
            <v>0</v>
          </cell>
          <cell r="EJ338">
            <v>0</v>
          </cell>
          <cell r="EK338">
            <v>0</v>
          </cell>
          <cell r="EL338">
            <v>0</v>
          </cell>
          <cell r="EM338">
            <v>0</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V339">
            <v>0</v>
          </cell>
          <cell r="AW339">
            <v>0</v>
          </cell>
          <cell r="AX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E339">
            <v>0</v>
          </cell>
          <cell r="CF339">
            <v>0</v>
          </cell>
          <cell r="CG339">
            <v>0</v>
          </cell>
          <cell r="CH339">
            <v>0</v>
          </cell>
          <cell r="CN339">
            <v>0</v>
          </cell>
          <cell r="CO339">
            <v>0</v>
          </cell>
          <cell r="CP339">
            <v>0</v>
          </cell>
          <cell r="CQ339">
            <v>0</v>
          </cell>
          <cell r="CS339">
            <v>0</v>
          </cell>
          <cell r="CT339">
            <v>0</v>
          </cell>
          <cell r="CU339">
            <v>0</v>
          </cell>
          <cell r="CV339">
            <v>0</v>
          </cell>
          <cell r="CW339">
            <v>0</v>
          </cell>
          <cell r="EE339">
            <v>0</v>
          </cell>
          <cell r="EF339">
            <v>0</v>
          </cell>
          <cell r="EH339">
            <v>0</v>
          </cell>
          <cell r="EI339">
            <v>0</v>
          </cell>
          <cell r="EJ339">
            <v>0</v>
          </cell>
          <cell r="EK339">
            <v>0</v>
          </cell>
          <cell r="EL339">
            <v>0</v>
          </cell>
          <cell r="EM339">
            <v>0</v>
          </cell>
        </row>
        <row r="340">
          <cell r="A340">
            <v>0</v>
          </cell>
          <cell r="B340">
            <v>0</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V340">
            <v>0</v>
          </cell>
          <cell r="AW340">
            <v>0</v>
          </cell>
          <cell r="AX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0</v>
          </cell>
          <cell r="CF340">
            <v>0</v>
          </cell>
          <cell r="CG340">
            <v>0</v>
          </cell>
          <cell r="CH340">
            <v>0</v>
          </cell>
          <cell r="CN340">
            <v>0</v>
          </cell>
          <cell r="CO340">
            <v>0</v>
          </cell>
          <cell r="CP340">
            <v>0</v>
          </cell>
          <cell r="CQ340">
            <v>0</v>
          </cell>
          <cell r="CS340">
            <v>0</v>
          </cell>
          <cell r="CT340">
            <v>0</v>
          </cell>
          <cell r="CU340">
            <v>0</v>
          </cell>
          <cell r="CV340">
            <v>0</v>
          </cell>
          <cell r="CW340">
            <v>0</v>
          </cell>
          <cell r="EE340">
            <v>0</v>
          </cell>
          <cell r="EF340">
            <v>0</v>
          </cell>
          <cell r="EH340">
            <v>0</v>
          </cell>
          <cell r="EI340">
            <v>0</v>
          </cell>
          <cell r="EJ340">
            <v>0</v>
          </cell>
          <cell r="EK340">
            <v>0</v>
          </cell>
          <cell r="EL340">
            <v>0</v>
          </cell>
          <cell r="EM340">
            <v>0</v>
          </cell>
        </row>
        <row r="341">
          <cell r="A341">
            <v>0</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V341">
            <v>0</v>
          </cell>
          <cell r="AW341">
            <v>0</v>
          </cell>
          <cell r="AX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0</v>
          </cell>
          <cell r="BS341">
            <v>0</v>
          </cell>
          <cell r="BT341">
            <v>0</v>
          </cell>
          <cell r="BU341">
            <v>0</v>
          </cell>
          <cell r="BV341">
            <v>0</v>
          </cell>
          <cell r="BW341">
            <v>0</v>
          </cell>
          <cell r="BX341">
            <v>0</v>
          </cell>
          <cell r="BY341">
            <v>0</v>
          </cell>
          <cell r="BZ341">
            <v>0</v>
          </cell>
          <cell r="CA341">
            <v>0</v>
          </cell>
          <cell r="CB341">
            <v>0</v>
          </cell>
          <cell r="CC341">
            <v>0</v>
          </cell>
          <cell r="CD341">
            <v>0</v>
          </cell>
          <cell r="CE341">
            <v>0</v>
          </cell>
          <cell r="CF341">
            <v>0</v>
          </cell>
          <cell r="CG341">
            <v>0</v>
          </cell>
          <cell r="CH341">
            <v>0</v>
          </cell>
          <cell r="CN341">
            <v>0</v>
          </cell>
          <cell r="CO341">
            <v>0</v>
          </cell>
          <cell r="CP341">
            <v>0</v>
          </cell>
          <cell r="CQ341">
            <v>0</v>
          </cell>
          <cell r="CS341">
            <v>0</v>
          </cell>
          <cell r="CT341">
            <v>0</v>
          </cell>
          <cell r="CU341">
            <v>0</v>
          </cell>
          <cell r="CV341">
            <v>0</v>
          </cell>
          <cell r="CW341">
            <v>0</v>
          </cell>
          <cell r="EE341">
            <v>0</v>
          </cell>
          <cell r="EF341">
            <v>0</v>
          </cell>
          <cell r="EH341">
            <v>0</v>
          </cell>
          <cell r="EI341">
            <v>0</v>
          </cell>
          <cell r="EJ341">
            <v>0</v>
          </cell>
          <cell r="EK341">
            <v>0</v>
          </cell>
          <cell r="EL341">
            <v>0</v>
          </cell>
          <cell r="EM341">
            <v>0</v>
          </cell>
        </row>
        <row r="342">
          <cell r="A342">
            <v>0</v>
          </cell>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V342">
            <v>0</v>
          </cell>
          <cell r="AW342">
            <v>0</v>
          </cell>
          <cell r="AX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E342">
            <v>0</v>
          </cell>
          <cell r="CF342">
            <v>0</v>
          </cell>
          <cell r="CG342">
            <v>0</v>
          </cell>
          <cell r="CH342">
            <v>0</v>
          </cell>
          <cell r="CN342">
            <v>0</v>
          </cell>
          <cell r="CO342">
            <v>0</v>
          </cell>
          <cell r="CP342">
            <v>0</v>
          </cell>
          <cell r="CQ342">
            <v>0</v>
          </cell>
          <cell r="CS342">
            <v>0</v>
          </cell>
          <cell r="CT342">
            <v>0</v>
          </cell>
          <cell r="CU342">
            <v>0</v>
          </cell>
          <cell r="CV342">
            <v>0</v>
          </cell>
          <cell r="CW342">
            <v>0</v>
          </cell>
          <cell r="EE342">
            <v>0</v>
          </cell>
          <cell r="EF342">
            <v>0</v>
          </cell>
          <cell r="EH342">
            <v>0</v>
          </cell>
          <cell r="EI342">
            <v>0</v>
          </cell>
          <cell r="EJ342">
            <v>0</v>
          </cell>
          <cell r="EK342">
            <v>0</v>
          </cell>
          <cell r="EL342">
            <v>0</v>
          </cell>
          <cell r="EM342">
            <v>0</v>
          </cell>
        </row>
        <row r="343">
          <cell r="A343">
            <v>0</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V343">
            <v>0</v>
          </cell>
          <cell r="AW343">
            <v>0</v>
          </cell>
          <cell r="AX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cell r="CD343">
            <v>0</v>
          </cell>
          <cell r="CE343">
            <v>0</v>
          </cell>
          <cell r="CF343">
            <v>0</v>
          </cell>
          <cell r="CG343">
            <v>0</v>
          </cell>
          <cell r="CH343">
            <v>0</v>
          </cell>
          <cell r="CN343">
            <v>0</v>
          </cell>
          <cell r="CO343">
            <v>0</v>
          </cell>
          <cell r="CP343">
            <v>0</v>
          </cell>
          <cell r="CQ343">
            <v>0</v>
          </cell>
          <cell r="CS343">
            <v>0</v>
          </cell>
          <cell r="CT343">
            <v>0</v>
          </cell>
          <cell r="CU343">
            <v>0</v>
          </cell>
          <cell r="CV343">
            <v>0</v>
          </cell>
          <cell r="CW343">
            <v>0</v>
          </cell>
          <cell r="EE343">
            <v>0</v>
          </cell>
          <cell r="EF343">
            <v>0</v>
          </cell>
          <cell r="EH343">
            <v>0</v>
          </cell>
          <cell r="EI343">
            <v>0</v>
          </cell>
          <cell r="EJ343">
            <v>0</v>
          </cell>
          <cell r="EK343">
            <v>0</v>
          </cell>
          <cell r="EL343">
            <v>0</v>
          </cell>
          <cell r="EM343">
            <v>0</v>
          </cell>
        </row>
        <row r="344">
          <cell r="A344">
            <v>0</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V344">
            <v>0</v>
          </cell>
          <cell r="AW344">
            <v>0</v>
          </cell>
          <cell r="AX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v>
          </cell>
          <cell r="CN344">
            <v>0</v>
          </cell>
          <cell r="CO344">
            <v>0</v>
          </cell>
          <cell r="CP344">
            <v>0</v>
          </cell>
          <cell r="CQ344">
            <v>0</v>
          </cell>
          <cell r="CS344">
            <v>0</v>
          </cell>
          <cell r="CT344">
            <v>0</v>
          </cell>
          <cell r="CU344">
            <v>0</v>
          </cell>
          <cell r="CV344">
            <v>0</v>
          </cell>
          <cell r="CW344">
            <v>0</v>
          </cell>
          <cell r="EE344">
            <v>0</v>
          </cell>
          <cell r="EF344">
            <v>0</v>
          </cell>
          <cell r="EH344">
            <v>0</v>
          </cell>
          <cell r="EI344">
            <v>0</v>
          </cell>
          <cell r="EJ344">
            <v>0</v>
          </cell>
          <cell r="EK344">
            <v>0</v>
          </cell>
          <cell r="EL344">
            <v>0</v>
          </cell>
          <cell r="EM344">
            <v>0</v>
          </cell>
        </row>
        <row r="345">
          <cell r="A345">
            <v>0</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V345">
            <v>0</v>
          </cell>
          <cell r="AW345">
            <v>0</v>
          </cell>
          <cell r="AX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N345">
            <v>0</v>
          </cell>
          <cell r="CO345">
            <v>0</v>
          </cell>
          <cell r="CP345">
            <v>0</v>
          </cell>
          <cell r="CQ345">
            <v>0</v>
          </cell>
          <cell r="CS345">
            <v>0</v>
          </cell>
          <cell r="CT345">
            <v>0</v>
          </cell>
          <cell r="CU345">
            <v>0</v>
          </cell>
          <cell r="CV345">
            <v>0</v>
          </cell>
          <cell r="CW345">
            <v>0</v>
          </cell>
          <cell r="EE345">
            <v>0</v>
          </cell>
          <cell r="EF345">
            <v>0</v>
          </cell>
          <cell r="EH345">
            <v>0</v>
          </cell>
          <cell r="EI345">
            <v>0</v>
          </cell>
          <cell r="EJ345">
            <v>0</v>
          </cell>
          <cell r="EK345">
            <v>0</v>
          </cell>
          <cell r="EL345">
            <v>0</v>
          </cell>
          <cell r="EM345">
            <v>0</v>
          </cell>
        </row>
        <row r="346">
          <cell r="A346">
            <v>0</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V346">
            <v>0</v>
          </cell>
          <cell r="AW346">
            <v>0</v>
          </cell>
          <cell r="AX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0</v>
          </cell>
          <cell r="CF346">
            <v>0</v>
          </cell>
          <cell r="CG346">
            <v>0</v>
          </cell>
          <cell r="CH346">
            <v>0</v>
          </cell>
          <cell r="CN346">
            <v>0</v>
          </cell>
          <cell r="CO346">
            <v>0</v>
          </cell>
          <cell r="CP346">
            <v>0</v>
          </cell>
          <cell r="CQ346">
            <v>0</v>
          </cell>
          <cell r="CS346">
            <v>0</v>
          </cell>
          <cell r="CT346">
            <v>0</v>
          </cell>
          <cell r="CU346">
            <v>0</v>
          </cell>
          <cell r="CV346">
            <v>0</v>
          </cell>
          <cell r="CW346">
            <v>0</v>
          </cell>
          <cell r="EE346">
            <v>0</v>
          </cell>
          <cell r="EF346">
            <v>0</v>
          </cell>
          <cell r="EH346">
            <v>0</v>
          </cell>
          <cell r="EI346">
            <v>0</v>
          </cell>
          <cell r="EJ346">
            <v>0</v>
          </cell>
          <cell r="EK346">
            <v>0</v>
          </cell>
          <cell r="EL346">
            <v>0</v>
          </cell>
          <cell r="EM346">
            <v>0</v>
          </cell>
        </row>
        <row r="347">
          <cell r="A347">
            <v>0</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V347">
            <v>0</v>
          </cell>
          <cell r="AW347">
            <v>0</v>
          </cell>
          <cell r="AX347">
            <v>0</v>
          </cell>
          <cell r="BA347">
            <v>0</v>
          </cell>
          <cell r="BB347">
            <v>0</v>
          </cell>
          <cell r="BC347">
            <v>0</v>
          </cell>
          <cell r="BD347">
            <v>0</v>
          </cell>
          <cell r="BE347">
            <v>0</v>
          </cell>
          <cell r="BF347">
            <v>0</v>
          </cell>
          <cell r="BG347">
            <v>0</v>
          </cell>
          <cell r="BH347">
            <v>0</v>
          </cell>
          <cell r="BI347">
            <v>0</v>
          </cell>
          <cell r="BJ347">
            <v>0</v>
          </cell>
          <cell r="BK347">
            <v>0</v>
          </cell>
          <cell r="BL347">
            <v>0</v>
          </cell>
          <cell r="BM347">
            <v>0</v>
          </cell>
          <cell r="BN347">
            <v>0</v>
          </cell>
          <cell r="BO347">
            <v>0</v>
          </cell>
          <cell r="BP347">
            <v>0</v>
          </cell>
          <cell r="BQ347">
            <v>0</v>
          </cell>
          <cell r="BR347">
            <v>0</v>
          </cell>
          <cell r="BS347">
            <v>0</v>
          </cell>
          <cell r="BT347">
            <v>0</v>
          </cell>
          <cell r="BU347">
            <v>0</v>
          </cell>
          <cell r="BV347">
            <v>0</v>
          </cell>
          <cell r="BW347">
            <v>0</v>
          </cell>
          <cell r="BX347">
            <v>0</v>
          </cell>
          <cell r="BY347">
            <v>0</v>
          </cell>
          <cell r="BZ347">
            <v>0</v>
          </cell>
          <cell r="CA347">
            <v>0</v>
          </cell>
          <cell r="CB347">
            <v>0</v>
          </cell>
          <cell r="CC347">
            <v>0</v>
          </cell>
          <cell r="CD347">
            <v>0</v>
          </cell>
          <cell r="CE347">
            <v>0</v>
          </cell>
          <cell r="CF347">
            <v>0</v>
          </cell>
          <cell r="CG347">
            <v>0</v>
          </cell>
          <cell r="CH347">
            <v>0</v>
          </cell>
          <cell r="CN347">
            <v>0</v>
          </cell>
          <cell r="CO347">
            <v>0</v>
          </cell>
          <cell r="CP347">
            <v>0</v>
          </cell>
          <cell r="CQ347">
            <v>0</v>
          </cell>
          <cell r="CS347">
            <v>0</v>
          </cell>
          <cell r="CT347">
            <v>0</v>
          </cell>
          <cell r="CU347">
            <v>0</v>
          </cell>
          <cell r="CV347">
            <v>0</v>
          </cell>
          <cell r="CW347">
            <v>0</v>
          </cell>
          <cell r="EE347">
            <v>0</v>
          </cell>
          <cell r="EF347">
            <v>0</v>
          </cell>
          <cell r="EH347">
            <v>0</v>
          </cell>
          <cell r="EI347">
            <v>0</v>
          </cell>
          <cell r="EJ347">
            <v>0</v>
          </cell>
          <cell r="EK347">
            <v>0</v>
          </cell>
          <cell r="EL347">
            <v>0</v>
          </cell>
          <cell r="EM347">
            <v>0</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V348">
            <v>0</v>
          </cell>
          <cell r="AW348">
            <v>0</v>
          </cell>
          <cell r="AX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N348">
            <v>0</v>
          </cell>
          <cell r="CO348">
            <v>0</v>
          </cell>
          <cell r="CP348">
            <v>0</v>
          </cell>
          <cell r="CQ348">
            <v>0</v>
          </cell>
          <cell r="CS348">
            <v>0</v>
          </cell>
          <cell r="CT348">
            <v>0</v>
          </cell>
          <cell r="CU348">
            <v>0</v>
          </cell>
          <cell r="CV348">
            <v>0</v>
          </cell>
          <cell r="CW348">
            <v>0</v>
          </cell>
          <cell r="EE348">
            <v>0</v>
          </cell>
          <cell r="EF348">
            <v>0</v>
          </cell>
          <cell r="EH348">
            <v>0</v>
          </cell>
          <cell r="EI348">
            <v>0</v>
          </cell>
          <cell r="EJ348">
            <v>0</v>
          </cell>
          <cell r="EK348">
            <v>0</v>
          </cell>
          <cell r="EL348">
            <v>0</v>
          </cell>
          <cell r="EM348">
            <v>0</v>
          </cell>
        </row>
        <row r="349">
          <cell r="A349">
            <v>0</v>
          </cell>
          <cell r="B349">
            <v>0</v>
          </cell>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V349">
            <v>0</v>
          </cell>
          <cell r="AW349">
            <v>0</v>
          </cell>
          <cell r="AX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0</v>
          </cell>
          <cell r="CF349">
            <v>0</v>
          </cell>
          <cell r="CG349">
            <v>0</v>
          </cell>
          <cell r="CH349">
            <v>0</v>
          </cell>
          <cell r="CN349">
            <v>0</v>
          </cell>
          <cell r="CO349">
            <v>0</v>
          </cell>
          <cell r="CP349">
            <v>0</v>
          </cell>
          <cell r="CQ349">
            <v>0</v>
          </cell>
          <cell r="CS349">
            <v>0</v>
          </cell>
          <cell r="CT349">
            <v>0</v>
          </cell>
          <cell r="CU349">
            <v>0</v>
          </cell>
          <cell r="CV349">
            <v>0</v>
          </cell>
          <cell r="CW349">
            <v>0</v>
          </cell>
          <cell r="EE349">
            <v>0</v>
          </cell>
          <cell r="EF349">
            <v>0</v>
          </cell>
          <cell r="EH349">
            <v>0</v>
          </cell>
          <cell r="EI349">
            <v>0</v>
          </cell>
          <cell r="EJ349">
            <v>0</v>
          </cell>
          <cell r="EK349">
            <v>0</v>
          </cell>
          <cell r="EL349">
            <v>0</v>
          </cell>
          <cell r="EM349">
            <v>0</v>
          </cell>
        </row>
        <row r="350">
          <cell r="A350">
            <v>0</v>
          </cell>
          <cell r="B350">
            <v>0</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V350">
            <v>0</v>
          </cell>
          <cell r="AW350">
            <v>0</v>
          </cell>
          <cell r="AX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E350">
            <v>0</v>
          </cell>
          <cell r="CF350">
            <v>0</v>
          </cell>
          <cell r="CG350">
            <v>0</v>
          </cell>
          <cell r="CH350">
            <v>0</v>
          </cell>
          <cell r="CN350">
            <v>0</v>
          </cell>
          <cell r="CO350">
            <v>0</v>
          </cell>
          <cell r="CP350">
            <v>0</v>
          </cell>
          <cell r="CQ350">
            <v>0</v>
          </cell>
          <cell r="CS350">
            <v>0</v>
          </cell>
          <cell r="CT350">
            <v>0</v>
          </cell>
          <cell r="CU350">
            <v>0</v>
          </cell>
          <cell r="CV350">
            <v>0</v>
          </cell>
          <cell r="CW350">
            <v>0</v>
          </cell>
          <cell r="EE350">
            <v>0</v>
          </cell>
          <cell r="EF350">
            <v>0</v>
          </cell>
          <cell r="EH350">
            <v>0</v>
          </cell>
          <cell r="EI350">
            <v>0</v>
          </cell>
          <cell r="EJ350">
            <v>0</v>
          </cell>
          <cell r="EK350">
            <v>0</v>
          </cell>
          <cell r="EL350">
            <v>0</v>
          </cell>
          <cell r="EM350">
            <v>0</v>
          </cell>
        </row>
        <row r="351">
          <cell r="A351">
            <v>0</v>
          </cell>
          <cell r="B351">
            <v>0</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V351">
            <v>0</v>
          </cell>
          <cell r="AW351">
            <v>0</v>
          </cell>
          <cell r="AX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N351">
            <v>0</v>
          </cell>
          <cell r="CO351">
            <v>0</v>
          </cell>
          <cell r="CP351">
            <v>0</v>
          </cell>
          <cell r="CQ351">
            <v>0</v>
          </cell>
          <cell r="CS351">
            <v>0</v>
          </cell>
          <cell r="CT351">
            <v>0</v>
          </cell>
          <cell r="CU351">
            <v>0</v>
          </cell>
          <cell r="CV351">
            <v>0</v>
          </cell>
          <cell r="CW351">
            <v>0</v>
          </cell>
          <cell r="EE351">
            <v>0</v>
          </cell>
          <cell r="EF351">
            <v>0</v>
          </cell>
          <cell r="EH351">
            <v>0</v>
          </cell>
          <cell r="EI351">
            <v>0</v>
          </cell>
          <cell r="EJ351">
            <v>0</v>
          </cell>
          <cell r="EK351">
            <v>0</v>
          </cell>
          <cell r="EL351">
            <v>0</v>
          </cell>
          <cell r="EM351">
            <v>0</v>
          </cell>
        </row>
        <row r="352">
          <cell r="A352">
            <v>0</v>
          </cell>
          <cell r="B352">
            <v>0</v>
          </cell>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V352">
            <v>0</v>
          </cell>
          <cell r="AW352">
            <v>0</v>
          </cell>
          <cell r="AX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E352">
            <v>0</v>
          </cell>
          <cell r="CF352">
            <v>0</v>
          </cell>
          <cell r="CG352">
            <v>0</v>
          </cell>
          <cell r="CH352">
            <v>0</v>
          </cell>
          <cell r="CN352">
            <v>0</v>
          </cell>
          <cell r="CO352">
            <v>0</v>
          </cell>
          <cell r="CP352">
            <v>0</v>
          </cell>
          <cell r="CQ352">
            <v>0</v>
          </cell>
          <cell r="CS352">
            <v>0</v>
          </cell>
          <cell r="CT352">
            <v>0</v>
          </cell>
          <cell r="CU352">
            <v>0</v>
          </cell>
          <cell r="CV352">
            <v>0</v>
          </cell>
          <cell r="CW352">
            <v>0</v>
          </cell>
          <cell r="EE352">
            <v>0</v>
          </cell>
          <cell r="EF352">
            <v>0</v>
          </cell>
          <cell r="EH352">
            <v>0</v>
          </cell>
          <cell r="EI352">
            <v>0</v>
          </cell>
          <cell r="EJ352">
            <v>0</v>
          </cell>
          <cell r="EK352">
            <v>0</v>
          </cell>
          <cell r="EL352">
            <v>0</v>
          </cell>
          <cell r="EM352">
            <v>0</v>
          </cell>
        </row>
        <row r="353">
          <cell r="A353">
            <v>0</v>
          </cell>
          <cell r="B353">
            <v>0</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V353">
            <v>0</v>
          </cell>
          <cell r="AW353">
            <v>0</v>
          </cell>
          <cell r="AX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0</v>
          </cell>
          <cell r="CG353">
            <v>0</v>
          </cell>
          <cell r="CH353">
            <v>0</v>
          </cell>
          <cell r="CN353">
            <v>0</v>
          </cell>
          <cell r="CO353">
            <v>0</v>
          </cell>
          <cell r="CP353">
            <v>0</v>
          </cell>
          <cell r="CQ353">
            <v>0</v>
          </cell>
          <cell r="CS353">
            <v>0</v>
          </cell>
          <cell r="CT353">
            <v>0</v>
          </cell>
          <cell r="CU353">
            <v>0</v>
          </cell>
          <cell r="CV353">
            <v>0</v>
          </cell>
          <cell r="CW353">
            <v>0</v>
          </cell>
          <cell r="EE353">
            <v>0</v>
          </cell>
          <cell r="EF353">
            <v>0</v>
          </cell>
          <cell r="EH353">
            <v>0</v>
          </cell>
          <cell r="EI353">
            <v>0</v>
          </cell>
          <cell r="EJ353">
            <v>0</v>
          </cell>
          <cell r="EK353">
            <v>0</v>
          </cell>
          <cell r="EL353">
            <v>0</v>
          </cell>
          <cell r="EM353">
            <v>0</v>
          </cell>
        </row>
        <row r="354">
          <cell r="A354">
            <v>0</v>
          </cell>
          <cell r="B354">
            <v>0</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V354">
            <v>0</v>
          </cell>
          <cell r="AW354">
            <v>0</v>
          </cell>
          <cell r="AX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0</v>
          </cell>
          <cell r="CG354">
            <v>0</v>
          </cell>
          <cell r="CH354">
            <v>0</v>
          </cell>
          <cell r="CN354">
            <v>0</v>
          </cell>
          <cell r="CO354">
            <v>0</v>
          </cell>
          <cell r="CP354">
            <v>0</v>
          </cell>
          <cell r="CQ354">
            <v>0</v>
          </cell>
          <cell r="CS354">
            <v>0</v>
          </cell>
          <cell r="CT354">
            <v>0</v>
          </cell>
          <cell r="CU354">
            <v>0</v>
          </cell>
          <cell r="CV354">
            <v>0</v>
          </cell>
          <cell r="CW354">
            <v>0</v>
          </cell>
          <cell r="EE354">
            <v>0</v>
          </cell>
          <cell r="EF354">
            <v>0</v>
          </cell>
          <cell r="EH354">
            <v>0</v>
          </cell>
          <cell r="EI354">
            <v>0</v>
          </cell>
          <cell r="EJ354">
            <v>0</v>
          </cell>
          <cell r="EK354">
            <v>0</v>
          </cell>
          <cell r="EL354">
            <v>0</v>
          </cell>
          <cell r="EM354">
            <v>0</v>
          </cell>
        </row>
        <row r="355">
          <cell r="A355">
            <v>0</v>
          </cell>
          <cell r="B355">
            <v>0</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V355">
            <v>0</v>
          </cell>
          <cell r="AW355">
            <v>0</v>
          </cell>
          <cell r="AX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cell r="BP355">
            <v>0</v>
          </cell>
          <cell r="BQ355">
            <v>0</v>
          </cell>
          <cell r="BR355">
            <v>0</v>
          </cell>
          <cell r="BS355">
            <v>0</v>
          </cell>
          <cell r="BT355">
            <v>0</v>
          </cell>
          <cell r="BU355">
            <v>0</v>
          </cell>
          <cell r="BV355">
            <v>0</v>
          </cell>
          <cell r="BW355">
            <v>0</v>
          </cell>
          <cell r="BX355">
            <v>0</v>
          </cell>
          <cell r="BY355">
            <v>0</v>
          </cell>
          <cell r="BZ355">
            <v>0</v>
          </cell>
          <cell r="CA355">
            <v>0</v>
          </cell>
          <cell r="CB355">
            <v>0</v>
          </cell>
          <cell r="CC355">
            <v>0</v>
          </cell>
          <cell r="CD355">
            <v>0</v>
          </cell>
          <cell r="CE355">
            <v>0</v>
          </cell>
          <cell r="CF355">
            <v>0</v>
          </cell>
          <cell r="CG355">
            <v>0</v>
          </cell>
          <cell r="CH355">
            <v>0</v>
          </cell>
          <cell r="CN355">
            <v>0</v>
          </cell>
          <cell r="CO355">
            <v>0</v>
          </cell>
          <cell r="CP355">
            <v>0</v>
          </cell>
          <cell r="CQ355">
            <v>0</v>
          </cell>
          <cell r="CS355">
            <v>0</v>
          </cell>
          <cell r="CT355">
            <v>0</v>
          </cell>
          <cell r="CU355">
            <v>0</v>
          </cell>
          <cell r="CV355">
            <v>0</v>
          </cell>
          <cell r="CW355">
            <v>0</v>
          </cell>
          <cell r="EE355">
            <v>0</v>
          </cell>
          <cell r="EF355">
            <v>0</v>
          </cell>
          <cell r="EH355">
            <v>0</v>
          </cell>
          <cell r="EI355">
            <v>0</v>
          </cell>
          <cell r="EJ355">
            <v>0</v>
          </cell>
          <cell r="EK355">
            <v>0</v>
          </cell>
          <cell r="EL355">
            <v>0</v>
          </cell>
          <cell r="EM355">
            <v>0</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V356">
            <v>0</v>
          </cell>
          <cell r="AW356">
            <v>0</v>
          </cell>
          <cell r="AX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0</v>
          </cell>
          <cell r="CF356">
            <v>0</v>
          </cell>
          <cell r="CG356">
            <v>0</v>
          </cell>
          <cell r="CH356">
            <v>0</v>
          </cell>
          <cell r="CN356">
            <v>0</v>
          </cell>
          <cell r="CO356">
            <v>0</v>
          </cell>
          <cell r="CP356">
            <v>0</v>
          </cell>
          <cell r="CQ356">
            <v>0</v>
          </cell>
          <cell r="CS356">
            <v>0</v>
          </cell>
          <cell r="CT356">
            <v>0</v>
          </cell>
          <cell r="CU356">
            <v>0</v>
          </cell>
          <cell r="CV356">
            <v>0</v>
          </cell>
          <cell r="CW356">
            <v>0</v>
          </cell>
          <cell r="EE356">
            <v>0</v>
          </cell>
          <cell r="EF356">
            <v>0</v>
          </cell>
          <cell r="EH356">
            <v>0</v>
          </cell>
          <cell r="EI356">
            <v>0</v>
          </cell>
          <cell r="EJ356">
            <v>0</v>
          </cell>
          <cell r="EK356">
            <v>0</v>
          </cell>
          <cell r="EL356">
            <v>0</v>
          </cell>
          <cell r="EM356">
            <v>0</v>
          </cell>
        </row>
        <row r="357">
          <cell r="A357">
            <v>0</v>
          </cell>
          <cell r="B357">
            <v>0</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V357">
            <v>0</v>
          </cell>
          <cell r="AW357">
            <v>0</v>
          </cell>
          <cell r="AX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cell r="BP357">
            <v>0</v>
          </cell>
          <cell r="BQ357">
            <v>0</v>
          </cell>
          <cell r="BR357">
            <v>0</v>
          </cell>
          <cell r="BS357">
            <v>0</v>
          </cell>
          <cell r="BT357">
            <v>0</v>
          </cell>
          <cell r="BU357">
            <v>0</v>
          </cell>
          <cell r="BV357">
            <v>0</v>
          </cell>
          <cell r="BW357">
            <v>0</v>
          </cell>
          <cell r="BX357">
            <v>0</v>
          </cell>
          <cell r="BY357">
            <v>0</v>
          </cell>
          <cell r="BZ357">
            <v>0</v>
          </cell>
          <cell r="CA357">
            <v>0</v>
          </cell>
          <cell r="CB357">
            <v>0</v>
          </cell>
          <cell r="CC357">
            <v>0</v>
          </cell>
          <cell r="CD357">
            <v>0</v>
          </cell>
          <cell r="CE357">
            <v>0</v>
          </cell>
          <cell r="CF357">
            <v>0</v>
          </cell>
          <cell r="CG357">
            <v>0</v>
          </cell>
          <cell r="CH357">
            <v>0</v>
          </cell>
          <cell r="CN357">
            <v>0</v>
          </cell>
          <cell r="CO357">
            <v>0</v>
          </cell>
          <cell r="CP357">
            <v>0</v>
          </cell>
          <cell r="CQ357">
            <v>0</v>
          </cell>
          <cell r="CS357">
            <v>0</v>
          </cell>
          <cell r="CT357">
            <v>0</v>
          </cell>
          <cell r="CU357">
            <v>0</v>
          </cell>
          <cell r="CV357">
            <v>0</v>
          </cell>
          <cell r="CW357">
            <v>0</v>
          </cell>
          <cell r="EE357">
            <v>0</v>
          </cell>
          <cell r="EF357">
            <v>0</v>
          </cell>
          <cell r="EH357">
            <v>0</v>
          </cell>
          <cell r="EI357">
            <v>0</v>
          </cell>
          <cell r="EJ357">
            <v>0</v>
          </cell>
          <cell r="EK357">
            <v>0</v>
          </cell>
          <cell r="EL357">
            <v>0</v>
          </cell>
          <cell r="EM357">
            <v>0</v>
          </cell>
        </row>
        <row r="358">
          <cell r="A358">
            <v>0</v>
          </cell>
          <cell r="B358">
            <v>0</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V358">
            <v>0</v>
          </cell>
          <cell r="AW358">
            <v>0</v>
          </cell>
          <cell r="AX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BU358">
            <v>0</v>
          </cell>
          <cell r="BV358">
            <v>0</v>
          </cell>
          <cell r="BW358">
            <v>0</v>
          </cell>
          <cell r="BX358">
            <v>0</v>
          </cell>
          <cell r="BY358">
            <v>0</v>
          </cell>
          <cell r="BZ358">
            <v>0</v>
          </cell>
          <cell r="CA358">
            <v>0</v>
          </cell>
          <cell r="CB358">
            <v>0</v>
          </cell>
          <cell r="CC358">
            <v>0</v>
          </cell>
          <cell r="CD358">
            <v>0</v>
          </cell>
          <cell r="CE358">
            <v>0</v>
          </cell>
          <cell r="CF358">
            <v>0</v>
          </cell>
          <cell r="CG358">
            <v>0</v>
          </cell>
          <cell r="CH358">
            <v>0</v>
          </cell>
          <cell r="CN358">
            <v>0</v>
          </cell>
          <cell r="CO358">
            <v>0</v>
          </cell>
          <cell r="CP358">
            <v>0</v>
          </cell>
          <cell r="CQ358">
            <v>0</v>
          </cell>
          <cell r="CS358">
            <v>0</v>
          </cell>
          <cell r="CT358">
            <v>0</v>
          </cell>
          <cell r="CU358">
            <v>0</v>
          </cell>
          <cell r="CV358">
            <v>0</v>
          </cell>
          <cell r="CW358">
            <v>0</v>
          </cell>
          <cell r="EE358">
            <v>0</v>
          </cell>
          <cell r="EF358">
            <v>0</v>
          </cell>
          <cell r="EH358">
            <v>0</v>
          </cell>
          <cell r="EI358">
            <v>0</v>
          </cell>
          <cell r="EJ358">
            <v>0</v>
          </cell>
          <cell r="EK358">
            <v>0</v>
          </cell>
          <cell r="EL358">
            <v>0</v>
          </cell>
          <cell r="EM358">
            <v>0</v>
          </cell>
        </row>
        <row r="359">
          <cell r="A359">
            <v>0</v>
          </cell>
          <cell r="B359">
            <v>0</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V359">
            <v>0</v>
          </cell>
          <cell r="AW359">
            <v>0</v>
          </cell>
          <cell r="AX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V359">
            <v>0</v>
          </cell>
          <cell r="BW359">
            <v>0</v>
          </cell>
          <cell r="BX359">
            <v>0</v>
          </cell>
          <cell r="BY359">
            <v>0</v>
          </cell>
          <cell r="BZ359">
            <v>0</v>
          </cell>
          <cell r="CA359">
            <v>0</v>
          </cell>
          <cell r="CB359">
            <v>0</v>
          </cell>
          <cell r="CC359">
            <v>0</v>
          </cell>
          <cell r="CD359">
            <v>0</v>
          </cell>
          <cell r="CE359">
            <v>0</v>
          </cell>
          <cell r="CF359">
            <v>0</v>
          </cell>
          <cell r="CG359">
            <v>0</v>
          </cell>
          <cell r="CH359">
            <v>0</v>
          </cell>
          <cell r="CN359">
            <v>0</v>
          </cell>
          <cell r="CO359">
            <v>0</v>
          </cell>
          <cell r="CP359">
            <v>0</v>
          </cell>
          <cell r="CQ359">
            <v>0</v>
          </cell>
          <cell r="CS359">
            <v>0</v>
          </cell>
          <cell r="CT359">
            <v>0</v>
          </cell>
          <cell r="CU359">
            <v>0</v>
          </cell>
          <cell r="CV359">
            <v>0</v>
          </cell>
          <cell r="CW359">
            <v>0</v>
          </cell>
          <cell r="EE359">
            <v>0</v>
          </cell>
          <cell r="EF359">
            <v>0</v>
          </cell>
          <cell r="EH359">
            <v>0</v>
          </cell>
          <cell r="EI359">
            <v>0</v>
          </cell>
          <cell r="EJ359">
            <v>0</v>
          </cell>
          <cell r="EK359">
            <v>0</v>
          </cell>
          <cell r="EL359">
            <v>0</v>
          </cell>
          <cell r="EM359">
            <v>0</v>
          </cell>
        </row>
        <row r="360">
          <cell r="A360">
            <v>0</v>
          </cell>
          <cell r="B360">
            <v>0</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V360">
            <v>0</v>
          </cell>
          <cell r="AW360">
            <v>0</v>
          </cell>
          <cell r="AX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D360">
            <v>0</v>
          </cell>
          <cell r="CE360">
            <v>0</v>
          </cell>
          <cell r="CF360">
            <v>0</v>
          </cell>
          <cell r="CG360">
            <v>0</v>
          </cell>
          <cell r="CH360">
            <v>0</v>
          </cell>
          <cell r="CN360">
            <v>0</v>
          </cell>
          <cell r="CO360">
            <v>0</v>
          </cell>
          <cell r="CP360">
            <v>0</v>
          </cell>
          <cell r="CQ360">
            <v>0</v>
          </cell>
          <cell r="CS360">
            <v>0</v>
          </cell>
          <cell r="CT360">
            <v>0</v>
          </cell>
          <cell r="CU360">
            <v>0</v>
          </cell>
          <cell r="CV360">
            <v>0</v>
          </cell>
          <cell r="CW360">
            <v>0</v>
          </cell>
          <cell r="EE360">
            <v>0</v>
          </cell>
          <cell r="EF360">
            <v>0</v>
          </cell>
          <cell r="EH360">
            <v>0</v>
          </cell>
          <cell r="EI360">
            <v>0</v>
          </cell>
          <cell r="EJ360">
            <v>0</v>
          </cell>
          <cell r="EK360">
            <v>0</v>
          </cell>
          <cell r="EL360">
            <v>0</v>
          </cell>
          <cell r="EM360">
            <v>0</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V361">
            <v>0</v>
          </cell>
          <cell r="AW361">
            <v>0</v>
          </cell>
          <cell r="AX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V361">
            <v>0</v>
          </cell>
          <cell r="BW361">
            <v>0</v>
          </cell>
          <cell r="BX361">
            <v>0</v>
          </cell>
          <cell r="BY361">
            <v>0</v>
          </cell>
          <cell r="BZ361">
            <v>0</v>
          </cell>
          <cell r="CA361">
            <v>0</v>
          </cell>
          <cell r="CB361">
            <v>0</v>
          </cell>
          <cell r="CC361">
            <v>0</v>
          </cell>
          <cell r="CD361">
            <v>0</v>
          </cell>
          <cell r="CE361">
            <v>0</v>
          </cell>
          <cell r="CF361">
            <v>0</v>
          </cell>
          <cell r="CG361">
            <v>0</v>
          </cell>
          <cell r="CH361">
            <v>0</v>
          </cell>
          <cell r="CN361">
            <v>0</v>
          </cell>
          <cell r="CO361">
            <v>0</v>
          </cell>
          <cell r="CP361">
            <v>0</v>
          </cell>
          <cell r="CQ361">
            <v>0</v>
          </cell>
          <cell r="CS361">
            <v>0</v>
          </cell>
          <cell r="CT361">
            <v>0</v>
          </cell>
          <cell r="CU361">
            <v>0</v>
          </cell>
          <cell r="CV361">
            <v>0</v>
          </cell>
          <cell r="CW361">
            <v>0</v>
          </cell>
          <cell r="EE361">
            <v>0</v>
          </cell>
          <cell r="EF361">
            <v>0</v>
          </cell>
          <cell r="EH361">
            <v>0</v>
          </cell>
          <cell r="EI361">
            <v>0</v>
          </cell>
          <cell r="EJ361">
            <v>0</v>
          </cell>
          <cell r="EK361">
            <v>0</v>
          </cell>
          <cell r="EL361">
            <v>0</v>
          </cell>
          <cell r="EM361">
            <v>0</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V362">
            <v>0</v>
          </cell>
          <cell r="AW362">
            <v>0</v>
          </cell>
          <cell r="AX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0</v>
          </cell>
          <cell r="BW362">
            <v>0</v>
          </cell>
          <cell r="BX362">
            <v>0</v>
          </cell>
          <cell r="BY362">
            <v>0</v>
          </cell>
          <cell r="BZ362">
            <v>0</v>
          </cell>
          <cell r="CA362">
            <v>0</v>
          </cell>
          <cell r="CB362">
            <v>0</v>
          </cell>
          <cell r="CC362">
            <v>0</v>
          </cell>
          <cell r="CD362">
            <v>0</v>
          </cell>
          <cell r="CE362">
            <v>0</v>
          </cell>
          <cell r="CF362">
            <v>0</v>
          </cell>
          <cell r="CG362">
            <v>0</v>
          </cell>
          <cell r="CH362">
            <v>0</v>
          </cell>
          <cell r="CN362">
            <v>0</v>
          </cell>
          <cell r="CO362">
            <v>0</v>
          </cell>
          <cell r="CP362">
            <v>0</v>
          </cell>
          <cell r="CQ362">
            <v>0</v>
          </cell>
          <cell r="CS362">
            <v>0</v>
          </cell>
          <cell r="CT362">
            <v>0</v>
          </cell>
          <cell r="CU362">
            <v>0</v>
          </cell>
          <cell r="CV362">
            <v>0</v>
          </cell>
          <cell r="CW362">
            <v>0</v>
          </cell>
          <cell r="EE362">
            <v>0</v>
          </cell>
          <cell r="EF362">
            <v>0</v>
          </cell>
          <cell r="EH362">
            <v>0</v>
          </cell>
          <cell r="EI362">
            <v>0</v>
          </cell>
          <cell r="EJ362">
            <v>0</v>
          </cell>
          <cell r="EK362">
            <v>0</v>
          </cell>
          <cell r="EL362">
            <v>0</v>
          </cell>
          <cell r="EM362">
            <v>0</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V363">
            <v>0</v>
          </cell>
          <cell r="AW363">
            <v>0</v>
          </cell>
          <cell r="AX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N363">
            <v>0</v>
          </cell>
          <cell r="CO363">
            <v>0</v>
          </cell>
          <cell r="CP363">
            <v>0</v>
          </cell>
          <cell r="CQ363">
            <v>0</v>
          </cell>
          <cell r="CS363">
            <v>0</v>
          </cell>
          <cell r="CT363">
            <v>0</v>
          </cell>
          <cell r="CU363">
            <v>0</v>
          </cell>
          <cell r="CV363">
            <v>0</v>
          </cell>
          <cell r="CW363">
            <v>0</v>
          </cell>
          <cell r="EE363">
            <v>0</v>
          </cell>
          <cell r="EF363">
            <v>0</v>
          </cell>
          <cell r="EH363">
            <v>0</v>
          </cell>
          <cell r="EI363">
            <v>0</v>
          </cell>
          <cell r="EJ363">
            <v>0</v>
          </cell>
          <cell r="EK363">
            <v>0</v>
          </cell>
          <cell r="EL363">
            <v>0</v>
          </cell>
          <cell r="EM363">
            <v>0</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V364">
            <v>0</v>
          </cell>
          <cell r="AW364">
            <v>0</v>
          </cell>
          <cell r="AX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cell r="CN364">
            <v>0</v>
          </cell>
          <cell r="CO364">
            <v>0</v>
          </cell>
          <cell r="CP364">
            <v>0</v>
          </cell>
          <cell r="CQ364">
            <v>0</v>
          </cell>
          <cell r="CS364">
            <v>0</v>
          </cell>
          <cell r="CT364">
            <v>0</v>
          </cell>
          <cell r="CU364">
            <v>0</v>
          </cell>
          <cell r="CV364">
            <v>0</v>
          </cell>
          <cell r="CW364">
            <v>0</v>
          </cell>
          <cell r="EE364">
            <v>0</v>
          </cell>
          <cell r="EF364">
            <v>0</v>
          </cell>
          <cell r="EH364">
            <v>0</v>
          </cell>
          <cell r="EI364">
            <v>0</v>
          </cell>
          <cell r="EJ364">
            <v>0</v>
          </cell>
          <cell r="EK364">
            <v>0</v>
          </cell>
          <cell r="EL364">
            <v>0</v>
          </cell>
          <cell r="EM364">
            <v>0</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V365">
            <v>0</v>
          </cell>
          <cell r="AW365">
            <v>0</v>
          </cell>
          <cell r="AX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cell r="CN365">
            <v>0</v>
          </cell>
          <cell r="CO365">
            <v>0</v>
          </cell>
          <cell r="CP365">
            <v>0</v>
          </cell>
          <cell r="CQ365">
            <v>0</v>
          </cell>
          <cell r="CS365">
            <v>0</v>
          </cell>
          <cell r="CT365">
            <v>0</v>
          </cell>
          <cell r="CU365">
            <v>0</v>
          </cell>
          <cell r="CV365">
            <v>0</v>
          </cell>
          <cell r="CW365">
            <v>0</v>
          </cell>
          <cell r="EE365">
            <v>0</v>
          </cell>
          <cell r="EF365">
            <v>0</v>
          </cell>
          <cell r="EH365">
            <v>0</v>
          </cell>
          <cell r="EI365">
            <v>0</v>
          </cell>
          <cell r="EJ365">
            <v>0</v>
          </cell>
          <cell r="EK365">
            <v>0</v>
          </cell>
          <cell r="EL365">
            <v>0</v>
          </cell>
          <cell r="EM365">
            <v>0</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V366">
            <v>0</v>
          </cell>
          <cell r="AW366">
            <v>0</v>
          </cell>
          <cell r="AX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cell r="CN366">
            <v>0</v>
          </cell>
          <cell r="CO366">
            <v>0</v>
          </cell>
          <cell r="CP366">
            <v>0</v>
          </cell>
          <cell r="CQ366">
            <v>0</v>
          </cell>
          <cell r="CS366">
            <v>0</v>
          </cell>
          <cell r="CT366">
            <v>0</v>
          </cell>
          <cell r="CU366">
            <v>0</v>
          </cell>
          <cell r="CV366">
            <v>0</v>
          </cell>
          <cell r="CW366">
            <v>0</v>
          </cell>
          <cell r="EE366">
            <v>0</v>
          </cell>
          <cell r="EF366">
            <v>0</v>
          </cell>
          <cell r="EH366">
            <v>0</v>
          </cell>
          <cell r="EI366">
            <v>0</v>
          </cell>
          <cell r="EJ366">
            <v>0</v>
          </cell>
          <cell r="EK366">
            <v>0</v>
          </cell>
          <cell r="EL366">
            <v>0</v>
          </cell>
          <cell r="EM366">
            <v>0</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V367">
            <v>0</v>
          </cell>
          <cell r="AW367">
            <v>0</v>
          </cell>
          <cell r="AX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N367">
            <v>0</v>
          </cell>
          <cell r="CO367">
            <v>0</v>
          </cell>
          <cell r="CP367">
            <v>0</v>
          </cell>
          <cell r="CQ367">
            <v>0</v>
          </cell>
          <cell r="CS367">
            <v>0</v>
          </cell>
          <cell r="CT367">
            <v>0</v>
          </cell>
          <cell r="CU367">
            <v>0</v>
          </cell>
          <cell r="CV367">
            <v>0</v>
          </cell>
          <cell r="CW367">
            <v>0</v>
          </cell>
          <cell r="EE367">
            <v>0</v>
          </cell>
          <cell r="EF367">
            <v>0</v>
          </cell>
          <cell r="EH367">
            <v>0</v>
          </cell>
          <cell r="EI367">
            <v>0</v>
          </cell>
          <cell r="EJ367">
            <v>0</v>
          </cell>
          <cell r="EK367">
            <v>0</v>
          </cell>
          <cell r="EL367">
            <v>0</v>
          </cell>
          <cell r="EM367">
            <v>0</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V368">
            <v>0</v>
          </cell>
          <cell r="AW368">
            <v>0</v>
          </cell>
          <cell r="AX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H368">
            <v>0</v>
          </cell>
          <cell r="CN368">
            <v>0</v>
          </cell>
          <cell r="CO368">
            <v>0</v>
          </cell>
          <cell r="CP368">
            <v>0</v>
          </cell>
          <cell r="CQ368">
            <v>0</v>
          </cell>
          <cell r="CS368">
            <v>0</v>
          </cell>
          <cell r="CT368">
            <v>0</v>
          </cell>
          <cell r="CU368">
            <v>0</v>
          </cell>
          <cell r="CV368">
            <v>0</v>
          </cell>
          <cell r="CW368">
            <v>0</v>
          </cell>
          <cell r="EE368">
            <v>0</v>
          </cell>
          <cell r="EF368">
            <v>0</v>
          </cell>
          <cell r="EH368">
            <v>0</v>
          </cell>
          <cell r="EI368">
            <v>0</v>
          </cell>
          <cell r="EJ368">
            <v>0</v>
          </cell>
          <cell r="EK368">
            <v>0</v>
          </cell>
          <cell r="EL368">
            <v>0</v>
          </cell>
          <cell r="EM368">
            <v>0</v>
          </cell>
        </row>
        <row r="369">
          <cell r="A369">
            <v>0</v>
          </cell>
          <cell r="B369">
            <v>0</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V369">
            <v>0</v>
          </cell>
          <cell r="AW369">
            <v>0</v>
          </cell>
          <cell r="AX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H369">
            <v>0</v>
          </cell>
          <cell r="CN369">
            <v>0</v>
          </cell>
          <cell r="CO369">
            <v>0</v>
          </cell>
          <cell r="CP369">
            <v>0</v>
          </cell>
          <cell r="CQ369">
            <v>0</v>
          </cell>
          <cell r="CS369">
            <v>0</v>
          </cell>
          <cell r="CT369">
            <v>0</v>
          </cell>
          <cell r="CU369">
            <v>0</v>
          </cell>
          <cell r="CV369">
            <v>0</v>
          </cell>
          <cell r="CW369">
            <v>0</v>
          </cell>
          <cell r="EE369">
            <v>0</v>
          </cell>
          <cell r="EF369">
            <v>0</v>
          </cell>
          <cell r="EH369">
            <v>0</v>
          </cell>
          <cell r="EI369">
            <v>0</v>
          </cell>
          <cell r="EJ369">
            <v>0</v>
          </cell>
          <cell r="EK369">
            <v>0</v>
          </cell>
          <cell r="EL369">
            <v>0</v>
          </cell>
          <cell r="EM369">
            <v>0</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V370">
            <v>0</v>
          </cell>
          <cell r="AW370">
            <v>0</v>
          </cell>
          <cell r="AX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N370">
            <v>0</v>
          </cell>
          <cell r="CO370">
            <v>0</v>
          </cell>
          <cell r="CP370">
            <v>0</v>
          </cell>
          <cell r="CQ370">
            <v>0</v>
          </cell>
          <cell r="CS370">
            <v>0</v>
          </cell>
          <cell r="CT370">
            <v>0</v>
          </cell>
          <cell r="CU370">
            <v>0</v>
          </cell>
          <cell r="CV370">
            <v>0</v>
          </cell>
          <cell r="CW370">
            <v>0</v>
          </cell>
          <cell r="EE370">
            <v>0</v>
          </cell>
          <cell r="EF370">
            <v>0</v>
          </cell>
          <cell r="EH370">
            <v>0</v>
          </cell>
          <cell r="EI370">
            <v>0</v>
          </cell>
          <cell r="EJ370">
            <v>0</v>
          </cell>
          <cell r="EK370">
            <v>0</v>
          </cell>
          <cell r="EL370">
            <v>0</v>
          </cell>
          <cell r="EM370">
            <v>0</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V371">
            <v>0</v>
          </cell>
          <cell r="AW371">
            <v>0</v>
          </cell>
          <cell r="AX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N371">
            <v>0</v>
          </cell>
          <cell r="CO371">
            <v>0</v>
          </cell>
          <cell r="CP371">
            <v>0</v>
          </cell>
          <cell r="CQ371">
            <v>0</v>
          </cell>
          <cell r="CS371">
            <v>0</v>
          </cell>
          <cell r="CT371">
            <v>0</v>
          </cell>
          <cell r="CU371">
            <v>0</v>
          </cell>
          <cell r="CV371">
            <v>0</v>
          </cell>
          <cell r="CW371">
            <v>0</v>
          </cell>
          <cell r="EE371">
            <v>0</v>
          </cell>
          <cell r="EF371">
            <v>0</v>
          </cell>
          <cell r="EH371">
            <v>0</v>
          </cell>
          <cell r="EI371">
            <v>0</v>
          </cell>
          <cell r="EJ371">
            <v>0</v>
          </cell>
          <cell r="EK371">
            <v>0</v>
          </cell>
          <cell r="EL371">
            <v>0</v>
          </cell>
          <cell r="EM371">
            <v>0</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V372">
            <v>0</v>
          </cell>
          <cell r="AW372">
            <v>0</v>
          </cell>
          <cell r="AX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N372">
            <v>0</v>
          </cell>
          <cell r="CO372">
            <v>0</v>
          </cell>
          <cell r="CP372">
            <v>0</v>
          </cell>
          <cell r="CQ372">
            <v>0</v>
          </cell>
          <cell r="CS372">
            <v>0</v>
          </cell>
          <cell r="CT372">
            <v>0</v>
          </cell>
          <cell r="CU372">
            <v>0</v>
          </cell>
          <cell r="CV372">
            <v>0</v>
          </cell>
          <cell r="CW372">
            <v>0</v>
          </cell>
          <cell r="EE372">
            <v>0</v>
          </cell>
          <cell r="EF372">
            <v>0</v>
          </cell>
          <cell r="EH372">
            <v>0</v>
          </cell>
          <cell r="EI372">
            <v>0</v>
          </cell>
          <cell r="EJ372">
            <v>0</v>
          </cell>
          <cell r="EK372">
            <v>0</v>
          </cell>
          <cell r="EL372">
            <v>0</v>
          </cell>
          <cell r="EM372">
            <v>0</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V373">
            <v>0</v>
          </cell>
          <cell r="AW373">
            <v>0</v>
          </cell>
          <cell r="AX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X373">
            <v>0</v>
          </cell>
          <cell r="BY373">
            <v>0</v>
          </cell>
          <cell r="BZ373">
            <v>0</v>
          </cell>
          <cell r="CA373">
            <v>0</v>
          </cell>
          <cell r="CB373">
            <v>0</v>
          </cell>
          <cell r="CC373">
            <v>0</v>
          </cell>
          <cell r="CD373">
            <v>0</v>
          </cell>
          <cell r="CE373">
            <v>0</v>
          </cell>
          <cell r="CF373">
            <v>0</v>
          </cell>
          <cell r="CG373">
            <v>0</v>
          </cell>
          <cell r="CH373">
            <v>0</v>
          </cell>
          <cell r="CN373">
            <v>0</v>
          </cell>
          <cell r="CO373">
            <v>0</v>
          </cell>
          <cell r="CP373">
            <v>0</v>
          </cell>
          <cell r="CQ373">
            <v>0</v>
          </cell>
          <cell r="CS373">
            <v>0</v>
          </cell>
          <cell r="CT373">
            <v>0</v>
          </cell>
          <cell r="CU373">
            <v>0</v>
          </cell>
          <cell r="CV373">
            <v>0</v>
          </cell>
          <cell r="CW373">
            <v>0</v>
          </cell>
          <cell r="EE373">
            <v>0</v>
          </cell>
          <cell r="EF373">
            <v>0</v>
          </cell>
          <cell r="EH373">
            <v>0</v>
          </cell>
          <cell r="EI373">
            <v>0</v>
          </cell>
          <cell r="EJ373">
            <v>0</v>
          </cell>
          <cell r="EK373">
            <v>0</v>
          </cell>
          <cell r="EL373">
            <v>0</v>
          </cell>
          <cell r="EM373">
            <v>0</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V374">
            <v>0</v>
          </cell>
          <cell r="AW374">
            <v>0</v>
          </cell>
          <cell r="AX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H374">
            <v>0</v>
          </cell>
          <cell r="CN374">
            <v>0</v>
          </cell>
          <cell r="CO374">
            <v>0</v>
          </cell>
          <cell r="CP374">
            <v>0</v>
          </cell>
          <cell r="CQ374">
            <v>0</v>
          </cell>
          <cell r="CS374">
            <v>0</v>
          </cell>
          <cell r="CT374">
            <v>0</v>
          </cell>
          <cell r="CU374">
            <v>0</v>
          </cell>
          <cell r="CV374">
            <v>0</v>
          </cell>
          <cell r="CW374">
            <v>0</v>
          </cell>
          <cell r="EE374">
            <v>0</v>
          </cell>
          <cell r="EF374">
            <v>0</v>
          </cell>
          <cell r="EH374">
            <v>0</v>
          </cell>
          <cell r="EI374">
            <v>0</v>
          </cell>
          <cell r="EJ374">
            <v>0</v>
          </cell>
          <cell r="EK374">
            <v>0</v>
          </cell>
          <cell r="EL374">
            <v>0</v>
          </cell>
          <cell r="EM374">
            <v>0</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V375">
            <v>0</v>
          </cell>
          <cell r="AW375">
            <v>0</v>
          </cell>
          <cell r="AX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H375">
            <v>0</v>
          </cell>
          <cell r="CN375">
            <v>0</v>
          </cell>
          <cell r="CO375">
            <v>0</v>
          </cell>
          <cell r="CP375">
            <v>0</v>
          </cell>
          <cell r="CQ375">
            <v>0</v>
          </cell>
          <cell r="CS375">
            <v>0</v>
          </cell>
          <cell r="CT375">
            <v>0</v>
          </cell>
          <cell r="CU375">
            <v>0</v>
          </cell>
          <cell r="CV375">
            <v>0</v>
          </cell>
          <cell r="CW375">
            <v>0</v>
          </cell>
          <cell r="EE375">
            <v>0</v>
          </cell>
          <cell r="EF375">
            <v>0</v>
          </cell>
          <cell r="EH375">
            <v>0</v>
          </cell>
          <cell r="EI375">
            <v>0</v>
          </cell>
          <cell r="EJ375">
            <v>0</v>
          </cell>
          <cell r="EK375">
            <v>0</v>
          </cell>
          <cell r="EL375">
            <v>0</v>
          </cell>
          <cell r="EM375">
            <v>0</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V376">
            <v>0</v>
          </cell>
          <cell r="AW376">
            <v>0</v>
          </cell>
          <cell r="AX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H376">
            <v>0</v>
          </cell>
          <cell r="CN376">
            <v>0</v>
          </cell>
          <cell r="CO376">
            <v>0</v>
          </cell>
          <cell r="CP376">
            <v>0</v>
          </cell>
          <cell r="CQ376">
            <v>0</v>
          </cell>
          <cell r="CS376">
            <v>0</v>
          </cell>
          <cell r="CT376">
            <v>0</v>
          </cell>
          <cell r="CU376">
            <v>0</v>
          </cell>
          <cell r="CV376">
            <v>0</v>
          </cell>
          <cell r="CW376">
            <v>0</v>
          </cell>
          <cell r="EE376">
            <v>0</v>
          </cell>
          <cell r="EF376">
            <v>0</v>
          </cell>
          <cell r="EH376">
            <v>0</v>
          </cell>
          <cell r="EI376">
            <v>0</v>
          </cell>
          <cell r="EJ376">
            <v>0</v>
          </cell>
          <cell r="EK376">
            <v>0</v>
          </cell>
          <cell r="EL376">
            <v>0</v>
          </cell>
          <cell r="EM376">
            <v>0</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V377">
            <v>0</v>
          </cell>
          <cell r="AW377">
            <v>0</v>
          </cell>
          <cell r="AX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H377">
            <v>0</v>
          </cell>
          <cell r="CN377">
            <v>0</v>
          </cell>
          <cell r="CO377">
            <v>0</v>
          </cell>
          <cell r="CP377">
            <v>0</v>
          </cell>
          <cell r="CQ377">
            <v>0</v>
          </cell>
          <cell r="CS377">
            <v>0</v>
          </cell>
          <cell r="CT377">
            <v>0</v>
          </cell>
          <cell r="CU377">
            <v>0</v>
          </cell>
          <cell r="CV377">
            <v>0</v>
          </cell>
          <cell r="CW377">
            <v>0</v>
          </cell>
          <cell r="EE377">
            <v>0</v>
          </cell>
          <cell r="EF377">
            <v>0</v>
          </cell>
          <cell r="EH377">
            <v>0</v>
          </cell>
          <cell r="EI377">
            <v>0</v>
          </cell>
          <cell r="EJ377">
            <v>0</v>
          </cell>
          <cell r="EK377">
            <v>0</v>
          </cell>
          <cell r="EL377">
            <v>0</v>
          </cell>
          <cell r="EM377">
            <v>0</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V378">
            <v>0</v>
          </cell>
          <cell r="AW378">
            <v>0</v>
          </cell>
          <cell r="AX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H378">
            <v>0</v>
          </cell>
          <cell r="CN378">
            <v>0</v>
          </cell>
          <cell r="CO378">
            <v>0</v>
          </cell>
          <cell r="CP378">
            <v>0</v>
          </cell>
          <cell r="CQ378">
            <v>0</v>
          </cell>
          <cell r="CS378">
            <v>0</v>
          </cell>
          <cell r="CT378">
            <v>0</v>
          </cell>
          <cell r="CU378">
            <v>0</v>
          </cell>
          <cell r="CV378">
            <v>0</v>
          </cell>
          <cell r="CW378">
            <v>0</v>
          </cell>
          <cell r="EE378">
            <v>0</v>
          </cell>
          <cell r="EF378">
            <v>0</v>
          </cell>
          <cell r="EH378">
            <v>0</v>
          </cell>
          <cell r="EI378">
            <v>0</v>
          </cell>
          <cell r="EJ378">
            <v>0</v>
          </cell>
          <cell r="EK378">
            <v>0</v>
          </cell>
          <cell r="EL378">
            <v>0</v>
          </cell>
          <cell r="EM378">
            <v>0</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V379">
            <v>0</v>
          </cell>
          <cell r="AW379">
            <v>0</v>
          </cell>
          <cell r="AX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H379">
            <v>0</v>
          </cell>
          <cell r="CN379">
            <v>0</v>
          </cell>
          <cell r="CO379">
            <v>0</v>
          </cell>
          <cell r="CP379">
            <v>0</v>
          </cell>
          <cell r="CQ379">
            <v>0</v>
          </cell>
          <cell r="CS379">
            <v>0</v>
          </cell>
          <cell r="CT379">
            <v>0</v>
          </cell>
          <cell r="CU379">
            <v>0</v>
          </cell>
          <cell r="CV379">
            <v>0</v>
          </cell>
          <cell r="CW379">
            <v>0</v>
          </cell>
          <cell r="EE379">
            <v>0</v>
          </cell>
          <cell r="EF379">
            <v>0</v>
          </cell>
          <cell r="EH379">
            <v>0</v>
          </cell>
          <cell r="EI379">
            <v>0</v>
          </cell>
          <cell r="EJ379">
            <v>0</v>
          </cell>
          <cell r="EK379">
            <v>0</v>
          </cell>
          <cell r="EL379">
            <v>0</v>
          </cell>
          <cell r="EM379">
            <v>0</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V380">
            <v>0</v>
          </cell>
          <cell r="AW380">
            <v>0</v>
          </cell>
          <cell r="AX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H380">
            <v>0</v>
          </cell>
          <cell r="CN380">
            <v>0</v>
          </cell>
          <cell r="CO380">
            <v>0</v>
          </cell>
          <cell r="CP380">
            <v>0</v>
          </cell>
          <cell r="CQ380">
            <v>0</v>
          </cell>
          <cell r="CS380">
            <v>0</v>
          </cell>
          <cell r="CT380">
            <v>0</v>
          </cell>
          <cell r="CU380">
            <v>0</v>
          </cell>
          <cell r="CV380">
            <v>0</v>
          </cell>
          <cell r="CW380">
            <v>0</v>
          </cell>
          <cell r="EE380">
            <v>0</v>
          </cell>
          <cell r="EF380">
            <v>0</v>
          </cell>
          <cell r="EH380">
            <v>0</v>
          </cell>
          <cell r="EI380">
            <v>0</v>
          </cell>
          <cell r="EJ380">
            <v>0</v>
          </cell>
          <cell r="EK380">
            <v>0</v>
          </cell>
          <cell r="EL380">
            <v>0</v>
          </cell>
          <cell r="EM380">
            <v>0</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V381">
            <v>0</v>
          </cell>
          <cell r="AW381">
            <v>0</v>
          </cell>
          <cell r="AX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H381">
            <v>0</v>
          </cell>
          <cell r="CN381">
            <v>0</v>
          </cell>
          <cell r="CO381">
            <v>0</v>
          </cell>
          <cell r="CP381">
            <v>0</v>
          </cell>
          <cell r="CQ381">
            <v>0</v>
          </cell>
          <cell r="CS381">
            <v>0</v>
          </cell>
          <cell r="CT381">
            <v>0</v>
          </cell>
          <cell r="CU381">
            <v>0</v>
          </cell>
          <cell r="CV381">
            <v>0</v>
          </cell>
          <cell r="CW381">
            <v>0</v>
          </cell>
          <cell r="EE381">
            <v>0</v>
          </cell>
          <cell r="EF381">
            <v>0</v>
          </cell>
          <cell r="EH381">
            <v>0</v>
          </cell>
          <cell r="EI381">
            <v>0</v>
          </cell>
          <cell r="EJ381">
            <v>0</v>
          </cell>
          <cell r="EK381">
            <v>0</v>
          </cell>
          <cell r="EL381">
            <v>0</v>
          </cell>
          <cell r="EM381">
            <v>0</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V382">
            <v>0</v>
          </cell>
          <cell r="AW382">
            <v>0</v>
          </cell>
          <cell r="AX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N382">
            <v>0</v>
          </cell>
          <cell r="CO382">
            <v>0</v>
          </cell>
          <cell r="CP382">
            <v>0</v>
          </cell>
          <cell r="CQ382">
            <v>0</v>
          </cell>
          <cell r="CS382">
            <v>0</v>
          </cell>
          <cell r="CT382">
            <v>0</v>
          </cell>
          <cell r="CU382">
            <v>0</v>
          </cell>
          <cell r="CV382">
            <v>0</v>
          </cell>
          <cell r="CW382">
            <v>0</v>
          </cell>
          <cell r="EE382">
            <v>0</v>
          </cell>
          <cell r="EF382">
            <v>0</v>
          </cell>
          <cell r="EH382">
            <v>0</v>
          </cell>
          <cell r="EI382">
            <v>0</v>
          </cell>
          <cell r="EJ382">
            <v>0</v>
          </cell>
          <cell r="EK382">
            <v>0</v>
          </cell>
          <cell r="EL382">
            <v>0</v>
          </cell>
          <cell r="EM382">
            <v>0</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V383">
            <v>0</v>
          </cell>
          <cell r="AW383">
            <v>0</v>
          </cell>
          <cell r="AX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N383">
            <v>0</v>
          </cell>
          <cell r="CO383">
            <v>0</v>
          </cell>
          <cell r="CP383">
            <v>0</v>
          </cell>
          <cell r="CQ383">
            <v>0</v>
          </cell>
          <cell r="CS383">
            <v>0</v>
          </cell>
          <cell r="CT383">
            <v>0</v>
          </cell>
          <cell r="CU383">
            <v>0</v>
          </cell>
          <cell r="CV383">
            <v>0</v>
          </cell>
          <cell r="CW383">
            <v>0</v>
          </cell>
          <cell r="EE383">
            <v>0</v>
          </cell>
          <cell r="EF383">
            <v>0</v>
          </cell>
          <cell r="EH383">
            <v>0</v>
          </cell>
          <cell r="EI383">
            <v>0</v>
          </cell>
          <cell r="EJ383">
            <v>0</v>
          </cell>
          <cell r="EK383">
            <v>0</v>
          </cell>
          <cell r="EL383">
            <v>0</v>
          </cell>
          <cell r="EM383">
            <v>0</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V384">
            <v>0</v>
          </cell>
          <cell r="AW384">
            <v>0</v>
          </cell>
          <cell r="AX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N384">
            <v>0</v>
          </cell>
          <cell r="CO384">
            <v>0</v>
          </cell>
          <cell r="CP384">
            <v>0</v>
          </cell>
          <cell r="CQ384">
            <v>0</v>
          </cell>
          <cell r="CS384">
            <v>0</v>
          </cell>
          <cell r="CT384">
            <v>0</v>
          </cell>
          <cell r="CU384">
            <v>0</v>
          </cell>
          <cell r="CV384">
            <v>0</v>
          </cell>
          <cell r="CW384">
            <v>0</v>
          </cell>
          <cell r="EE384">
            <v>0</v>
          </cell>
          <cell r="EF384">
            <v>0</v>
          </cell>
          <cell r="EH384">
            <v>0</v>
          </cell>
          <cell r="EI384">
            <v>0</v>
          </cell>
          <cell r="EJ384">
            <v>0</v>
          </cell>
          <cell r="EK384">
            <v>0</v>
          </cell>
          <cell r="EL384">
            <v>0</v>
          </cell>
          <cell r="EM384">
            <v>0</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V385">
            <v>0</v>
          </cell>
          <cell r="AW385">
            <v>0</v>
          </cell>
          <cell r="AX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H385">
            <v>0</v>
          </cell>
          <cell r="CN385">
            <v>0</v>
          </cell>
          <cell r="CO385">
            <v>0</v>
          </cell>
          <cell r="CP385">
            <v>0</v>
          </cell>
          <cell r="CQ385">
            <v>0</v>
          </cell>
          <cell r="CS385">
            <v>0</v>
          </cell>
          <cell r="CT385">
            <v>0</v>
          </cell>
          <cell r="CU385">
            <v>0</v>
          </cell>
          <cell r="CV385">
            <v>0</v>
          </cell>
          <cell r="CW385">
            <v>0</v>
          </cell>
          <cell r="EE385">
            <v>0</v>
          </cell>
          <cell r="EF385">
            <v>0</v>
          </cell>
          <cell r="EH385">
            <v>0</v>
          </cell>
          <cell r="EI385">
            <v>0</v>
          </cell>
          <cell r="EJ385">
            <v>0</v>
          </cell>
          <cell r="EK385">
            <v>0</v>
          </cell>
          <cell r="EL385">
            <v>0</v>
          </cell>
          <cell r="EM385">
            <v>0</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V386">
            <v>0</v>
          </cell>
          <cell r="AW386">
            <v>0</v>
          </cell>
          <cell r="AX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H386">
            <v>0</v>
          </cell>
          <cell r="CN386">
            <v>0</v>
          </cell>
          <cell r="CO386">
            <v>0</v>
          </cell>
          <cell r="CP386">
            <v>0</v>
          </cell>
          <cell r="CQ386">
            <v>0</v>
          </cell>
          <cell r="CS386">
            <v>0</v>
          </cell>
          <cell r="CT386">
            <v>0</v>
          </cell>
          <cell r="CU386">
            <v>0</v>
          </cell>
          <cell r="CV386">
            <v>0</v>
          </cell>
          <cell r="CW386">
            <v>0</v>
          </cell>
          <cell r="EE386">
            <v>0</v>
          </cell>
          <cell r="EF386">
            <v>0</v>
          </cell>
          <cell r="EH386">
            <v>0</v>
          </cell>
          <cell r="EI386">
            <v>0</v>
          </cell>
          <cell r="EJ386">
            <v>0</v>
          </cell>
          <cell r="EK386">
            <v>0</v>
          </cell>
          <cell r="EL386">
            <v>0</v>
          </cell>
          <cell r="EM386">
            <v>0</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V387">
            <v>0</v>
          </cell>
          <cell r="AW387">
            <v>0</v>
          </cell>
          <cell r="AX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N387">
            <v>0</v>
          </cell>
          <cell r="CO387">
            <v>0</v>
          </cell>
          <cell r="CP387">
            <v>0</v>
          </cell>
          <cell r="CQ387">
            <v>0</v>
          </cell>
          <cell r="CS387">
            <v>0</v>
          </cell>
          <cell r="CT387">
            <v>0</v>
          </cell>
          <cell r="CU387">
            <v>0</v>
          </cell>
          <cell r="CV387">
            <v>0</v>
          </cell>
          <cell r="CW387">
            <v>0</v>
          </cell>
          <cell r="EE387">
            <v>0</v>
          </cell>
          <cell r="EF387">
            <v>0</v>
          </cell>
          <cell r="EH387">
            <v>0</v>
          </cell>
          <cell r="EI387">
            <v>0</v>
          </cell>
          <cell r="EJ387">
            <v>0</v>
          </cell>
          <cell r="EK387">
            <v>0</v>
          </cell>
          <cell r="EL387">
            <v>0</v>
          </cell>
          <cell r="EM387">
            <v>0</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V388">
            <v>0</v>
          </cell>
          <cell r="AW388">
            <v>0</v>
          </cell>
          <cell r="AX388">
            <v>0</v>
          </cell>
          <cell r="BA388">
            <v>0</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H388">
            <v>0</v>
          </cell>
          <cell r="CN388">
            <v>0</v>
          </cell>
          <cell r="CO388">
            <v>0</v>
          </cell>
          <cell r="CP388">
            <v>0</v>
          </cell>
          <cell r="CQ388">
            <v>0</v>
          </cell>
          <cell r="CS388">
            <v>0</v>
          </cell>
          <cell r="CT388">
            <v>0</v>
          </cell>
          <cell r="CU388">
            <v>0</v>
          </cell>
          <cell r="CV388">
            <v>0</v>
          </cell>
          <cell r="CW388">
            <v>0</v>
          </cell>
          <cell r="EE388">
            <v>0</v>
          </cell>
          <cell r="EF388">
            <v>0</v>
          </cell>
          <cell r="EH388">
            <v>0</v>
          </cell>
          <cell r="EI388">
            <v>0</v>
          </cell>
          <cell r="EJ388">
            <v>0</v>
          </cell>
          <cell r="EK388">
            <v>0</v>
          </cell>
          <cell r="EL388">
            <v>0</v>
          </cell>
          <cell r="EM388">
            <v>0</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V389">
            <v>0</v>
          </cell>
          <cell r="AW389">
            <v>0</v>
          </cell>
          <cell r="AX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N389">
            <v>0</v>
          </cell>
          <cell r="CO389">
            <v>0</v>
          </cell>
          <cell r="CP389">
            <v>0</v>
          </cell>
          <cell r="CQ389">
            <v>0</v>
          </cell>
          <cell r="CS389">
            <v>0</v>
          </cell>
          <cell r="CT389">
            <v>0</v>
          </cell>
          <cell r="CU389">
            <v>0</v>
          </cell>
          <cell r="CV389">
            <v>0</v>
          </cell>
          <cell r="CW389">
            <v>0</v>
          </cell>
          <cell r="EE389">
            <v>0</v>
          </cell>
          <cell r="EF389">
            <v>0</v>
          </cell>
          <cell r="EH389">
            <v>0</v>
          </cell>
          <cell r="EI389">
            <v>0</v>
          </cell>
          <cell r="EJ389">
            <v>0</v>
          </cell>
          <cell r="EK389">
            <v>0</v>
          </cell>
          <cell r="EL389">
            <v>0</v>
          </cell>
          <cell r="EM389">
            <v>0</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V390">
            <v>0</v>
          </cell>
          <cell r="AW390">
            <v>0</v>
          </cell>
          <cell r="AX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H390">
            <v>0</v>
          </cell>
          <cell r="CN390">
            <v>0</v>
          </cell>
          <cell r="CO390">
            <v>0</v>
          </cell>
          <cell r="CP390">
            <v>0</v>
          </cell>
          <cell r="CQ390">
            <v>0</v>
          </cell>
          <cell r="CS390">
            <v>0</v>
          </cell>
          <cell r="CT390">
            <v>0</v>
          </cell>
          <cell r="CU390">
            <v>0</v>
          </cell>
          <cell r="CV390">
            <v>0</v>
          </cell>
          <cell r="CW390">
            <v>0</v>
          </cell>
          <cell r="EE390">
            <v>0</v>
          </cell>
          <cell r="EF390">
            <v>0</v>
          </cell>
          <cell r="EH390">
            <v>0</v>
          </cell>
          <cell r="EI390">
            <v>0</v>
          </cell>
          <cell r="EJ390">
            <v>0</v>
          </cell>
          <cell r="EK390">
            <v>0</v>
          </cell>
          <cell r="EL390">
            <v>0</v>
          </cell>
          <cell r="EM390">
            <v>0</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V391">
            <v>0</v>
          </cell>
          <cell r="AW391">
            <v>0</v>
          </cell>
          <cell r="AX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N391">
            <v>0</v>
          </cell>
          <cell r="CO391">
            <v>0</v>
          </cell>
          <cell r="CP391">
            <v>0</v>
          </cell>
          <cell r="CQ391">
            <v>0</v>
          </cell>
          <cell r="CS391">
            <v>0</v>
          </cell>
          <cell r="CT391">
            <v>0</v>
          </cell>
          <cell r="CU391">
            <v>0</v>
          </cell>
          <cell r="CV391">
            <v>0</v>
          </cell>
          <cell r="CW391">
            <v>0</v>
          </cell>
          <cell r="EE391">
            <v>0</v>
          </cell>
          <cell r="EF391">
            <v>0</v>
          </cell>
          <cell r="EH391">
            <v>0</v>
          </cell>
          <cell r="EI391">
            <v>0</v>
          </cell>
          <cell r="EJ391">
            <v>0</v>
          </cell>
          <cell r="EK391">
            <v>0</v>
          </cell>
          <cell r="EL391">
            <v>0</v>
          </cell>
          <cell r="EM391">
            <v>0</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V392">
            <v>0</v>
          </cell>
          <cell r="AW392">
            <v>0</v>
          </cell>
          <cell r="AX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N392">
            <v>0</v>
          </cell>
          <cell r="CO392">
            <v>0</v>
          </cell>
          <cell r="CP392">
            <v>0</v>
          </cell>
          <cell r="CQ392">
            <v>0</v>
          </cell>
          <cell r="CS392">
            <v>0</v>
          </cell>
          <cell r="CT392">
            <v>0</v>
          </cell>
          <cell r="CU392">
            <v>0</v>
          </cell>
          <cell r="CV392">
            <v>0</v>
          </cell>
          <cell r="CW392">
            <v>0</v>
          </cell>
          <cell r="EE392">
            <v>0</v>
          </cell>
          <cell r="EF392">
            <v>0</v>
          </cell>
          <cell r="EH392">
            <v>0</v>
          </cell>
          <cell r="EI392">
            <v>0</v>
          </cell>
          <cell r="EJ392">
            <v>0</v>
          </cell>
          <cell r="EK392">
            <v>0</v>
          </cell>
          <cell r="EL392">
            <v>0</v>
          </cell>
          <cell r="EM392">
            <v>0</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V393">
            <v>0</v>
          </cell>
          <cell r="AW393">
            <v>0</v>
          </cell>
          <cell r="AX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N393">
            <v>0</v>
          </cell>
          <cell r="CO393">
            <v>0</v>
          </cell>
          <cell r="CP393">
            <v>0</v>
          </cell>
          <cell r="CQ393">
            <v>0</v>
          </cell>
          <cell r="CS393">
            <v>0</v>
          </cell>
          <cell r="CT393">
            <v>0</v>
          </cell>
          <cell r="CU393">
            <v>0</v>
          </cell>
          <cell r="CV393">
            <v>0</v>
          </cell>
          <cell r="CW393">
            <v>0</v>
          </cell>
          <cell r="EE393">
            <v>0</v>
          </cell>
          <cell r="EF393">
            <v>0</v>
          </cell>
          <cell r="EH393">
            <v>0</v>
          </cell>
          <cell r="EI393">
            <v>0</v>
          </cell>
          <cell r="EJ393">
            <v>0</v>
          </cell>
          <cell r="EK393">
            <v>0</v>
          </cell>
          <cell r="EL393">
            <v>0</v>
          </cell>
          <cell r="EM393">
            <v>0</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V394">
            <v>0</v>
          </cell>
          <cell r="AW394">
            <v>0</v>
          </cell>
          <cell r="AX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N394">
            <v>0</v>
          </cell>
          <cell r="CO394">
            <v>0</v>
          </cell>
          <cell r="CP394">
            <v>0</v>
          </cell>
          <cell r="CQ394">
            <v>0</v>
          </cell>
          <cell r="CS394">
            <v>0</v>
          </cell>
          <cell r="CT394">
            <v>0</v>
          </cell>
          <cell r="CU394">
            <v>0</v>
          </cell>
          <cell r="CV394">
            <v>0</v>
          </cell>
          <cell r="CW394">
            <v>0</v>
          </cell>
          <cell r="EE394">
            <v>0</v>
          </cell>
          <cell r="EF394">
            <v>0</v>
          </cell>
          <cell r="EH394">
            <v>0</v>
          </cell>
          <cell r="EI394">
            <v>0</v>
          </cell>
          <cell r="EJ394">
            <v>0</v>
          </cell>
          <cell r="EK394">
            <v>0</v>
          </cell>
          <cell r="EL394">
            <v>0</v>
          </cell>
          <cell r="EM394">
            <v>0</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V395">
            <v>0</v>
          </cell>
          <cell r="AW395">
            <v>0</v>
          </cell>
          <cell r="AX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H395">
            <v>0</v>
          </cell>
          <cell r="CN395">
            <v>0</v>
          </cell>
          <cell r="CO395">
            <v>0</v>
          </cell>
          <cell r="CP395">
            <v>0</v>
          </cell>
          <cell r="CQ395">
            <v>0</v>
          </cell>
          <cell r="CS395">
            <v>0</v>
          </cell>
          <cell r="CT395">
            <v>0</v>
          </cell>
          <cell r="CU395">
            <v>0</v>
          </cell>
          <cell r="CV395">
            <v>0</v>
          </cell>
          <cell r="CW395">
            <v>0</v>
          </cell>
          <cell r="EE395">
            <v>0</v>
          </cell>
          <cell r="EF395">
            <v>0</v>
          </cell>
          <cell r="EH395">
            <v>0</v>
          </cell>
          <cell r="EI395">
            <v>0</v>
          </cell>
          <cell r="EJ395">
            <v>0</v>
          </cell>
          <cell r="EK395">
            <v>0</v>
          </cell>
          <cell r="EL395">
            <v>0</v>
          </cell>
          <cell r="EM395">
            <v>0</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V396">
            <v>0</v>
          </cell>
          <cell r="AW396">
            <v>0</v>
          </cell>
          <cell r="AX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N396">
            <v>0</v>
          </cell>
          <cell r="CO396">
            <v>0</v>
          </cell>
          <cell r="CP396">
            <v>0</v>
          </cell>
          <cell r="CQ396">
            <v>0</v>
          </cell>
          <cell r="CS396">
            <v>0</v>
          </cell>
          <cell r="CT396">
            <v>0</v>
          </cell>
          <cell r="CU396">
            <v>0</v>
          </cell>
          <cell r="CV396">
            <v>0</v>
          </cell>
          <cell r="CW396">
            <v>0</v>
          </cell>
          <cell r="EE396">
            <v>0</v>
          </cell>
          <cell r="EF396">
            <v>0</v>
          </cell>
          <cell r="EH396">
            <v>0</v>
          </cell>
          <cell r="EI396">
            <v>0</v>
          </cell>
          <cell r="EJ396">
            <v>0</v>
          </cell>
          <cell r="EK396">
            <v>0</v>
          </cell>
          <cell r="EL396">
            <v>0</v>
          </cell>
          <cell r="EM396">
            <v>0</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V397">
            <v>0</v>
          </cell>
          <cell r="AW397">
            <v>0</v>
          </cell>
          <cell r="AX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N397">
            <v>0</v>
          </cell>
          <cell r="CO397">
            <v>0</v>
          </cell>
          <cell r="CP397">
            <v>0</v>
          </cell>
          <cell r="CQ397">
            <v>0</v>
          </cell>
          <cell r="CS397">
            <v>0</v>
          </cell>
          <cell r="CT397">
            <v>0</v>
          </cell>
          <cell r="CU397">
            <v>0</v>
          </cell>
          <cell r="CV397">
            <v>0</v>
          </cell>
          <cell r="CW397">
            <v>0</v>
          </cell>
          <cell r="EE397">
            <v>0</v>
          </cell>
          <cell r="EF397">
            <v>0</v>
          </cell>
          <cell r="EH397">
            <v>0</v>
          </cell>
          <cell r="EI397">
            <v>0</v>
          </cell>
          <cell r="EJ397">
            <v>0</v>
          </cell>
          <cell r="EK397">
            <v>0</v>
          </cell>
          <cell r="EL397">
            <v>0</v>
          </cell>
          <cell r="EM397">
            <v>0</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V398">
            <v>0</v>
          </cell>
          <cell r="AW398">
            <v>0</v>
          </cell>
          <cell r="AX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cell r="CN398">
            <v>0</v>
          </cell>
          <cell r="CO398">
            <v>0</v>
          </cell>
          <cell r="CP398">
            <v>0</v>
          </cell>
          <cell r="CQ398">
            <v>0</v>
          </cell>
          <cell r="CS398">
            <v>0</v>
          </cell>
          <cell r="CT398">
            <v>0</v>
          </cell>
          <cell r="CU398">
            <v>0</v>
          </cell>
          <cell r="CV398">
            <v>0</v>
          </cell>
          <cell r="CW398">
            <v>0</v>
          </cell>
          <cell r="EE398">
            <v>0</v>
          </cell>
          <cell r="EF398">
            <v>0</v>
          </cell>
          <cell r="EH398">
            <v>0</v>
          </cell>
          <cell r="EI398">
            <v>0</v>
          </cell>
          <cell r="EJ398">
            <v>0</v>
          </cell>
          <cell r="EK398">
            <v>0</v>
          </cell>
          <cell r="EL398">
            <v>0</v>
          </cell>
          <cell r="EM398">
            <v>0</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V399">
            <v>0</v>
          </cell>
          <cell r="AW399">
            <v>0</v>
          </cell>
          <cell r="AX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H399">
            <v>0</v>
          </cell>
          <cell r="CN399">
            <v>0</v>
          </cell>
          <cell r="CO399">
            <v>0</v>
          </cell>
          <cell r="CP399">
            <v>0</v>
          </cell>
          <cell r="CQ399">
            <v>0</v>
          </cell>
          <cell r="CS399">
            <v>0</v>
          </cell>
          <cell r="CT399">
            <v>0</v>
          </cell>
          <cell r="CU399">
            <v>0</v>
          </cell>
          <cell r="CV399">
            <v>0</v>
          </cell>
          <cell r="CW399">
            <v>0</v>
          </cell>
          <cell r="EE399">
            <v>0</v>
          </cell>
          <cell r="EF399">
            <v>0</v>
          </cell>
          <cell r="EH399">
            <v>0</v>
          </cell>
          <cell r="EI399">
            <v>0</v>
          </cell>
          <cell r="EJ399">
            <v>0</v>
          </cell>
          <cell r="EK399">
            <v>0</v>
          </cell>
          <cell r="EL399">
            <v>0</v>
          </cell>
          <cell r="EM399">
            <v>0</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V400">
            <v>0</v>
          </cell>
          <cell r="AW400">
            <v>0</v>
          </cell>
          <cell r="AX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cell r="CD400">
            <v>0</v>
          </cell>
          <cell r="CE400">
            <v>0</v>
          </cell>
          <cell r="CF400">
            <v>0</v>
          </cell>
          <cell r="CG400">
            <v>0</v>
          </cell>
          <cell r="CH400">
            <v>0</v>
          </cell>
          <cell r="CN400">
            <v>0</v>
          </cell>
          <cell r="CO400">
            <v>0</v>
          </cell>
          <cell r="CP400">
            <v>0</v>
          </cell>
          <cell r="CQ400">
            <v>0</v>
          </cell>
          <cell r="CS400">
            <v>0</v>
          </cell>
          <cell r="CT400">
            <v>0</v>
          </cell>
          <cell r="CU400">
            <v>0</v>
          </cell>
          <cell r="CV400">
            <v>0</v>
          </cell>
          <cell r="CW400">
            <v>0</v>
          </cell>
          <cell r="EE400">
            <v>0</v>
          </cell>
          <cell r="EF400">
            <v>0</v>
          </cell>
          <cell r="EH400">
            <v>0</v>
          </cell>
          <cell r="EI400">
            <v>0</v>
          </cell>
          <cell r="EJ400">
            <v>0</v>
          </cell>
          <cell r="EK400">
            <v>0</v>
          </cell>
          <cell r="EL400">
            <v>0</v>
          </cell>
          <cell r="EM400">
            <v>0</v>
          </cell>
        </row>
        <row r="401">
          <cell r="A401">
            <v>0</v>
          </cell>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V401">
            <v>0</v>
          </cell>
          <cell r="AW401">
            <v>0</v>
          </cell>
          <cell r="AX401">
            <v>0</v>
          </cell>
          <cell r="BA401">
            <v>0</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cell r="CD401">
            <v>0</v>
          </cell>
          <cell r="CE401">
            <v>0</v>
          </cell>
          <cell r="CF401">
            <v>0</v>
          </cell>
          <cell r="CG401">
            <v>0</v>
          </cell>
          <cell r="CH401">
            <v>0</v>
          </cell>
          <cell r="CN401">
            <v>0</v>
          </cell>
          <cell r="CO401">
            <v>0</v>
          </cell>
          <cell r="CP401">
            <v>0</v>
          </cell>
          <cell r="CQ401">
            <v>0</v>
          </cell>
          <cell r="CS401">
            <v>0</v>
          </cell>
          <cell r="CT401">
            <v>0</v>
          </cell>
          <cell r="CU401">
            <v>0</v>
          </cell>
          <cell r="CV401">
            <v>0</v>
          </cell>
          <cell r="CW401">
            <v>0</v>
          </cell>
          <cell r="EE401">
            <v>0</v>
          </cell>
          <cell r="EF401">
            <v>0</v>
          </cell>
          <cell r="EH401">
            <v>0</v>
          </cell>
          <cell r="EI401">
            <v>0</v>
          </cell>
          <cell r="EJ401">
            <v>0</v>
          </cell>
          <cell r="EK401">
            <v>0</v>
          </cell>
          <cell r="EL401">
            <v>0</v>
          </cell>
          <cell r="EM401">
            <v>0</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V402">
            <v>0</v>
          </cell>
          <cell r="AW402">
            <v>0</v>
          </cell>
          <cell r="AX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H402">
            <v>0</v>
          </cell>
          <cell r="CN402">
            <v>0</v>
          </cell>
          <cell r="CO402">
            <v>0</v>
          </cell>
          <cell r="CP402">
            <v>0</v>
          </cell>
          <cell r="CQ402">
            <v>0</v>
          </cell>
          <cell r="CS402">
            <v>0</v>
          </cell>
          <cell r="CT402">
            <v>0</v>
          </cell>
          <cell r="CU402">
            <v>0</v>
          </cell>
          <cell r="CV402">
            <v>0</v>
          </cell>
          <cell r="CW402">
            <v>0</v>
          </cell>
          <cell r="EE402">
            <v>0</v>
          </cell>
          <cell r="EF402">
            <v>0</v>
          </cell>
          <cell r="EH402">
            <v>0</v>
          </cell>
          <cell r="EI402">
            <v>0</v>
          </cell>
          <cell r="EJ402">
            <v>0</v>
          </cell>
          <cell r="EK402">
            <v>0</v>
          </cell>
          <cell r="EL402">
            <v>0</v>
          </cell>
          <cell r="EM402">
            <v>0</v>
          </cell>
        </row>
        <row r="403">
          <cell r="A403">
            <v>0</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V403">
            <v>0</v>
          </cell>
          <cell r="AW403">
            <v>0</v>
          </cell>
          <cell r="AX403">
            <v>0</v>
          </cell>
          <cell r="BA403">
            <v>0</v>
          </cell>
          <cell r="BB403">
            <v>0</v>
          </cell>
          <cell r="BC403">
            <v>0</v>
          </cell>
          <cell r="BD403">
            <v>0</v>
          </cell>
          <cell r="BE403">
            <v>0</v>
          </cell>
          <cell r="BF403">
            <v>0</v>
          </cell>
          <cell r="BG403">
            <v>0</v>
          </cell>
          <cell r="BH403">
            <v>0</v>
          </cell>
          <cell r="BI403">
            <v>0</v>
          </cell>
          <cell r="BJ403">
            <v>0</v>
          </cell>
          <cell r="BK403">
            <v>0</v>
          </cell>
          <cell r="BL403">
            <v>0</v>
          </cell>
          <cell r="BM403">
            <v>0</v>
          </cell>
          <cell r="BN403">
            <v>0</v>
          </cell>
          <cell r="BO403">
            <v>0</v>
          </cell>
          <cell r="BP403">
            <v>0</v>
          </cell>
          <cell r="BQ403">
            <v>0</v>
          </cell>
          <cell r="BR403">
            <v>0</v>
          </cell>
          <cell r="BS403">
            <v>0</v>
          </cell>
          <cell r="BT403">
            <v>0</v>
          </cell>
          <cell r="BU403">
            <v>0</v>
          </cell>
          <cell r="BV403">
            <v>0</v>
          </cell>
          <cell r="BW403">
            <v>0</v>
          </cell>
          <cell r="BX403">
            <v>0</v>
          </cell>
          <cell r="BY403">
            <v>0</v>
          </cell>
          <cell r="BZ403">
            <v>0</v>
          </cell>
          <cell r="CA403">
            <v>0</v>
          </cell>
          <cell r="CB403">
            <v>0</v>
          </cell>
          <cell r="CC403">
            <v>0</v>
          </cell>
          <cell r="CD403">
            <v>0</v>
          </cell>
          <cell r="CE403">
            <v>0</v>
          </cell>
          <cell r="CF403">
            <v>0</v>
          </cell>
          <cell r="CG403">
            <v>0</v>
          </cell>
          <cell r="CH403">
            <v>0</v>
          </cell>
          <cell r="CN403">
            <v>0</v>
          </cell>
          <cell r="CO403">
            <v>0</v>
          </cell>
          <cell r="CP403">
            <v>0</v>
          </cell>
          <cell r="CQ403">
            <v>0</v>
          </cell>
          <cell r="CS403">
            <v>0</v>
          </cell>
          <cell r="CT403">
            <v>0</v>
          </cell>
          <cell r="CU403">
            <v>0</v>
          </cell>
          <cell r="CV403">
            <v>0</v>
          </cell>
          <cell r="CW403">
            <v>0</v>
          </cell>
          <cell r="EE403">
            <v>0</v>
          </cell>
          <cell r="EF403">
            <v>0</v>
          </cell>
          <cell r="EH403">
            <v>0</v>
          </cell>
          <cell r="EI403">
            <v>0</v>
          </cell>
          <cell r="EJ403">
            <v>0</v>
          </cell>
          <cell r="EK403">
            <v>0</v>
          </cell>
          <cell r="EL403">
            <v>0</v>
          </cell>
          <cell r="EM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V404">
            <v>0</v>
          </cell>
          <cell r="AW404">
            <v>0</v>
          </cell>
          <cell r="AX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N404">
            <v>0</v>
          </cell>
          <cell r="CO404">
            <v>0</v>
          </cell>
          <cell r="CP404">
            <v>0</v>
          </cell>
          <cell r="CQ404">
            <v>0</v>
          </cell>
          <cell r="CS404">
            <v>0</v>
          </cell>
          <cell r="CT404">
            <v>0</v>
          </cell>
          <cell r="CU404">
            <v>0</v>
          </cell>
          <cell r="CV404">
            <v>0</v>
          </cell>
          <cell r="CW404">
            <v>0</v>
          </cell>
          <cell r="EE404">
            <v>0</v>
          </cell>
          <cell r="EF404">
            <v>0</v>
          </cell>
          <cell r="EH404">
            <v>0</v>
          </cell>
          <cell r="EI404">
            <v>0</v>
          </cell>
          <cell r="EJ404">
            <v>0</v>
          </cell>
          <cell r="EK404">
            <v>0</v>
          </cell>
          <cell r="EL404">
            <v>0</v>
          </cell>
          <cell r="EM404">
            <v>0</v>
          </cell>
        </row>
        <row r="405">
          <cell r="A405">
            <v>0</v>
          </cell>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V405">
            <v>0</v>
          </cell>
          <cell r="AW405">
            <v>0</v>
          </cell>
          <cell r="AX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H405">
            <v>0</v>
          </cell>
          <cell r="CN405">
            <v>0</v>
          </cell>
          <cell r="CO405">
            <v>0</v>
          </cell>
          <cell r="CP405">
            <v>0</v>
          </cell>
          <cell r="CQ405">
            <v>0</v>
          </cell>
          <cell r="CS405">
            <v>0</v>
          </cell>
          <cell r="CT405">
            <v>0</v>
          </cell>
          <cell r="CU405">
            <v>0</v>
          </cell>
          <cell r="CV405">
            <v>0</v>
          </cell>
          <cell r="CW405">
            <v>0</v>
          </cell>
          <cell r="EE405">
            <v>0</v>
          </cell>
          <cell r="EF405">
            <v>0</v>
          </cell>
          <cell r="EH405">
            <v>0</v>
          </cell>
          <cell r="EI405">
            <v>0</v>
          </cell>
          <cell r="EJ405">
            <v>0</v>
          </cell>
          <cell r="EK405">
            <v>0</v>
          </cell>
          <cell r="EL405">
            <v>0</v>
          </cell>
          <cell r="EM405">
            <v>0</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V406">
            <v>0</v>
          </cell>
          <cell r="AW406">
            <v>0</v>
          </cell>
          <cell r="AX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N406">
            <v>0</v>
          </cell>
          <cell r="CO406">
            <v>0</v>
          </cell>
          <cell r="CP406">
            <v>0</v>
          </cell>
          <cell r="CQ406">
            <v>0</v>
          </cell>
          <cell r="CS406">
            <v>0</v>
          </cell>
          <cell r="CT406">
            <v>0</v>
          </cell>
          <cell r="CU406">
            <v>0</v>
          </cell>
          <cell r="CV406">
            <v>0</v>
          </cell>
          <cell r="CW406">
            <v>0</v>
          </cell>
          <cell r="EE406">
            <v>0</v>
          </cell>
          <cell r="EF406">
            <v>0</v>
          </cell>
          <cell r="EH406">
            <v>0</v>
          </cell>
          <cell r="EI406">
            <v>0</v>
          </cell>
          <cell r="EJ406">
            <v>0</v>
          </cell>
          <cell r="EK406">
            <v>0</v>
          </cell>
          <cell r="EL406">
            <v>0</v>
          </cell>
          <cell r="EM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V407">
            <v>0</v>
          </cell>
          <cell r="AW407">
            <v>0</v>
          </cell>
          <cell r="AX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H407">
            <v>0</v>
          </cell>
          <cell r="CN407">
            <v>0</v>
          </cell>
          <cell r="CO407">
            <v>0</v>
          </cell>
          <cell r="CP407">
            <v>0</v>
          </cell>
          <cell r="CQ407">
            <v>0</v>
          </cell>
          <cell r="CS407">
            <v>0</v>
          </cell>
          <cell r="CT407">
            <v>0</v>
          </cell>
          <cell r="CU407">
            <v>0</v>
          </cell>
          <cell r="CV407">
            <v>0</v>
          </cell>
          <cell r="CW407">
            <v>0</v>
          </cell>
          <cell r="EE407">
            <v>0</v>
          </cell>
          <cell r="EF407">
            <v>0</v>
          </cell>
          <cell r="EH407">
            <v>0</v>
          </cell>
          <cell r="EI407">
            <v>0</v>
          </cell>
          <cell r="EJ407">
            <v>0</v>
          </cell>
          <cell r="EK407">
            <v>0</v>
          </cell>
          <cell r="EL407">
            <v>0</v>
          </cell>
          <cell r="EM407">
            <v>0</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V408">
            <v>0</v>
          </cell>
          <cell r="AW408">
            <v>0</v>
          </cell>
          <cell r="AX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N408">
            <v>0</v>
          </cell>
          <cell r="CO408">
            <v>0</v>
          </cell>
          <cell r="CP408">
            <v>0</v>
          </cell>
          <cell r="CQ408">
            <v>0</v>
          </cell>
          <cell r="CS408">
            <v>0</v>
          </cell>
          <cell r="CT408">
            <v>0</v>
          </cell>
          <cell r="CU408">
            <v>0</v>
          </cell>
          <cell r="CV408">
            <v>0</v>
          </cell>
          <cell r="CW408">
            <v>0</v>
          </cell>
          <cell r="EE408">
            <v>0</v>
          </cell>
          <cell r="EF408">
            <v>0</v>
          </cell>
          <cell r="EH408">
            <v>0</v>
          </cell>
          <cell r="EI408">
            <v>0</v>
          </cell>
          <cell r="EJ408">
            <v>0</v>
          </cell>
          <cell r="EK408">
            <v>0</v>
          </cell>
          <cell r="EL408">
            <v>0</v>
          </cell>
          <cell r="EM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V409">
            <v>0</v>
          </cell>
          <cell r="AW409">
            <v>0</v>
          </cell>
          <cell r="AX409">
            <v>0</v>
          </cell>
          <cell r="BA409">
            <v>0</v>
          </cell>
          <cell r="BB409">
            <v>0</v>
          </cell>
          <cell r="BC409">
            <v>0</v>
          </cell>
          <cell r="BD409">
            <v>0</v>
          </cell>
          <cell r="BE409">
            <v>0</v>
          </cell>
          <cell r="BF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H409">
            <v>0</v>
          </cell>
          <cell r="CN409">
            <v>0</v>
          </cell>
          <cell r="CO409">
            <v>0</v>
          </cell>
          <cell r="CP409">
            <v>0</v>
          </cell>
          <cell r="CQ409">
            <v>0</v>
          </cell>
          <cell r="CS409">
            <v>0</v>
          </cell>
          <cell r="CT409">
            <v>0</v>
          </cell>
          <cell r="CU409">
            <v>0</v>
          </cell>
          <cell r="CV409">
            <v>0</v>
          </cell>
          <cell r="CW409">
            <v>0</v>
          </cell>
          <cell r="EE409">
            <v>0</v>
          </cell>
          <cell r="EF409">
            <v>0</v>
          </cell>
          <cell r="EH409">
            <v>0</v>
          </cell>
          <cell r="EI409">
            <v>0</v>
          </cell>
          <cell r="EJ409">
            <v>0</v>
          </cell>
          <cell r="EK409">
            <v>0</v>
          </cell>
          <cell r="EL409">
            <v>0</v>
          </cell>
          <cell r="EM409">
            <v>0</v>
          </cell>
        </row>
        <row r="410">
          <cell r="A410">
            <v>0</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V410">
            <v>0</v>
          </cell>
          <cell r="AW410">
            <v>0</v>
          </cell>
          <cell r="AX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H410">
            <v>0</v>
          </cell>
          <cell r="CN410">
            <v>0</v>
          </cell>
          <cell r="CO410">
            <v>0</v>
          </cell>
          <cell r="CP410">
            <v>0</v>
          </cell>
          <cell r="CQ410">
            <v>0</v>
          </cell>
          <cell r="CS410">
            <v>0</v>
          </cell>
          <cell r="CT410">
            <v>0</v>
          </cell>
          <cell r="CU410">
            <v>0</v>
          </cell>
          <cell r="CV410">
            <v>0</v>
          </cell>
          <cell r="CW410">
            <v>0</v>
          </cell>
          <cell r="EE410">
            <v>0</v>
          </cell>
          <cell r="EF410">
            <v>0</v>
          </cell>
          <cell r="EH410">
            <v>0</v>
          </cell>
          <cell r="EI410">
            <v>0</v>
          </cell>
          <cell r="EJ410">
            <v>0</v>
          </cell>
          <cell r="EK410">
            <v>0</v>
          </cell>
          <cell r="EL410">
            <v>0</v>
          </cell>
          <cell r="EM410">
            <v>0</v>
          </cell>
        </row>
        <row r="411">
          <cell r="A411">
            <v>0</v>
          </cell>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V411">
            <v>0</v>
          </cell>
          <cell r="AW411">
            <v>0</v>
          </cell>
          <cell r="AX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N411">
            <v>0</v>
          </cell>
          <cell r="CO411">
            <v>0</v>
          </cell>
          <cell r="CP411">
            <v>0</v>
          </cell>
          <cell r="CQ411">
            <v>0</v>
          </cell>
          <cell r="CS411">
            <v>0</v>
          </cell>
          <cell r="CT411">
            <v>0</v>
          </cell>
          <cell r="CU411">
            <v>0</v>
          </cell>
          <cell r="CV411">
            <v>0</v>
          </cell>
          <cell r="CW411">
            <v>0</v>
          </cell>
          <cell r="EE411">
            <v>0</v>
          </cell>
          <cell r="EF411">
            <v>0</v>
          </cell>
          <cell r="EH411">
            <v>0</v>
          </cell>
          <cell r="EI411">
            <v>0</v>
          </cell>
          <cell r="EJ411">
            <v>0</v>
          </cell>
          <cell r="EK411">
            <v>0</v>
          </cell>
          <cell r="EL411">
            <v>0</v>
          </cell>
          <cell r="EM411">
            <v>0</v>
          </cell>
        </row>
        <row r="412">
          <cell r="A412">
            <v>0</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V412">
            <v>0</v>
          </cell>
          <cell r="AW412">
            <v>0</v>
          </cell>
          <cell r="AX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cell r="CD412">
            <v>0</v>
          </cell>
          <cell r="CE412">
            <v>0</v>
          </cell>
          <cell r="CF412">
            <v>0</v>
          </cell>
          <cell r="CG412">
            <v>0</v>
          </cell>
          <cell r="CH412">
            <v>0</v>
          </cell>
          <cell r="CN412">
            <v>0</v>
          </cell>
          <cell r="CO412">
            <v>0</v>
          </cell>
          <cell r="CP412">
            <v>0</v>
          </cell>
          <cell r="CQ412">
            <v>0</v>
          </cell>
          <cell r="CS412">
            <v>0</v>
          </cell>
          <cell r="CT412">
            <v>0</v>
          </cell>
          <cell r="CU412">
            <v>0</v>
          </cell>
          <cell r="CV412">
            <v>0</v>
          </cell>
          <cell r="CW412">
            <v>0</v>
          </cell>
          <cell r="EE412">
            <v>0</v>
          </cell>
          <cell r="EF412">
            <v>0</v>
          </cell>
          <cell r="EH412">
            <v>0</v>
          </cell>
          <cell r="EI412">
            <v>0</v>
          </cell>
          <cell r="EJ412">
            <v>0</v>
          </cell>
          <cell r="EK412">
            <v>0</v>
          </cell>
          <cell r="EL412">
            <v>0</v>
          </cell>
          <cell r="EM412">
            <v>0</v>
          </cell>
        </row>
        <row r="413">
          <cell r="A413">
            <v>0</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V413">
            <v>0</v>
          </cell>
          <cell r="AW413">
            <v>0</v>
          </cell>
          <cell r="AX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v>0</v>
          </cell>
          <cell r="CG413">
            <v>0</v>
          </cell>
          <cell r="CH413">
            <v>0</v>
          </cell>
          <cell r="CN413">
            <v>0</v>
          </cell>
          <cell r="CO413">
            <v>0</v>
          </cell>
          <cell r="CP413">
            <v>0</v>
          </cell>
          <cell r="CQ413">
            <v>0</v>
          </cell>
          <cell r="CS413">
            <v>0</v>
          </cell>
          <cell r="CT413">
            <v>0</v>
          </cell>
          <cell r="CU413">
            <v>0</v>
          </cell>
          <cell r="CV413">
            <v>0</v>
          </cell>
          <cell r="CW413">
            <v>0</v>
          </cell>
          <cell r="EE413">
            <v>0</v>
          </cell>
          <cell r="EF413">
            <v>0</v>
          </cell>
          <cell r="EH413">
            <v>0</v>
          </cell>
          <cell r="EI413">
            <v>0</v>
          </cell>
          <cell r="EJ413">
            <v>0</v>
          </cell>
          <cell r="EK413">
            <v>0</v>
          </cell>
          <cell r="EL413">
            <v>0</v>
          </cell>
          <cell r="EM413">
            <v>0</v>
          </cell>
        </row>
        <row r="414">
          <cell r="A414">
            <v>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V414">
            <v>0</v>
          </cell>
          <cell r="AW414">
            <v>0</v>
          </cell>
          <cell r="AX414">
            <v>0</v>
          </cell>
          <cell r="BA414">
            <v>0</v>
          </cell>
          <cell r="BB414">
            <v>0</v>
          </cell>
          <cell r="BC414">
            <v>0</v>
          </cell>
          <cell r="BD414">
            <v>0</v>
          </cell>
          <cell r="BE414">
            <v>0</v>
          </cell>
          <cell r="BF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cell r="CD414">
            <v>0</v>
          </cell>
          <cell r="CE414">
            <v>0</v>
          </cell>
          <cell r="CF414">
            <v>0</v>
          </cell>
          <cell r="CG414">
            <v>0</v>
          </cell>
          <cell r="CH414">
            <v>0</v>
          </cell>
          <cell r="CN414">
            <v>0</v>
          </cell>
          <cell r="CO414">
            <v>0</v>
          </cell>
          <cell r="CP414">
            <v>0</v>
          </cell>
          <cell r="CQ414">
            <v>0</v>
          </cell>
          <cell r="CS414">
            <v>0</v>
          </cell>
          <cell r="CT414">
            <v>0</v>
          </cell>
          <cell r="CU414">
            <v>0</v>
          </cell>
          <cell r="CV414">
            <v>0</v>
          </cell>
          <cell r="CW414">
            <v>0</v>
          </cell>
          <cell r="EE414">
            <v>0</v>
          </cell>
          <cell r="EF414">
            <v>0</v>
          </cell>
          <cell r="EH414">
            <v>0</v>
          </cell>
          <cell r="EI414">
            <v>0</v>
          </cell>
          <cell r="EJ414">
            <v>0</v>
          </cell>
          <cell r="EK414">
            <v>0</v>
          </cell>
          <cell r="EL414">
            <v>0</v>
          </cell>
          <cell r="EM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V415">
            <v>0</v>
          </cell>
          <cell r="AW415">
            <v>0</v>
          </cell>
          <cell r="AX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H415">
            <v>0</v>
          </cell>
          <cell r="CN415">
            <v>0</v>
          </cell>
          <cell r="CO415">
            <v>0</v>
          </cell>
          <cell r="CP415">
            <v>0</v>
          </cell>
          <cell r="CQ415">
            <v>0</v>
          </cell>
          <cell r="CS415">
            <v>0</v>
          </cell>
          <cell r="CT415">
            <v>0</v>
          </cell>
          <cell r="CU415">
            <v>0</v>
          </cell>
          <cell r="CV415">
            <v>0</v>
          </cell>
          <cell r="CW415">
            <v>0</v>
          </cell>
          <cell r="EE415">
            <v>0</v>
          </cell>
          <cell r="EF415">
            <v>0</v>
          </cell>
          <cell r="EH415">
            <v>0</v>
          </cell>
          <cell r="EI415">
            <v>0</v>
          </cell>
          <cell r="EJ415">
            <v>0</v>
          </cell>
          <cell r="EK415">
            <v>0</v>
          </cell>
          <cell r="EL415">
            <v>0</v>
          </cell>
          <cell r="EM415">
            <v>0</v>
          </cell>
        </row>
        <row r="416">
          <cell r="A416">
            <v>0</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V416">
            <v>0</v>
          </cell>
          <cell r="AW416">
            <v>0</v>
          </cell>
          <cell r="AX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H416">
            <v>0</v>
          </cell>
          <cell r="CN416">
            <v>0</v>
          </cell>
          <cell r="CO416">
            <v>0</v>
          </cell>
          <cell r="CP416">
            <v>0</v>
          </cell>
          <cell r="CQ416">
            <v>0</v>
          </cell>
          <cell r="CS416">
            <v>0</v>
          </cell>
          <cell r="CT416">
            <v>0</v>
          </cell>
          <cell r="CU416">
            <v>0</v>
          </cell>
          <cell r="CV416">
            <v>0</v>
          </cell>
          <cell r="CW416">
            <v>0</v>
          </cell>
          <cell r="EE416">
            <v>0</v>
          </cell>
          <cell r="EF416">
            <v>0</v>
          </cell>
          <cell r="EH416">
            <v>0</v>
          </cell>
          <cell r="EI416">
            <v>0</v>
          </cell>
          <cell r="EJ416">
            <v>0</v>
          </cell>
          <cell r="EK416">
            <v>0</v>
          </cell>
          <cell r="EL416">
            <v>0</v>
          </cell>
          <cell r="EM416">
            <v>0</v>
          </cell>
        </row>
        <row r="417">
          <cell r="A417">
            <v>0</v>
          </cell>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V417">
            <v>0</v>
          </cell>
          <cell r="AW417">
            <v>0</v>
          </cell>
          <cell r="AX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H417">
            <v>0</v>
          </cell>
          <cell r="CN417">
            <v>0</v>
          </cell>
          <cell r="CO417">
            <v>0</v>
          </cell>
          <cell r="CP417">
            <v>0</v>
          </cell>
          <cell r="CQ417">
            <v>0</v>
          </cell>
          <cell r="CS417">
            <v>0</v>
          </cell>
          <cell r="CT417">
            <v>0</v>
          </cell>
          <cell r="CU417">
            <v>0</v>
          </cell>
          <cell r="CV417">
            <v>0</v>
          </cell>
          <cell r="CW417">
            <v>0</v>
          </cell>
          <cell r="EE417">
            <v>0</v>
          </cell>
          <cell r="EF417">
            <v>0</v>
          </cell>
          <cell r="EH417">
            <v>0</v>
          </cell>
          <cell r="EI417">
            <v>0</v>
          </cell>
          <cell r="EJ417">
            <v>0</v>
          </cell>
          <cell r="EK417">
            <v>0</v>
          </cell>
          <cell r="EL417">
            <v>0</v>
          </cell>
          <cell r="EM417">
            <v>0</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V418">
            <v>0</v>
          </cell>
          <cell r="AW418">
            <v>0</v>
          </cell>
          <cell r="AX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N418">
            <v>0</v>
          </cell>
          <cell r="CO418">
            <v>0</v>
          </cell>
          <cell r="CP418">
            <v>0</v>
          </cell>
          <cell r="CQ418">
            <v>0</v>
          </cell>
          <cell r="CS418">
            <v>0</v>
          </cell>
          <cell r="CT418">
            <v>0</v>
          </cell>
          <cell r="CU418">
            <v>0</v>
          </cell>
          <cell r="CV418">
            <v>0</v>
          </cell>
          <cell r="CW418">
            <v>0</v>
          </cell>
          <cell r="EE418">
            <v>0</v>
          </cell>
          <cell r="EF418">
            <v>0</v>
          </cell>
          <cell r="EH418">
            <v>0</v>
          </cell>
          <cell r="EI418">
            <v>0</v>
          </cell>
          <cell r="EJ418">
            <v>0</v>
          </cell>
          <cell r="EK418">
            <v>0</v>
          </cell>
          <cell r="EL418">
            <v>0</v>
          </cell>
          <cell r="EM418">
            <v>0</v>
          </cell>
        </row>
        <row r="419">
          <cell r="A419">
            <v>0</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V419">
            <v>0</v>
          </cell>
          <cell r="AW419">
            <v>0</v>
          </cell>
          <cell r="AX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H419">
            <v>0</v>
          </cell>
          <cell r="CN419">
            <v>0</v>
          </cell>
          <cell r="CO419">
            <v>0</v>
          </cell>
          <cell r="CP419">
            <v>0</v>
          </cell>
          <cell r="CQ419">
            <v>0</v>
          </cell>
          <cell r="CS419">
            <v>0</v>
          </cell>
          <cell r="CT419">
            <v>0</v>
          </cell>
          <cell r="CU419">
            <v>0</v>
          </cell>
          <cell r="CV419">
            <v>0</v>
          </cell>
          <cell r="CW419">
            <v>0</v>
          </cell>
          <cell r="EE419">
            <v>0</v>
          </cell>
          <cell r="EF419">
            <v>0</v>
          </cell>
          <cell r="EH419">
            <v>0</v>
          </cell>
          <cell r="EI419">
            <v>0</v>
          </cell>
          <cell r="EJ419">
            <v>0</v>
          </cell>
          <cell r="EK419">
            <v>0</v>
          </cell>
          <cell r="EL419">
            <v>0</v>
          </cell>
          <cell r="EM419">
            <v>0</v>
          </cell>
        </row>
        <row r="420">
          <cell r="A420">
            <v>0</v>
          </cell>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V420">
            <v>0</v>
          </cell>
          <cell r="AW420">
            <v>0</v>
          </cell>
          <cell r="AX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N420">
            <v>0</v>
          </cell>
          <cell r="CO420">
            <v>0</v>
          </cell>
          <cell r="CP420">
            <v>0</v>
          </cell>
          <cell r="CQ420">
            <v>0</v>
          </cell>
          <cell r="CS420">
            <v>0</v>
          </cell>
          <cell r="CT420">
            <v>0</v>
          </cell>
          <cell r="CU420">
            <v>0</v>
          </cell>
          <cell r="CV420">
            <v>0</v>
          </cell>
          <cell r="CW420">
            <v>0</v>
          </cell>
          <cell r="EE420">
            <v>0</v>
          </cell>
          <cell r="EF420">
            <v>0</v>
          </cell>
          <cell r="EH420">
            <v>0</v>
          </cell>
          <cell r="EI420">
            <v>0</v>
          </cell>
          <cell r="EJ420">
            <v>0</v>
          </cell>
          <cell r="EK420">
            <v>0</v>
          </cell>
          <cell r="EL420">
            <v>0</v>
          </cell>
          <cell r="EM420">
            <v>0</v>
          </cell>
        </row>
        <row r="421">
          <cell r="A421">
            <v>0</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V421">
            <v>0</v>
          </cell>
          <cell r="AW421">
            <v>0</v>
          </cell>
          <cell r="AX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v>0</v>
          </cell>
          <cell r="CG421">
            <v>0</v>
          </cell>
          <cell r="CH421">
            <v>0</v>
          </cell>
          <cell r="CN421">
            <v>0</v>
          </cell>
          <cell r="CO421">
            <v>0</v>
          </cell>
          <cell r="CP421">
            <v>0</v>
          </cell>
          <cell r="CQ421">
            <v>0</v>
          </cell>
          <cell r="CS421">
            <v>0</v>
          </cell>
          <cell r="CT421">
            <v>0</v>
          </cell>
          <cell r="CU421">
            <v>0</v>
          </cell>
          <cell r="CV421">
            <v>0</v>
          </cell>
          <cell r="CW421">
            <v>0</v>
          </cell>
          <cell r="EE421">
            <v>0</v>
          </cell>
          <cell r="EF421">
            <v>0</v>
          </cell>
          <cell r="EH421">
            <v>0</v>
          </cell>
          <cell r="EI421">
            <v>0</v>
          </cell>
          <cell r="EJ421">
            <v>0</v>
          </cell>
          <cell r="EK421">
            <v>0</v>
          </cell>
          <cell r="EL421">
            <v>0</v>
          </cell>
          <cell r="EM421">
            <v>0</v>
          </cell>
        </row>
        <row r="422">
          <cell r="A422">
            <v>0</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V422">
            <v>0</v>
          </cell>
          <cell r="AW422">
            <v>0</v>
          </cell>
          <cell r="AX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N422">
            <v>0</v>
          </cell>
          <cell r="CO422">
            <v>0</v>
          </cell>
          <cell r="CP422">
            <v>0</v>
          </cell>
          <cell r="CQ422">
            <v>0</v>
          </cell>
          <cell r="CS422">
            <v>0</v>
          </cell>
          <cell r="CT422">
            <v>0</v>
          </cell>
          <cell r="CU422">
            <v>0</v>
          </cell>
          <cell r="CV422">
            <v>0</v>
          </cell>
          <cell r="CW422">
            <v>0</v>
          </cell>
          <cell r="EE422">
            <v>0</v>
          </cell>
          <cell r="EF422">
            <v>0</v>
          </cell>
          <cell r="EH422">
            <v>0</v>
          </cell>
          <cell r="EI422">
            <v>0</v>
          </cell>
          <cell r="EJ422">
            <v>0</v>
          </cell>
          <cell r="EK422">
            <v>0</v>
          </cell>
          <cell r="EL422">
            <v>0</v>
          </cell>
          <cell r="EM422">
            <v>0</v>
          </cell>
        </row>
        <row r="423">
          <cell r="A423">
            <v>0</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V423">
            <v>0</v>
          </cell>
          <cell r="AW423">
            <v>0</v>
          </cell>
          <cell r="AX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N423">
            <v>0</v>
          </cell>
          <cell r="CO423">
            <v>0</v>
          </cell>
          <cell r="CP423">
            <v>0</v>
          </cell>
          <cell r="CQ423">
            <v>0</v>
          </cell>
          <cell r="CS423">
            <v>0</v>
          </cell>
          <cell r="CT423">
            <v>0</v>
          </cell>
          <cell r="CU423">
            <v>0</v>
          </cell>
          <cell r="CV423">
            <v>0</v>
          </cell>
          <cell r="CW423">
            <v>0</v>
          </cell>
          <cell r="EE423">
            <v>0</v>
          </cell>
          <cell r="EF423">
            <v>0</v>
          </cell>
          <cell r="EH423">
            <v>0</v>
          </cell>
          <cell r="EI423">
            <v>0</v>
          </cell>
          <cell r="EJ423">
            <v>0</v>
          </cell>
          <cell r="EK423">
            <v>0</v>
          </cell>
          <cell r="EL423">
            <v>0</v>
          </cell>
          <cell r="EM423">
            <v>0</v>
          </cell>
        </row>
        <row r="424">
          <cell r="A424">
            <v>0</v>
          </cell>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V424">
            <v>0</v>
          </cell>
          <cell r="AW424">
            <v>0</v>
          </cell>
          <cell r="AX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N424">
            <v>0</v>
          </cell>
          <cell r="CO424">
            <v>0</v>
          </cell>
          <cell r="CP424">
            <v>0</v>
          </cell>
          <cell r="CQ424">
            <v>0</v>
          </cell>
          <cell r="CS424">
            <v>0</v>
          </cell>
          <cell r="CT424">
            <v>0</v>
          </cell>
          <cell r="CU424">
            <v>0</v>
          </cell>
          <cell r="CV424">
            <v>0</v>
          </cell>
          <cell r="CW424">
            <v>0</v>
          </cell>
          <cell r="EE424">
            <v>0</v>
          </cell>
          <cell r="EF424">
            <v>0</v>
          </cell>
          <cell r="EH424">
            <v>0</v>
          </cell>
          <cell r="EI424">
            <v>0</v>
          </cell>
          <cell r="EJ424">
            <v>0</v>
          </cell>
          <cell r="EK424">
            <v>0</v>
          </cell>
          <cell r="EL424">
            <v>0</v>
          </cell>
          <cell r="EM424">
            <v>0</v>
          </cell>
        </row>
        <row r="425">
          <cell r="A425">
            <v>0</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V425">
            <v>0</v>
          </cell>
          <cell r="AW425">
            <v>0</v>
          </cell>
          <cell r="AX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N425">
            <v>0</v>
          </cell>
          <cell r="CO425">
            <v>0</v>
          </cell>
          <cell r="CP425">
            <v>0</v>
          </cell>
          <cell r="CQ425">
            <v>0</v>
          </cell>
          <cell r="CS425">
            <v>0</v>
          </cell>
          <cell r="CT425">
            <v>0</v>
          </cell>
          <cell r="CU425">
            <v>0</v>
          </cell>
          <cell r="CV425">
            <v>0</v>
          </cell>
          <cell r="CW425">
            <v>0</v>
          </cell>
          <cell r="EE425">
            <v>0</v>
          </cell>
          <cell r="EF425">
            <v>0</v>
          </cell>
          <cell r="EH425">
            <v>0</v>
          </cell>
          <cell r="EI425">
            <v>0</v>
          </cell>
          <cell r="EJ425">
            <v>0</v>
          </cell>
          <cell r="EK425">
            <v>0</v>
          </cell>
          <cell r="EL425">
            <v>0</v>
          </cell>
          <cell r="EM425">
            <v>0</v>
          </cell>
        </row>
        <row r="426">
          <cell r="A426">
            <v>0</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V426">
            <v>0</v>
          </cell>
          <cell r="AW426">
            <v>0</v>
          </cell>
          <cell r="AX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v>0</v>
          </cell>
          <cell r="CG426">
            <v>0</v>
          </cell>
          <cell r="CH426">
            <v>0</v>
          </cell>
          <cell r="CN426">
            <v>0</v>
          </cell>
          <cell r="CO426">
            <v>0</v>
          </cell>
          <cell r="CP426">
            <v>0</v>
          </cell>
          <cell r="CQ426">
            <v>0</v>
          </cell>
          <cell r="CS426">
            <v>0</v>
          </cell>
          <cell r="CT426">
            <v>0</v>
          </cell>
          <cell r="CU426">
            <v>0</v>
          </cell>
          <cell r="CV426">
            <v>0</v>
          </cell>
          <cell r="CW426">
            <v>0</v>
          </cell>
          <cell r="EE426">
            <v>0</v>
          </cell>
          <cell r="EF426">
            <v>0</v>
          </cell>
          <cell r="EH426">
            <v>0</v>
          </cell>
          <cell r="EI426">
            <v>0</v>
          </cell>
          <cell r="EJ426">
            <v>0</v>
          </cell>
          <cell r="EK426">
            <v>0</v>
          </cell>
          <cell r="EL426">
            <v>0</v>
          </cell>
          <cell r="EM426">
            <v>0</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V427">
            <v>0</v>
          </cell>
          <cell r="AW427">
            <v>0</v>
          </cell>
          <cell r="AX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H427">
            <v>0</v>
          </cell>
          <cell r="CN427">
            <v>0</v>
          </cell>
          <cell r="CO427">
            <v>0</v>
          </cell>
          <cell r="CP427">
            <v>0</v>
          </cell>
          <cell r="CQ427">
            <v>0</v>
          </cell>
          <cell r="CS427">
            <v>0</v>
          </cell>
          <cell r="CT427">
            <v>0</v>
          </cell>
          <cell r="CU427">
            <v>0</v>
          </cell>
          <cell r="CV427">
            <v>0</v>
          </cell>
          <cell r="CW427">
            <v>0</v>
          </cell>
          <cell r="EE427">
            <v>0</v>
          </cell>
          <cell r="EF427">
            <v>0</v>
          </cell>
          <cell r="EH427">
            <v>0</v>
          </cell>
          <cell r="EI427">
            <v>0</v>
          </cell>
          <cell r="EJ427">
            <v>0</v>
          </cell>
          <cell r="EK427">
            <v>0</v>
          </cell>
          <cell r="EL427">
            <v>0</v>
          </cell>
          <cell r="EM427">
            <v>0</v>
          </cell>
        </row>
        <row r="428">
          <cell r="A428">
            <v>0</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V428">
            <v>0</v>
          </cell>
          <cell r="AW428">
            <v>0</v>
          </cell>
          <cell r="AX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v>0</v>
          </cell>
          <cell r="CG428">
            <v>0</v>
          </cell>
          <cell r="CH428">
            <v>0</v>
          </cell>
          <cell r="CN428">
            <v>0</v>
          </cell>
          <cell r="CO428">
            <v>0</v>
          </cell>
          <cell r="CP428">
            <v>0</v>
          </cell>
          <cell r="CQ428">
            <v>0</v>
          </cell>
          <cell r="CS428">
            <v>0</v>
          </cell>
          <cell r="CT428">
            <v>0</v>
          </cell>
          <cell r="CU428">
            <v>0</v>
          </cell>
          <cell r="CV428">
            <v>0</v>
          </cell>
          <cell r="CW428">
            <v>0</v>
          </cell>
          <cell r="EE428">
            <v>0</v>
          </cell>
          <cell r="EF428">
            <v>0</v>
          </cell>
          <cell r="EH428">
            <v>0</v>
          </cell>
          <cell r="EI428">
            <v>0</v>
          </cell>
          <cell r="EJ428">
            <v>0</v>
          </cell>
          <cell r="EK428">
            <v>0</v>
          </cell>
          <cell r="EL428">
            <v>0</v>
          </cell>
          <cell r="EM428">
            <v>0</v>
          </cell>
        </row>
        <row r="429">
          <cell r="A429">
            <v>0</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V429">
            <v>0</v>
          </cell>
          <cell r="AW429">
            <v>0</v>
          </cell>
          <cell r="AX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H429">
            <v>0</v>
          </cell>
          <cell r="CN429">
            <v>0</v>
          </cell>
          <cell r="CO429">
            <v>0</v>
          </cell>
          <cell r="CP429">
            <v>0</v>
          </cell>
          <cell r="CQ429">
            <v>0</v>
          </cell>
          <cell r="CS429">
            <v>0</v>
          </cell>
          <cell r="CT429">
            <v>0</v>
          </cell>
          <cell r="CU429">
            <v>0</v>
          </cell>
          <cell r="CV429">
            <v>0</v>
          </cell>
          <cell r="CW429">
            <v>0</v>
          </cell>
          <cell r="EE429">
            <v>0</v>
          </cell>
          <cell r="EF429">
            <v>0</v>
          </cell>
          <cell r="EH429">
            <v>0</v>
          </cell>
          <cell r="EI429">
            <v>0</v>
          </cell>
          <cell r="EJ429">
            <v>0</v>
          </cell>
          <cell r="EK429">
            <v>0</v>
          </cell>
          <cell r="EL429">
            <v>0</v>
          </cell>
          <cell r="EM429">
            <v>0</v>
          </cell>
        </row>
        <row r="430">
          <cell r="A430">
            <v>0</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V430">
            <v>0</v>
          </cell>
          <cell r="AW430">
            <v>0</v>
          </cell>
          <cell r="AX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H430">
            <v>0</v>
          </cell>
          <cell r="CN430">
            <v>0</v>
          </cell>
          <cell r="CO430">
            <v>0</v>
          </cell>
          <cell r="CP430">
            <v>0</v>
          </cell>
          <cell r="CQ430">
            <v>0</v>
          </cell>
          <cell r="CS430">
            <v>0</v>
          </cell>
          <cell r="CT430">
            <v>0</v>
          </cell>
          <cell r="CU430">
            <v>0</v>
          </cell>
          <cell r="CV430">
            <v>0</v>
          </cell>
          <cell r="CW430">
            <v>0</v>
          </cell>
          <cell r="EE430">
            <v>0</v>
          </cell>
          <cell r="EF430">
            <v>0</v>
          </cell>
          <cell r="EH430">
            <v>0</v>
          </cell>
          <cell r="EI430">
            <v>0</v>
          </cell>
          <cell r="EJ430">
            <v>0</v>
          </cell>
          <cell r="EK430">
            <v>0</v>
          </cell>
          <cell r="EL430">
            <v>0</v>
          </cell>
          <cell r="EM430">
            <v>0</v>
          </cell>
        </row>
        <row r="431">
          <cell r="A431">
            <v>0</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V431">
            <v>0</v>
          </cell>
          <cell r="AW431">
            <v>0</v>
          </cell>
          <cell r="AX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0</v>
          </cell>
          <cell r="CB431">
            <v>0</v>
          </cell>
          <cell r="CC431">
            <v>0</v>
          </cell>
          <cell r="CD431">
            <v>0</v>
          </cell>
          <cell r="CE431">
            <v>0</v>
          </cell>
          <cell r="CF431">
            <v>0</v>
          </cell>
          <cell r="CG431">
            <v>0</v>
          </cell>
          <cell r="CH431">
            <v>0</v>
          </cell>
          <cell r="CN431">
            <v>0</v>
          </cell>
          <cell r="CO431">
            <v>0</v>
          </cell>
          <cell r="CP431">
            <v>0</v>
          </cell>
          <cell r="CQ431">
            <v>0</v>
          </cell>
          <cell r="CS431">
            <v>0</v>
          </cell>
          <cell r="CT431">
            <v>0</v>
          </cell>
          <cell r="CU431">
            <v>0</v>
          </cell>
          <cell r="CV431">
            <v>0</v>
          </cell>
          <cell r="CW431">
            <v>0</v>
          </cell>
          <cell r="EE431">
            <v>0</v>
          </cell>
          <cell r="EF431">
            <v>0</v>
          </cell>
          <cell r="EH431">
            <v>0</v>
          </cell>
          <cell r="EI431">
            <v>0</v>
          </cell>
          <cell r="EJ431">
            <v>0</v>
          </cell>
          <cell r="EK431">
            <v>0</v>
          </cell>
          <cell r="EL431">
            <v>0</v>
          </cell>
          <cell r="EM431">
            <v>0</v>
          </cell>
        </row>
        <row r="432">
          <cell r="A432">
            <v>0</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V432">
            <v>0</v>
          </cell>
          <cell r="AW432">
            <v>0</v>
          </cell>
          <cell r="AX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cell r="CN432">
            <v>0</v>
          </cell>
          <cell r="CO432">
            <v>0</v>
          </cell>
          <cell r="CP432">
            <v>0</v>
          </cell>
          <cell r="CQ432">
            <v>0</v>
          </cell>
          <cell r="CS432">
            <v>0</v>
          </cell>
          <cell r="CT432">
            <v>0</v>
          </cell>
          <cell r="CU432">
            <v>0</v>
          </cell>
          <cell r="CV432">
            <v>0</v>
          </cell>
          <cell r="CW432">
            <v>0</v>
          </cell>
          <cell r="EE432">
            <v>0</v>
          </cell>
          <cell r="EF432">
            <v>0</v>
          </cell>
          <cell r="EH432">
            <v>0</v>
          </cell>
          <cell r="EI432">
            <v>0</v>
          </cell>
          <cell r="EJ432">
            <v>0</v>
          </cell>
          <cell r="EK432">
            <v>0</v>
          </cell>
          <cell r="EL432">
            <v>0</v>
          </cell>
          <cell r="EM432">
            <v>0</v>
          </cell>
        </row>
        <row r="433">
          <cell r="A433">
            <v>0</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V433">
            <v>0</v>
          </cell>
          <cell r="AW433">
            <v>0</v>
          </cell>
          <cell r="AX433">
            <v>0</v>
          </cell>
          <cell r="BA433">
            <v>0</v>
          </cell>
          <cell r="BB433">
            <v>0</v>
          </cell>
          <cell r="BC433">
            <v>0</v>
          </cell>
          <cell r="BD433">
            <v>0</v>
          </cell>
          <cell r="BE433">
            <v>0</v>
          </cell>
          <cell r="BF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X433">
            <v>0</v>
          </cell>
          <cell r="BY433">
            <v>0</v>
          </cell>
          <cell r="BZ433">
            <v>0</v>
          </cell>
          <cell r="CA433">
            <v>0</v>
          </cell>
          <cell r="CB433">
            <v>0</v>
          </cell>
          <cell r="CC433">
            <v>0</v>
          </cell>
          <cell r="CD433">
            <v>0</v>
          </cell>
          <cell r="CE433">
            <v>0</v>
          </cell>
          <cell r="CF433">
            <v>0</v>
          </cell>
          <cell r="CG433">
            <v>0</v>
          </cell>
          <cell r="CH433">
            <v>0</v>
          </cell>
          <cell r="CN433">
            <v>0</v>
          </cell>
          <cell r="CO433">
            <v>0</v>
          </cell>
          <cell r="CP433">
            <v>0</v>
          </cell>
          <cell r="CQ433">
            <v>0</v>
          </cell>
          <cell r="CS433">
            <v>0</v>
          </cell>
          <cell r="CT433">
            <v>0</v>
          </cell>
          <cell r="CU433">
            <v>0</v>
          </cell>
          <cell r="CV433">
            <v>0</v>
          </cell>
          <cell r="CW433">
            <v>0</v>
          </cell>
          <cell r="EE433">
            <v>0</v>
          </cell>
          <cell r="EF433">
            <v>0</v>
          </cell>
          <cell r="EH433">
            <v>0</v>
          </cell>
          <cell r="EI433">
            <v>0</v>
          </cell>
          <cell r="EJ433">
            <v>0</v>
          </cell>
          <cell r="EK433">
            <v>0</v>
          </cell>
          <cell r="EL433">
            <v>0</v>
          </cell>
          <cell r="EM433">
            <v>0</v>
          </cell>
        </row>
        <row r="434">
          <cell r="A434">
            <v>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V434">
            <v>0</v>
          </cell>
          <cell r="AW434">
            <v>0</v>
          </cell>
          <cell r="AX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0</v>
          </cell>
          <cell r="CB434">
            <v>0</v>
          </cell>
          <cell r="CC434">
            <v>0</v>
          </cell>
          <cell r="CD434">
            <v>0</v>
          </cell>
          <cell r="CE434">
            <v>0</v>
          </cell>
          <cell r="CF434">
            <v>0</v>
          </cell>
          <cell r="CG434">
            <v>0</v>
          </cell>
          <cell r="CH434">
            <v>0</v>
          </cell>
          <cell r="CN434">
            <v>0</v>
          </cell>
          <cell r="CO434">
            <v>0</v>
          </cell>
          <cell r="CP434">
            <v>0</v>
          </cell>
          <cell r="CQ434">
            <v>0</v>
          </cell>
          <cell r="CS434">
            <v>0</v>
          </cell>
          <cell r="CT434">
            <v>0</v>
          </cell>
          <cell r="CU434">
            <v>0</v>
          </cell>
          <cell r="CV434">
            <v>0</v>
          </cell>
          <cell r="CW434">
            <v>0</v>
          </cell>
          <cell r="EE434">
            <v>0</v>
          </cell>
          <cell r="EF434">
            <v>0</v>
          </cell>
          <cell r="EH434">
            <v>0</v>
          </cell>
          <cell r="EI434">
            <v>0</v>
          </cell>
          <cell r="EJ434">
            <v>0</v>
          </cell>
          <cell r="EK434">
            <v>0</v>
          </cell>
          <cell r="EL434">
            <v>0</v>
          </cell>
          <cell r="EM434">
            <v>0</v>
          </cell>
        </row>
        <row r="435">
          <cell r="A435">
            <v>0</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V435">
            <v>0</v>
          </cell>
          <cell r="AW435">
            <v>0</v>
          </cell>
          <cell r="AX435">
            <v>0</v>
          </cell>
          <cell r="BA435">
            <v>0</v>
          </cell>
          <cell r="BB435">
            <v>0</v>
          </cell>
          <cell r="BC435">
            <v>0</v>
          </cell>
          <cell r="BD435">
            <v>0</v>
          </cell>
          <cell r="BE435">
            <v>0</v>
          </cell>
          <cell r="BF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0</v>
          </cell>
          <cell r="BX435">
            <v>0</v>
          </cell>
          <cell r="BY435">
            <v>0</v>
          </cell>
          <cell r="BZ435">
            <v>0</v>
          </cell>
          <cell r="CA435">
            <v>0</v>
          </cell>
          <cell r="CB435">
            <v>0</v>
          </cell>
          <cell r="CC435">
            <v>0</v>
          </cell>
          <cell r="CD435">
            <v>0</v>
          </cell>
          <cell r="CE435">
            <v>0</v>
          </cell>
          <cell r="CF435">
            <v>0</v>
          </cell>
          <cell r="CG435">
            <v>0</v>
          </cell>
          <cell r="CH435">
            <v>0</v>
          </cell>
          <cell r="CN435">
            <v>0</v>
          </cell>
          <cell r="CO435">
            <v>0</v>
          </cell>
          <cell r="CP435">
            <v>0</v>
          </cell>
          <cell r="CQ435">
            <v>0</v>
          </cell>
          <cell r="CS435">
            <v>0</v>
          </cell>
          <cell r="CT435">
            <v>0</v>
          </cell>
          <cell r="CU435">
            <v>0</v>
          </cell>
          <cell r="CV435">
            <v>0</v>
          </cell>
          <cell r="CW435">
            <v>0</v>
          </cell>
          <cell r="EE435">
            <v>0</v>
          </cell>
          <cell r="EF435">
            <v>0</v>
          </cell>
          <cell r="EH435">
            <v>0</v>
          </cell>
          <cell r="EI435">
            <v>0</v>
          </cell>
          <cell r="EJ435">
            <v>0</v>
          </cell>
          <cell r="EK435">
            <v>0</v>
          </cell>
          <cell r="EL435">
            <v>0</v>
          </cell>
          <cell r="EM435">
            <v>0</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V436">
            <v>0</v>
          </cell>
          <cell r="AW436">
            <v>0</v>
          </cell>
          <cell r="AX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0</v>
          </cell>
          <cell r="BW436">
            <v>0</v>
          </cell>
          <cell r="BX436">
            <v>0</v>
          </cell>
          <cell r="BY436">
            <v>0</v>
          </cell>
          <cell r="BZ436">
            <v>0</v>
          </cell>
          <cell r="CA436">
            <v>0</v>
          </cell>
          <cell r="CB436">
            <v>0</v>
          </cell>
          <cell r="CC436">
            <v>0</v>
          </cell>
          <cell r="CD436">
            <v>0</v>
          </cell>
          <cell r="CE436">
            <v>0</v>
          </cell>
          <cell r="CF436">
            <v>0</v>
          </cell>
          <cell r="CG436">
            <v>0</v>
          </cell>
          <cell r="CH436">
            <v>0</v>
          </cell>
          <cell r="CN436">
            <v>0</v>
          </cell>
          <cell r="CO436">
            <v>0</v>
          </cell>
          <cell r="CP436">
            <v>0</v>
          </cell>
          <cell r="CQ436">
            <v>0</v>
          </cell>
          <cell r="CS436">
            <v>0</v>
          </cell>
          <cell r="CT436">
            <v>0</v>
          </cell>
          <cell r="CU436">
            <v>0</v>
          </cell>
          <cell r="CV436">
            <v>0</v>
          </cell>
          <cell r="CW436">
            <v>0</v>
          </cell>
          <cell r="EE436">
            <v>0</v>
          </cell>
          <cell r="EF436">
            <v>0</v>
          </cell>
          <cell r="EH436">
            <v>0</v>
          </cell>
          <cell r="EI436">
            <v>0</v>
          </cell>
          <cell r="EJ436">
            <v>0</v>
          </cell>
          <cell r="EK436">
            <v>0</v>
          </cell>
          <cell r="EL436">
            <v>0</v>
          </cell>
          <cell r="EM436">
            <v>0</v>
          </cell>
        </row>
        <row r="437">
          <cell r="A437">
            <v>0</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V437">
            <v>0</v>
          </cell>
          <cell r="AW437">
            <v>0</v>
          </cell>
          <cell r="AX437">
            <v>0</v>
          </cell>
          <cell r="BA437">
            <v>0</v>
          </cell>
          <cell r="BB437">
            <v>0</v>
          </cell>
          <cell r="BC437">
            <v>0</v>
          </cell>
          <cell r="BD437">
            <v>0</v>
          </cell>
          <cell r="BE437">
            <v>0</v>
          </cell>
          <cell r="BF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v>0</v>
          </cell>
          <cell r="CG437">
            <v>0</v>
          </cell>
          <cell r="CH437">
            <v>0</v>
          </cell>
          <cell r="CN437">
            <v>0</v>
          </cell>
          <cell r="CO437">
            <v>0</v>
          </cell>
          <cell r="CP437">
            <v>0</v>
          </cell>
          <cell r="CQ437">
            <v>0</v>
          </cell>
          <cell r="CS437">
            <v>0</v>
          </cell>
          <cell r="CT437">
            <v>0</v>
          </cell>
          <cell r="CU437">
            <v>0</v>
          </cell>
          <cell r="CV437">
            <v>0</v>
          </cell>
          <cell r="CW437">
            <v>0</v>
          </cell>
          <cell r="EE437">
            <v>0</v>
          </cell>
          <cell r="EF437">
            <v>0</v>
          </cell>
          <cell r="EH437">
            <v>0</v>
          </cell>
          <cell r="EI437">
            <v>0</v>
          </cell>
          <cell r="EJ437">
            <v>0</v>
          </cell>
          <cell r="EK437">
            <v>0</v>
          </cell>
          <cell r="EL437">
            <v>0</v>
          </cell>
          <cell r="EM437">
            <v>0</v>
          </cell>
        </row>
        <row r="438">
          <cell r="A438">
            <v>0</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V438">
            <v>0</v>
          </cell>
          <cell r="AW438">
            <v>0</v>
          </cell>
          <cell r="AX438">
            <v>0</v>
          </cell>
          <cell r="BA438">
            <v>0</v>
          </cell>
          <cell r="BB438">
            <v>0</v>
          </cell>
          <cell r="BC438">
            <v>0</v>
          </cell>
          <cell r="BD438">
            <v>0</v>
          </cell>
          <cell r="BE438">
            <v>0</v>
          </cell>
          <cell r="BF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0</v>
          </cell>
          <cell r="CF438">
            <v>0</v>
          </cell>
          <cell r="CG438">
            <v>0</v>
          </cell>
          <cell r="CH438">
            <v>0</v>
          </cell>
          <cell r="CN438">
            <v>0</v>
          </cell>
          <cell r="CO438">
            <v>0</v>
          </cell>
          <cell r="CP438">
            <v>0</v>
          </cell>
          <cell r="CQ438">
            <v>0</v>
          </cell>
          <cell r="CS438">
            <v>0</v>
          </cell>
          <cell r="CT438">
            <v>0</v>
          </cell>
          <cell r="CU438">
            <v>0</v>
          </cell>
          <cell r="CV438">
            <v>0</v>
          </cell>
          <cell r="CW438">
            <v>0</v>
          </cell>
          <cell r="EE438">
            <v>0</v>
          </cell>
          <cell r="EF438">
            <v>0</v>
          </cell>
          <cell r="EH438">
            <v>0</v>
          </cell>
          <cell r="EI438">
            <v>0</v>
          </cell>
          <cell r="EJ438">
            <v>0</v>
          </cell>
          <cell r="EK438">
            <v>0</v>
          </cell>
          <cell r="EL438">
            <v>0</v>
          </cell>
          <cell r="EM438">
            <v>0</v>
          </cell>
        </row>
        <row r="439">
          <cell r="A439">
            <v>0</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V439">
            <v>0</v>
          </cell>
          <cell r="AW439">
            <v>0</v>
          </cell>
          <cell r="AX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H439">
            <v>0</v>
          </cell>
          <cell r="CN439">
            <v>0</v>
          </cell>
          <cell r="CO439">
            <v>0</v>
          </cell>
          <cell r="CP439">
            <v>0</v>
          </cell>
          <cell r="CQ439">
            <v>0</v>
          </cell>
          <cell r="CS439">
            <v>0</v>
          </cell>
          <cell r="CT439">
            <v>0</v>
          </cell>
          <cell r="CU439">
            <v>0</v>
          </cell>
          <cell r="CV439">
            <v>0</v>
          </cell>
          <cell r="CW439">
            <v>0</v>
          </cell>
          <cell r="EE439">
            <v>0</v>
          </cell>
          <cell r="EF439">
            <v>0</v>
          </cell>
          <cell r="EH439">
            <v>0</v>
          </cell>
          <cell r="EI439">
            <v>0</v>
          </cell>
          <cell r="EJ439">
            <v>0</v>
          </cell>
          <cell r="EK439">
            <v>0</v>
          </cell>
          <cell r="EL439">
            <v>0</v>
          </cell>
          <cell r="EM439">
            <v>0</v>
          </cell>
        </row>
        <row r="440">
          <cell r="A440">
            <v>0</v>
          </cell>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V440">
            <v>0</v>
          </cell>
          <cell r="AW440">
            <v>0</v>
          </cell>
          <cell r="AX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X440">
            <v>0</v>
          </cell>
          <cell r="BY440">
            <v>0</v>
          </cell>
          <cell r="BZ440">
            <v>0</v>
          </cell>
          <cell r="CA440">
            <v>0</v>
          </cell>
          <cell r="CB440">
            <v>0</v>
          </cell>
          <cell r="CC440">
            <v>0</v>
          </cell>
          <cell r="CD440">
            <v>0</v>
          </cell>
          <cell r="CE440">
            <v>0</v>
          </cell>
          <cell r="CF440">
            <v>0</v>
          </cell>
          <cell r="CG440">
            <v>0</v>
          </cell>
          <cell r="CH440">
            <v>0</v>
          </cell>
          <cell r="CN440">
            <v>0</v>
          </cell>
          <cell r="CO440">
            <v>0</v>
          </cell>
          <cell r="CP440">
            <v>0</v>
          </cell>
          <cell r="CQ440">
            <v>0</v>
          </cell>
          <cell r="CS440">
            <v>0</v>
          </cell>
          <cell r="CT440">
            <v>0</v>
          </cell>
          <cell r="CU440">
            <v>0</v>
          </cell>
          <cell r="CV440">
            <v>0</v>
          </cell>
          <cell r="CW440">
            <v>0</v>
          </cell>
          <cell r="EE440">
            <v>0</v>
          </cell>
          <cell r="EF440">
            <v>0</v>
          </cell>
          <cell r="EH440">
            <v>0</v>
          </cell>
          <cell r="EI440">
            <v>0</v>
          </cell>
          <cell r="EJ440">
            <v>0</v>
          </cell>
          <cell r="EK440">
            <v>0</v>
          </cell>
          <cell r="EL440">
            <v>0</v>
          </cell>
          <cell r="EM440">
            <v>0</v>
          </cell>
        </row>
        <row r="441">
          <cell r="A441">
            <v>0</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V441">
            <v>0</v>
          </cell>
          <cell r="AW441">
            <v>0</v>
          </cell>
          <cell r="AX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H441">
            <v>0</v>
          </cell>
          <cell r="CN441">
            <v>0</v>
          </cell>
          <cell r="CO441">
            <v>0</v>
          </cell>
          <cell r="CP441">
            <v>0</v>
          </cell>
          <cell r="CQ441">
            <v>0</v>
          </cell>
          <cell r="CS441">
            <v>0</v>
          </cell>
          <cell r="CT441">
            <v>0</v>
          </cell>
          <cell r="CU441">
            <v>0</v>
          </cell>
          <cell r="CV441">
            <v>0</v>
          </cell>
          <cell r="CW441">
            <v>0</v>
          </cell>
          <cell r="EE441">
            <v>0</v>
          </cell>
          <cell r="EF441">
            <v>0</v>
          </cell>
          <cell r="EH441">
            <v>0</v>
          </cell>
          <cell r="EI441">
            <v>0</v>
          </cell>
          <cell r="EJ441">
            <v>0</v>
          </cell>
          <cell r="EK441">
            <v>0</v>
          </cell>
          <cell r="EL441">
            <v>0</v>
          </cell>
          <cell r="EM441">
            <v>0</v>
          </cell>
        </row>
        <row r="442">
          <cell r="A442">
            <v>0</v>
          </cell>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V442">
            <v>0</v>
          </cell>
          <cell r="AW442">
            <v>0</v>
          </cell>
          <cell r="AX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0</v>
          </cell>
          <cell r="BW442">
            <v>0</v>
          </cell>
          <cell r="BX442">
            <v>0</v>
          </cell>
          <cell r="BY442">
            <v>0</v>
          </cell>
          <cell r="BZ442">
            <v>0</v>
          </cell>
          <cell r="CA442">
            <v>0</v>
          </cell>
          <cell r="CB442">
            <v>0</v>
          </cell>
          <cell r="CC442">
            <v>0</v>
          </cell>
          <cell r="CD442">
            <v>0</v>
          </cell>
          <cell r="CE442">
            <v>0</v>
          </cell>
          <cell r="CF442">
            <v>0</v>
          </cell>
          <cell r="CG442">
            <v>0</v>
          </cell>
          <cell r="CH442">
            <v>0</v>
          </cell>
          <cell r="CN442">
            <v>0</v>
          </cell>
          <cell r="CO442">
            <v>0</v>
          </cell>
          <cell r="CP442">
            <v>0</v>
          </cell>
          <cell r="CQ442">
            <v>0</v>
          </cell>
          <cell r="CS442">
            <v>0</v>
          </cell>
          <cell r="CT442">
            <v>0</v>
          </cell>
          <cell r="CU442">
            <v>0</v>
          </cell>
          <cell r="CV442">
            <v>0</v>
          </cell>
          <cell r="CW442">
            <v>0</v>
          </cell>
          <cell r="EE442">
            <v>0</v>
          </cell>
          <cell r="EF442">
            <v>0</v>
          </cell>
          <cell r="EH442">
            <v>0</v>
          </cell>
          <cell r="EI442">
            <v>0</v>
          </cell>
          <cell r="EJ442">
            <v>0</v>
          </cell>
          <cell r="EK442">
            <v>0</v>
          </cell>
          <cell r="EL442">
            <v>0</v>
          </cell>
          <cell r="EM442">
            <v>0</v>
          </cell>
        </row>
        <row r="443">
          <cell r="A443">
            <v>0</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V443">
            <v>0</v>
          </cell>
          <cell r="AW443">
            <v>0</v>
          </cell>
          <cell r="AX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0</v>
          </cell>
          <cell r="CH443">
            <v>0</v>
          </cell>
          <cell r="CN443">
            <v>0</v>
          </cell>
          <cell r="CO443">
            <v>0</v>
          </cell>
          <cell r="CP443">
            <v>0</v>
          </cell>
          <cell r="CQ443">
            <v>0</v>
          </cell>
          <cell r="CS443">
            <v>0</v>
          </cell>
          <cell r="CT443">
            <v>0</v>
          </cell>
          <cell r="CU443">
            <v>0</v>
          </cell>
          <cell r="CV443">
            <v>0</v>
          </cell>
          <cell r="CW443">
            <v>0</v>
          </cell>
          <cell r="EE443">
            <v>0</v>
          </cell>
          <cell r="EF443">
            <v>0</v>
          </cell>
          <cell r="EH443">
            <v>0</v>
          </cell>
          <cell r="EI443">
            <v>0</v>
          </cell>
          <cell r="EJ443">
            <v>0</v>
          </cell>
          <cell r="EK443">
            <v>0</v>
          </cell>
          <cell r="EL443">
            <v>0</v>
          </cell>
          <cell r="EM443">
            <v>0</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V444">
            <v>0</v>
          </cell>
          <cell r="AW444">
            <v>0</v>
          </cell>
          <cell r="AX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0</v>
          </cell>
          <cell r="CH444">
            <v>0</v>
          </cell>
          <cell r="CN444">
            <v>0</v>
          </cell>
          <cell r="CO444">
            <v>0</v>
          </cell>
          <cell r="CP444">
            <v>0</v>
          </cell>
          <cell r="CQ444">
            <v>0</v>
          </cell>
          <cell r="CS444">
            <v>0</v>
          </cell>
          <cell r="CT444">
            <v>0</v>
          </cell>
          <cell r="CU444">
            <v>0</v>
          </cell>
          <cell r="CV444">
            <v>0</v>
          </cell>
          <cell r="CW444">
            <v>0</v>
          </cell>
          <cell r="EE444">
            <v>0</v>
          </cell>
          <cell r="EF444">
            <v>0</v>
          </cell>
          <cell r="EH444">
            <v>0</v>
          </cell>
          <cell r="EI444">
            <v>0</v>
          </cell>
          <cell r="EJ444">
            <v>0</v>
          </cell>
          <cell r="EK444">
            <v>0</v>
          </cell>
          <cell r="EL444">
            <v>0</v>
          </cell>
          <cell r="EM444">
            <v>0</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V445">
            <v>0</v>
          </cell>
          <cell r="AW445">
            <v>0</v>
          </cell>
          <cell r="AX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V445">
            <v>0</v>
          </cell>
          <cell r="BW445">
            <v>0</v>
          </cell>
          <cell r="BX445">
            <v>0</v>
          </cell>
          <cell r="BY445">
            <v>0</v>
          </cell>
          <cell r="BZ445">
            <v>0</v>
          </cell>
          <cell r="CA445">
            <v>0</v>
          </cell>
          <cell r="CB445">
            <v>0</v>
          </cell>
          <cell r="CC445">
            <v>0</v>
          </cell>
          <cell r="CD445">
            <v>0</v>
          </cell>
          <cell r="CE445">
            <v>0</v>
          </cell>
          <cell r="CF445">
            <v>0</v>
          </cell>
          <cell r="CG445">
            <v>0</v>
          </cell>
          <cell r="CH445">
            <v>0</v>
          </cell>
          <cell r="CN445">
            <v>0</v>
          </cell>
          <cell r="CO445">
            <v>0</v>
          </cell>
          <cell r="CP445">
            <v>0</v>
          </cell>
          <cell r="CQ445">
            <v>0</v>
          </cell>
          <cell r="CS445">
            <v>0</v>
          </cell>
          <cell r="CT445">
            <v>0</v>
          </cell>
          <cell r="CU445">
            <v>0</v>
          </cell>
          <cell r="CV445">
            <v>0</v>
          </cell>
          <cell r="CW445">
            <v>0</v>
          </cell>
          <cell r="EE445">
            <v>0</v>
          </cell>
          <cell r="EF445">
            <v>0</v>
          </cell>
          <cell r="EH445">
            <v>0</v>
          </cell>
          <cell r="EI445">
            <v>0</v>
          </cell>
          <cell r="EJ445">
            <v>0</v>
          </cell>
          <cell r="EK445">
            <v>0</v>
          </cell>
          <cell r="EL445">
            <v>0</v>
          </cell>
          <cell r="EM445">
            <v>0</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V446">
            <v>0</v>
          </cell>
          <cell r="AW446">
            <v>0</v>
          </cell>
          <cell r="AX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0</v>
          </cell>
          <cell r="CA446">
            <v>0</v>
          </cell>
          <cell r="CB446">
            <v>0</v>
          </cell>
          <cell r="CC446">
            <v>0</v>
          </cell>
          <cell r="CD446">
            <v>0</v>
          </cell>
          <cell r="CE446">
            <v>0</v>
          </cell>
          <cell r="CF446">
            <v>0</v>
          </cell>
          <cell r="CG446">
            <v>0</v>
          </cell>
          <cell r="CH446">
            <v>0</v>
          </cell>
          <cell r="CN446">
            <v>0</v>
          </cell>
          <cell r="CO446">
            <v>0</v>
          </cell>
          <cell r="CP446">
            <v>0</v>
          </cell>
          <cell r="CQ446">
            <v>0</v>
          </cell>
          <cell r="CS446">
            <v>0</v>
          </cell>
          <cell r="CT446">
            <v>0</v>
          </cell>
          <cell r="CU446">
            <v>0</v>
          </cell>
          <cell r="CV446">
            <v>0</v>
          </cell>
          <cell r="CW446">
            <v>0</v>
          </cell>
          <cell r="EE446">
            <v>0</v>
          </cell>
          <cell r="EF446">
            <v>0</v>
          </cell>
          <cell r="EH446">
            <v>0</v>
          </cell>
          <cell r="EI446">
            <v>0</v>
          </cell>
          <cell r="EJ446">
            <v>0</v>
          </cell>
          <cell r="EK446">
            <v>0</v>
          </cell>
          <cell r="EL446">
            <v>0</v>
          </cell>
          <cell r="EM446">
            <v>0</v>
          </cell>
        </row>
        <row r="447">
          <cell r="A447">
            <v>0</v>
          </cell>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V447">
            <v>0</v>
          </cell>
          <cell r="AW447">
            <v>0</v>
          </cell>
          <cell r="AX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N447">
            <v>0</v>
          </cell>
          <cell r="CO447">
            <v>0</v>
          </cell>
          <cell r="CP447">
            <v>0</v>
          </cell>
          <cell r="CQ447">
            <v>0</v>
          </cell>
          <cell r="CS447">
            <v>0</v>
          </cell>
          <cell r="CT447">
            <v>0</v>
          </cell>
          <cell r="CU447">
            <v>0</v>
          </cell>
          <cell r="CV447">
            <v>0</v>
          </cell>
          <cell r="CW447">
            <v>0</v>
          </cell>
          <cell r="EE447">
            <v>0</v>
          </cell>
          <cell r="EF447">
            <v>0</v>
          </cell>
          <cell r="EH447">
            <v>0</v>
          </cell>
          <cell r="EI447">
            <v>0</v>
          </cell>
          <cell r="EJ447">
            <v>0</v>
          </cell>
          <cell r="EK447">
            <v>0</v>
          </cell>
          <cell r="EL447">
            <v>0</v>
          </cell>
          <cell r="EM447">
            <v>0</v>
          </cell>
        </row>
        <row r="448">
          <cell r="A448">
            <v>0</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V448">
            <v>0</v>
          </cell>
          <cell r="AW448">
            <v>0</v>
          </cell>
          <cell r="AX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N448">
            <v>0</v>
          </cell>
          <cell r="CO448">
            <v>0</v>
          </cell>
          <cell r="CP448">
            <v>0</v>
          </cell>
          <cell r="CQ448">
            <v>0</v>
          </cell>
          <cell r="CS448">
            <v>0</v>
          </cell>
          <cell r="CT448">
            <v>0</v>
          </cell>
          <cell r="CU448">
            <v>0</v>
          </cell>
          <cell r="CV448">
            <v>0</v>
          </cell>
          <cell r="CW448">
            <v>0</v>
          </cell>
          <cell r="EE448">
            <v>0</v>
          </cell>
          <cell r="EF448">
            <v>0</v>
          </cell>
          <cell r="EH448">
            <v>0</v>
          </cell>
          <cell r="EI448">
            <v>0</v>
          </cell>
          <cell r="EJ448">
            <v>0</v>
          </cell>
          <cell r="EK448">
            <v>0</v>
          </cell>
          <cell r="EL448">
            <v>0</v>
          </cell>
          <cell r="EM448">
            <v>0</v>
          </cell>
        </row>
        <row r="449">
          <cell r="A449">
            <v>0</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V449">
            <v>0</v>
          </cell>
          <cell r="AW449">
            <v>0</v>
          </cell>
          <cell r="AX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N449">
            <v>0</v>
          </cell>
          <cell r="CO449">
            <v>0</v>
          </cell>
          <cell r="CP449">
            <v>0</v>
          </cell>
          <cell r="CQ449">
            <v>0</v>
          </cell>
          <cell r="CS449">
            <v>0</v>
          </cell>
          <cell r="CT449">
            <v>0</v>
          </cell>
          <cell r="CU449">
            <v>0</v>
          </cell>
          <cell r="CV449">
            <v>0</v>
          </cell>
          <cell r="CW449">
            <v>0</v>
          </cell>
          <cell r="EE449">
            <v>0</v>
          </cell>
          <cell r="EF449">
            <v>0</v>
          </cell>
          <cell r="EH449">
            <v>0</v>
          </cell>
          <cell r="EI449">
            <v>0</v>
          </cell>
          <cell r="EJ449">
            <v>0</v>
          </cell>
          <cell r="EK449">
            <v>0</v>
          </cell>
          <cell r="EL449">
            <v>0</v>
          </cell>
          <cell r="EM449">
            <v>0</v>
          </cell>
        </row>
        <row r="450">
          <cell r="A450">
            <v>0</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V450">
            <v>0</v>
          </cell>
          <cell r="AW450">
            <v>0</v>
          </cell>
          <cell r="AX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0</v>
          </cell>
          <cell r="CA450">
            <v>0</v>
          </cell>
          <cell r="CB450">
            <v>0</v>
          </cell>
          <cell r="CC450">
            <v>0</v>
          </cell>
          <cell r="CD450">
            <v>0</v>
          </cell>
          <cell r="CE450">
            <v>0</v>
          </cell>
          <cell r="CF450">
            <v>0</v>
          </cell>
          <cell r="CG450">
            <v>0</v>
          </cell>
          <cell r="CH450">
            <v>0</v>
          </cell>
          <cell r="CN450">
            <v>0</v>
          </cell>
          <cell r="CO450">
            <v>0</v>
          </cell>
          <cell r="CP450">
            <v>0</v>
          </cell>
          <cell r="CQ450">
            <v>0</v>
          </cell>
          <cell r="CS450">
            <v>0</v>
          </cell>
          <cell r="CT450">
            <v>0</v>
          </cell>
          <cell r="CU450">
            <v>0</v>
          </cell>
          <cell r="CV450">
            <v>0</v>
          </cell>
          <cell r="CW450">
            <v>0</v>
          </cell>
          <cell r="EE450">
            <v>0</v>
          </cell>
          <cell r="EF450">
            <v>0</v>
          </cell>
          <cell r="EH450">
            <v>0</v>
          </cell>
          <cell r="EI450">
            <v>0</v>
          </cell>
          <cell r="EJ450">
            <v>0</v>
          </cell>
          <cell r="EK450">
            <v>0</v>
          </cell>
          <cell r="EL450">
            <v>0</v>
          </cell>
          <cell r="EM450">
            <v>0</v>
          </cell>
        </row>
        <row r="451">
          <cell r="A451">
            <v>0</v>
          </cell>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V451">
            <v>0</v>
          </cell>
          <cell r="AW451">
            <v>0</v>
          </cell>
          <cell r="AX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H451">
            <v>0</v>
          </cell>
          <cell r="CN451">
            <v>0</v>
          </cell>
          <cell r="CO451">
            <v>0</v>
          </cell>
          <cell r="CP451">
            <v>0</v>
          </cell>
          <cell r="CQ451">
            <v>0</v>
          </cell>
          <cell r="CS451">
            <v>0</v>
          </cell>
          <cell r="CT451">
            <v>0</v>
          </cell>
          <cell r="CU451">
            <v>0</v>
          </cell>
          <cell r="CV451">
            <v>0</v>
          </cell>
          <cell r="CW451">
            <v>0</v>
          </cell>
          <cell r="EE451">
            <v>0</v>
          </cell>
          <cell r="EF451">
            <v>0</v>
          </cell>
          <cell r="EH451">
            <v>0</v>
          </cell>
          <cell r="EI451">
            <v>0</v>
          </cell>
          <cell r="EJ451">
            <v>0</v>
          </cell>
          <cell r="EK451">
            <v>0</v>
          </cell>
          <cell r="EL451">
            <v>0</v>
          </cell>
          <cell r="EM451">
            <v>0</v>
          </cell>
        </row>
        <row r="452">
          <cell r="A452">
            <v>0</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V452">
            <v>0</v>
          </cell>
          <cell r="AW452">
            <v>0</v>
          </cell>
          <cell r="AX452">
            <v>0</v>
          </cell>
          <cell r="BA452">
            <v>0</v>
          </cell>
          <cell r="BB452">
            <v>0</v>
          </cell>
          <cell r="BC452">
            <v>0</v>
          </cell>
          <cell r="BD452">
            <v>0</v>
          </cell>
          <cell r="BE452">
            <v>0</v>
          </cell>
          <cell r="BF452">
            <v>0</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H452">
            <v>0</v>
          </cell>
          <cell r="CN452">
            <v>0</v>
          </cell>
          <cell r="CO452">
            <v>0</v>
          </cell>
          <cell r="CP452">
            <v>0</v>
          </cell>
          <cell r="CQ452">
            <v>0</v>
          </cell>
          <cell r="CS452">
            <v>0</v>
          </cell>
          <cell r="CT452">
            <v>0</v>
          </cell>
          <cell r="CU452">
            <v>0</v>
          </cell>
          <cell r="CV452">
            <v>0</v>
          </cell>
          <cell r="CW452">
            <v>0</v>
          </cell>
          <cell r="EE452">
            <v>0</v>
          </cell>
          <cell r="EF452">
            <v>0</v>
          </cell>
          <cell r="EH452">
            <v>0</v>
          </cell>
          <cell r="EI452">
            <v>0</v>
          </cell>
          <cell r="EJ452">
            <v>0</v>
          </cell>
          <cell r="EK452">
            <v>0</v>
          </cell>
          <cell r="EL452">
            <v>0</v>
          </cell>
          <cell r="EM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V453">
            <v>0</v>
          </cell>
          <cell r="AW453">
            <v>0</v>
          </cell>
          <cell r="AX453">
            <v>0</v>
          </cell>
          <cell r="BA453">
            <v>0</v>
          </cell>
          <cell r="BB453">
            <v>0</v>
          </cell>
          <cell r="BC453">
            <v>0</v>
          </cell>
          <cell r="BD453">
            <v>0</v>
          </cell>
          <cell r="BE453">
            <v>0</v>
          </cell>
          <cell r="BF453">
            <v>0</v>
          </cell>
          <cell r="BG453">
            <v>0</v>
          </cell>
          <cell r="BH453">
            <v>0</v>
          </cell>
          <cell r="BI453">
            <v>0</v>
          </cell>
          <cell r="BJ453">
            <v>0</v>
          </cell>
          <cell r="BK453">
            <v>0</v>
          </cell>
          <cell r="BL453">
            <v>0</v>
          </cell>
          <cell r="BM453">
            <v>0</v>
          </cell>
          <cell r="BN453">
            <v>0</v>
          </cell>
          <cell r="BO453">
            <v>0</v>
          </cell>
          <cell r="BP453">
            <v>0</v>
          </cell>
          <cell r="BQ453">
            <v>0</v>
          </cell>
          <cell r="BR453">
            <v>0</v>
          </cell>
          <cell r="BS453">
            <v>0</v>
          </cell>
          <cell r="BT453">
            <v>0</v>
          </cell>
          <cell r="BU453">
            <v>0</v>
          </cell>
          <cell r="BV453">
            <v>0</v>
          </cell>
          <cell r="BW453">
            <v>0</v>
          </cell>
          <cell r="BX453">
            <v>0</v>
          </cell>
          <cell r="BY453">
            <v>0</v>
          </cell>
          <cell r="BZ453">
            <v>0</v>
          </cell>
          <cell r="CA453">
            <v>0</v>
          </cell>
          <cell r="CB453">
            <v>0</v>
          </cell>
          <cell r="CC453">
            <v>0</v>
          </cell>
          <cell r="CD453">
            <v>0</v>
          </cell>
          <cell r="CE453">
            <v>0</v>
          </cell>
          <cell r="CF453">
            <v>0</v>
          </cell>
          <cell r="CG453">
            <v>0</v>
          </cell>
          <cell r="CH453">
            <v>0</v>
          </cell>
          <cell r="CN453">
            <v>0</v>
          </cell>
          <cell r="CO453">
            <v>0</v>
          </cell>
          <cell r="CP453">
            <v>0</v>
          </cell>
          <cell r="CQ453">
            <v>0</v>
          </cell>
          <cell r="CS453">
            <v>0</v>
          </cell>
          <cell r="CT453">
            <v>0</v>
          </cell>
          <cell r="CU453">
            <v>0</v>
          </cell>
          <cell r="CV453">
            <v>0</v>
          </cell>
          <cell r="CW453">
            <v>0</v>
          </cell>
          <cell r="EE453">
            <v>0</v>
          </cell>
          <cell r="EF453">
            <v>0</v>
          </cell>
          <cell r="EH453">
            <v>0</v>
          </cell>
          <cell r="EI453">
            <v>0</v>
          </cell>
          <cell r="EJ453">
            <v>0</v>
          </cell>
          <cell r="EK453">
            <v>0</v>
          </cell>
          <cell r="EL453">
            <v>0</v>
          </cell>
          <cell r="EM453">
            <v>0</v>
          </cell>
        </row>
        <row r="454">
          <cell r="A454">
            <v>0</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V454">
            <v>0</v>
          </cell>
          <cell r="AW454">
            <v>0</v>
          </cell>
          <cell r="AX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v>
          </cell>
          <cell r="BW454">
            <v>0</v>
          </cell>
          <cell r="BX454">
            <v>0</v>
          </cell>
          <cell r="BY454">
            <v>0</v>
          </cell>
          <cell r="BZ454">
            <v>0</v>
          </cell>
          <cell r="CA454">
            <v>0</v>
          </cell>
          <cell r="CB454">
            <v>0</v>
          </cell>
          <cell r="CC454">
            <v>0</v>
          </cell>
          <cell r="CD454">
            <v>0</v>
          </cell>
          <cell r="CE454">
            <v>0</v>
          </cell>
          <cell r="CF454">
            <v>0</v>
          </cell>
          <cell r="CG454">
            <v>0</v>
          </cell>
          <cell r="CH454">
            <v>0</v>
          </cell>
          <cell r="CN454">
            <v>0</v>
          </cell>
          <cell r="CO454">
            <v>0</v>
          </cell>
          <cell r="CP454">
            <v>0</v>
          </cell>
          <cell r="CQ454">
            <v>0</v>
          </cell>
          <cell r="CS454">
            <v>0</v>
          </cell>
          <cell r="CT454">
            <v>0</v>
          </cell>
          <cell r="CU454">
            <v>0</v>
          </cell>
          <cell r="CV454">
            <v>0</v>
          </cell>
          <cell r="CW454">
            <v>0</v>
          </cell>
          <cell r="EE454">
            <v>0</v>
          </cell>
          <cell r="EF454">
            <v>0</v>
          </cell>
          <cell r="EH454">
            <v>0</v>
          </cell>
          <cell r="EI454">
            <v>0</v>
          </cell>
          <cell r="EJ454">
            <v>0</v>
          </cell>
          <cell r="EK454">
            <v>0</v>
          </cell>
          <cell r="EL454">
            <v>0</v>
          </cell>
          <cell r="EM454">
            <v>0</v>
          </cell>
        </row>
        <row r="455">
          <cell r="A455">
            <v>0</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V455">
            <v>0</v>
          </cell>
          <cell r="AW455">
            <v>0</v>
          </cell>
          <cell r="AX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v>
          </cell>
          <cell r="BW455">
            <v>0</v>
          </cell>
          <cell r="BX455">
            <v>0</v>
          </cell>
          <cell r="BY455">
            <v>0</v>
          </cell>
          <cell r="BZ455">
            <v>0</v>
          </cell>
          <cell r="CA455">
            <v>0</v>
          </cell>
          <cell r="CB455">
            <v>0</v>
          </cell>
          <cell r="CC455">
            <v>0</v>
          </cell>
          <cell r="CD455">
            <v>0</v>
          </cell>
          <cell r="CE455">
            <v>0</v>
          </cell>
          <cell r="CF455">
            <v>0</v>
          </cell>
          <cell r="CG455">
            <v>0</v>
          </cell>
          <cell r="CH455">
            <v>0</v>
          </cell>
          <cell r="CN455">
            <v>0</v>
          </cell>
          <cell r="CO455">
            <v>0</v>
          </cell>
          <cell r="CP455">
            <v>0</v>
          </cell>
          <cell r="CQ455">
            <v>0</v>
          </cell>
          <cell r="CS455">
            <v>0</v>
          </cell>
          <cell r="CT455">
            <v>0</v>
          </cell>
          <cell r="CU455">
            <v>0</v>
          </cell>
          <cell r="CV455">
            <v>0</v>
          </cell>
          <cell r="CW455">
            <v>0</v>
          </cell>
          <cell r="EE455">
            <v>0</v>
          </cell>
          <cell r="EF455">
            <v>0</v>
          </cell>
          <cell r="EH455">
            <v>0</v>
          </cell>
          <cell r="EI455">
            <v>0</v>
          </cell>
          <cell r="EJ455">
            <v>0</v>
          </cell>
          <cell r="EK455">
            <v>0</v>
          </cell>
          <cell r="EL455">
            <v>0</v>
          </cell>
          <cell r="EM455">
            <v>0</v>
          </cell>
        </row>
        <row r="456">
          <cell r="A456">
            <v>0</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V456">
            <v>0</v>
          </cell>
          <cell r="AW456">
            <v>0</v>
          </cell>
          <cell r="AX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Q456">
            <v>0</v>
          </cell>
          <cell r="BR456">
            <v>0</v>
          </cell>
          <cell r="BS456">
            <v>0</v>
          </cell>
          <cell r="BT456">
            <v>0</v>
          </cell>
          <cell r="BU456">
            <v>0</v>
          </cell>
          <cell r="BV456">
            <v>0</v>
          </cell>
          <cell r="BW456">
            <v>0</v>
          </cell>
          <cell r="BX456">
            <v>0</v>
          </cell>
          <cell r="BY456">
            <v>0</v>
          </cell>
          <cell r="BZ456">
            <v>0</v>
          </cell>
          <cell r="CA456">
            <v>0</v>
          </cell>
          <cell r="CB456">
            <v>0</v>
          </cell>
          <cell r="CC456">
            <v>0</v>
          </cell>
          <cell r="CD456">
            <v>0</v>
          </cell>
          <cell r="CE456">
            <v>0</v>
          </cell>
          <cell r="CF456">
            <v>0</v>
          </cell>
          <cell r="CG456">
            <v>0</v>
          </cell>
          <cell r="CH456">
            <v>0</v>
          </cell>
          <cell r="CN456">
            <v>0</v>
          </cell>
          <cell r="CO456">
            <v>0</v>
          </cell>
          <cell r="CP456">
            <v>0</v>
          </cell>
          <cell r="CQ456">
            <v>0</v>
          </cell>
          <cell r="CS456">
            <v>0</v>
          </cell>
          <cell r="CT456">
            <v>0</v>
          </cell>
          <cell r="CU456">
            <v>0</v>
          </cell>
          <cell r="CV456">
            <v>0</v>
          </cell>
          <cell r="CW456">
            <v>0</v>
          </cell>
          <cell r="EE456">
            <v>0</v>
          </cell>
          <cell r="EF456">
            <v>0</v>
          </cell>
          <cell r="EH456">
            <v>0</v>
          </cell>
          <cell r="EI456">
            <v>0</v>
          </cell>
          <cell r="EJ456">
            <v>0</v>
          </cell>
          <cell r="EK456">
            <v>0</v>
          </cell>
          <cell r="EL456">
            <v>0</v>
          </cell>
          <cell r="EM456">
            <v>0</v>
          </cell>
        </row>
        <row r="457">
          <cell r="A457">
            <v>0</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V457">
            <v>0</v>
          </cell>
          <cell r="AW457">
            <v>0</v>
          </cell>
          <cell r="AX457">
            <v>0</v>
          </cell>
          <cell r="BA457">
            <v>0</v>
          </cell>
          <cell r="BB457">
            <v>0</v>
          </cell>
          <cell r="BC457">
            <v>0</v>
          </cell>
          <cell r="BD457">
            <v>0</v>
          </cell>
          <cell r="BE457">
            <v>0</v>
          </cell>
          <cell r="BF457">
            <v>0</v>
          </cell>
          <cell r="BG457">
            <v>0</v>
          </cell>
          <cell r="BH457">
            <v>0</v>
          </cell>
          <cell r="BI457">
            <v>0</v>
          </cell>
          <cell r="BJ457">
            <v>0</v>
          </cell>
          <cell r="BK457">
            <v>0</v>
          </cell>
          <cell r="BL457">
            <v>0</v>
          </cell>
          <cell r="BM457">
            <v>0</v>
          </cell>
          <cell r="BN457">
            <v>0</v>
          </cell>
          <cell r="BO457">
            <v>0</v>
          </cell>
          <cell r="BP457">
            <v>0</v>
          </cell>
          <cell r="BQ457">
            <v>0</v>
          </cell>
          <cell r="BR457">
            <v>0</v>
          </cell>
          <cell r="BS457">
            <v>0</v>
          </cell>
          <cell r="BT457">
            <v>0</v>
          </cell>
          <cell r="BU457">
            <v>0</v>
          </cell>
          <cell r="BV457">
            <v>0</v>
          </cell>
          <cell r="BW457">
            <v>0</v>
          </cell>
          <cell r="BX457">
            <v>0</v>
          </cell>
          <cell r="BY457">
            <v>0</v>
          </cell>
          <cell r="BZ457">
            <v>0</v>
          </cell>
          <cell r="CA457">
            <v>0</v>
          </cell>
          <cell r="CB457">
            <v>0</v>
          </cell>
          <cell r="CC457">
            <v>0</v>
          </cell>
          <cell r="CD457">
            <v>0</v>
          </cell>
          <cell r="CE457">
            <v>0</v>
          </cell>
          <cell r="CF457">
            <v>0</v>
          </cell>
          <cell r="CG457">
            <v>0</v>
          </cell>
          <cell r="CH457">
            <v>0</v>
          </cell>
          <cell r="CN457">
            <v>0</v>
          </cell>
          <cell r="CO457">
            <v>0</v>
          </cell>
          <cell r="CP457">
            <v>0</v>
          </cell>
          <cell r="CQ457">
            <v>0</v>
          </cell>
          <cell r="CS457">
            <v>0</v>
          </cell>
          <cell r="CT457">
            <v>0</v>
          </cell>
          <cell r="CU457">
            <v>0</v>
          </cell>
          <cell r="CV457">
            <v>0</v>
          </cell>
          <cell r="CW457">
            <v>0</v>
          </cell>
          <cell r="EE457">
            <v>0</v>
          </cell>
          <cell r="EF457">
            <v>0</v>
          </cell>
          <cell r="EH457">
            <v>0</v>
          </cell>
          <cell r="EI457">
            <v>0</v>
          </cell>
          <cell r="EJ457">
            <v>0</v>
          </cell>
          <cell r="EK457">
            <v>0</v>
          </cell>
          <cell r="EL457">
            <v>0</v>
          </cell>
          <cell r="EM457">
            <v>0</v>
          </cell>
        </row>
        <row r="458">
          <cell r="A458">
            <v>0</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V458">
            <v>0</v>
          </cell>
          <cell r="AW458">
            <v>0</v>
          </cell>
          <cell r="AX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Q458">
            <v>0</v>
          </cell>
          <cell r="BR458">
            <v>0</v>
          </cell>
          <cell r="BS458">
            <v>0</v>
          </cell>
          <cell r="BT458">
            <v>0</v>
          </cell>
          <cell r="BU458">
            <v>0</v>
          </cell>
          <cell r="BV458">
            <v>0</v>
          </cell>
          <cell r="BW458">
            <v>0</v>
          </cell>
          <cell r="BX458">
            <v>0</v>
          </cell>
          <cell r="BY458">
            <v>0</v>
          </cell>
          <cell r="BZ458">
            <v>0</v>
          </cell>
          <cell r="CA458">
            <v>0</v>
          </cell>
          <cell r="CB458">
            <v>0</v>
          </cell>
          <cell r="CC458">
            <v>0</v>
          </cell>
          <cell r="CD458">
            <v>0</v>
          </cell>
          <cell r="CE458">
            <v>0</v>
          </cell>
          <cell r="CF458">
            <v>0</v>
          </cell>
          <cell r="CG458">
            <v>0</v>
          </cell>
          <cell r="CH458">
            <v>0</v>
          </cell>
          <cell r="CN458">
            <v>0</v>
          </cell>
          <cell r="CO458">
            <v>0</v>
          </cell>
          <cell r="CP458">
            <v>0</v>
          </cell>
          <cell r="CQ458">
            <v>0</v>
          </cell>
          <cell r="CS458">
            <v>0</v>
          </cell>
          <cell r="CT458">
            <v>0</v>
          </cell>
          <cell r="CU458">
            <v>0</v>
          </cell>
          <cell r="CV458">
            <v>0</v>
          </cell>
          <cell r="CW458">
            <v>0</v>
          </cell>
          <cell r="EE458">
            <v>0</v>
          </cell>
          <cell r="EF458">
            <v>0</v>
          </cell>
          <cell r="EH458">
            <v>0</v>
          </cell>
          <cell r="EI458">
            <v>0</v>
          </cell>
          <cell r="EJ458">
            <v>0</v>
          </cell>
          <cell r="EK458">
            <v>0</v>
          </cell>
          <cell r="EL458">
            <v>0</v>
          </cell>
          <cell r="EM458">
            <v>0</v>
          </cell>
        </row>
        <row r="459">
          <cell r="A459">
            <v>0</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V459">
            <v>0</v>
          </cell>
          <cell r="AW459">
            <v>0</v>
          </cell>
          <cell r="AX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0</v>
          </cell>
          <cell r="BO459">
            <v>0</v>
          </cell>
          <cell r="BP459">
            <v>0</v>
          </cell>
          <cell r="BQ459">
            <v>0</v>
          </cell>
          <cell r="BR459">
            <v>0</v>
          </cell>
          <cell r="BS459">
            <v>0</v>
          </cell>
          <cell r="BT459">
            <v>0</v>
          </cell>
          <cell r="BU459">
            <v>0</v>
          </cell>
          <cell r="BV459">
            <v>0</v>
          </cell>
          <cell r="BW459">
            <v>0</v>
          </cell>
          <cell r="BX459">
            <v>0</v>
          </cell>
          <cell r="BY459">
            <v>0</v>
          </cell>
          <cell r="BZ459">
            <v>0</v>
          </cell>
          <cell r="CA459">
            <v>0</v>
          </cell>
          <cell r="CB459">
            <v>0</v>
          </cell>
          <cell r="CC459">
            <v>0</v>
          </cell>
          <cell r="CD459">
            <v>0</v>
          </cell>
          <cell r="CE459">
            <v>0</v>
          </cell>
          <cell r="CF459">
            <v>0</v>
          </cell>
          <cell r="CG459">
            <v>0</v>
          </cell>
          <cell r="CH459">
            <v>0</v>
          </cell>
          <cell r="CN459">
            <v>0</v>
          </cell>
          <cell r="CO459">
            <v>0</v>
          </cell>
          <cell r="CP459">
            <v>0</v>
          </cell>
          <cell r="CQ459">
            <v>0</v>
          </cell>
          <cell r="CS459">
            <v>0</v>
          </cell>
          <cell r="CT459">
            <v>0</v>
          </cell>
          <cell r="CU459">
            <v>0</v>
          </cell>
          <cell r="CV459">
            <v>0</v>
          </cell>
          <cell r="CW459">
            <v>0</v>
          </cell>
          <cell r="EE459">
            <v>0</v>
          </cell>
          <cell r="EF459">
            <v>0</v>
          </cell>
          <cell r="EH459">
            <v>0</v>
          </cell>
          <cell r="EI459">
            <v>0</v>
          </cell>
          <cell r="EJ459">
            <v>0</v>
          </cell>
          <cell r="EK459">
            <v>0</v>
          </cell>
          <cell r="EL459">
            <v>0</v>
          </cell>
          <cell r="EM459">
            <v>0</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V460">
            <v>0</v>
          </cell>
          <cell r="AW460">
            <v>0</v>
          </cell>
          <cell r="AX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v>0</v>
          </cell>
          <cell r="CG460">
            <v>0</v>
          </cell>
          <cell r="CH460">
            <v>0</v>
          </cell>
          <cell r="CN460">
            <v>0</v>
          </cell>
          <cell r="CO460">
            <v>0</v>
          </cell>
          <cell r="CP460">
            <v>0</v>
          </cell>
          <cell r="CQ460">
            <v>0</v>
          </cell>
          <cell r="CS460">
            <v>0</v>
          </cell>
          <cell r="CT460">
            <v>0</v>
          </cell>
          <cell r="CU460">
            <v>0</v>
          </cell>
          <cell r="CV460">
            <v>0</v>
          </cell>
          <cell r="CW460">
            <v>0</v>
          </cell>
          <cell r="EE460">
            <v>0</v>
          </cell>
          <cell r="EF460">
            <v>0</v>
          </cell>
          <cell r="EH460">
            <v>0</v>
          </cell>
          <cell r="EI460">
            <v>0</v>
          </cell>
          <cell r="EJ460">
            <v>0</v>
          </cell>
          <cell r="EK460">
            <v>0</v>
          </cell>
          <cell r="EL460">
            <v>0</v>
          </cell>
          <cell r="EM460">
            <v>0</v>
          </cell>
        </row>
        <row r="461">
          <cell r="A461">
            <v>0</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V461">
            <v>0</v>
          </cell>
          <cell r="AW461">
            <v>0</v>
          </cell>
          <cell r="AX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Q461">
            <v>0</v>
          </cell>
          <cell r="BR461">
            <v>0</v>
          </cell>
          <cell r="BS461">
            <v>0</v>
          </cell>
          <cell r="BT461">
            <v>0</v>
          </cell>
          <cell r="BU461">
            <v>0</v>
          </cell>
          <cell r="BV461">
            <v>0</v>
          </cell>
          <cell r="BW461">
            <v>0</v>
          </cell>
          <cell r="BX461">
            <v>0</v>
          </cell>
          <cell r="BY461">
            <v>0</v>
          </cell>
          <cell r="BZ461">
            <v>0</v>
          </cell>
          <cell r="CA461">
            <v>0</v>
          </cell>
          <cell r="CB461">
            <v>0</v>
          </cell>
          <cell r="CC461">
            <v>0</v>
          </cell>
          <cell r="CD461">
            <v>0</v>
          </cell>
          <cell r="CE461">
            <v>0</v>
          </cell>
          <cell r="CF461">
            <v>0</v>
          </cell>
          <cell r="CG461">
            <v>0</v>
          </cell>
          <cell r="CH461">
            <v>0</v>
          </cell>
          <cell r="CN461">
            <v>0</v>
          </cell>
          <cell r="CO461">
            <v>0</v>
          </cell>
          <cell r="CP461">
            <v>0</v>
          </cell>
          <cell r="CQ461">
            <v>0</v>
          </cell>
          <cell r="CS461">
            <v>0</v>
          </cell>
          <cell r="CT461">
            <v>0</v>
          </cell>
          <cell r="CU461">
            <v>0</v>
          </cell>
          <cell r="CV461">
            <v>0</v>
          </cell>
          <cell r="CW461">
            <v>0</v>
          </cell>
          <cell r="EE461">
            <v>0</v>
          </cell>
          <cell r="EF461">
            <v>0</v>
          </cell>
          <cell r="EH461">
            <v>0</v>
          </cell>
          <cell r="EI461">
            <v>0</v>
          </cell>
          <cell r="EJ461">
            <v>0</v>
          </cell>
          <cell r="EK461">
            <v>0</v>
          </cell>
          <cell r="EL461">
            <v>0</v>
          </cell>
          <cell r="EM461">
            <v>0</v>
          </cell>
        </row>
        <row r="462">
          <cell r="A462">
            <v>0</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V462">
            <v>0</v>
          </cell>
          <cell r="AW462">
            <v>0</v>
          </cell>
          <cell r="AX462">
            <v>0</v>
          </cell>
          <cell r="BA462">
            <v>0</v>
          </cell>
          <cell r="BB462">
            <v>0</v>
          </cell>
          <cell r="BC462">
            <v>0</v>
          </cell>
          <cell r="BD462">
            <v>0</v>
          </cell>
          <cell r="BE462">
            <v>0</v>
          </cell>
          <cell r="BF462">
            <v>0</v>
          </cell>
          <cell r="BG462">
            <v>0</v>
          </cell>
          <cell r="BH462">
            <v>0</v>
          </cell>
          <cell r="BI462">
            <v>0</v>
          </cell>
          <cell r="BJ462">
            <v>0</v>
          </cell>
          <cell r="BK462">
            <v>0</v>
          </cell>
          <cell r="BL462">
            <v>0</v>
          </cell>
          <cell r="BM462">
            <v>0</v>
          </cell>
          <cell r="BN462">
            <v>0</v>
          </cell>
          <cell r="BO462">
            <v>0</v>
          </cell>
          <cell r="BP462">
            <v>0</v>
          </cell>
          <cell r="BQ462">
            <v>0</v>
          </cell>
          <cell r="BR462">
            <v>0</v>
          </cell>
          <cell r="BS462">
            <v>0</v>
          </cell>
          <cell r="BT462">
            <v>0</v>
          </cell>
          <cell r="BU462">
            <v>0</v>
          </cell>
          <cell r="BV462">
            <v>0</v>
          </cell>
          <cell r="BW462">
            <v>0</v>
          </cell>
          <cell r="BX462">
            <v>0</v>
          </cell>
          <cell r="BY462">
            <v>0</v>
          </cell>
          <cell r="BZ462">
            <v>0</v>
          </cell>
          <cell r="CA462">
            <v>0</v>
          </cell>
          <cell r="CB462">
            <v>0</v>
          </cell>
          <cell r="CC462">
            <v>0</v>
          </cell>
          <cell r="CD462">
            <v>0</v>
          </cell>
          <cell r="CE462">
            <v>0</v>
          </cell>
          <cell r="CF462">
            <v>0</v>
          </cell>
          <cell r="CG462">
            <v>0</v>
          </cell>
          <cell r="CH462">
            <v>0</v>
          </cell>
          <cell r="CN462">
            <v>0</v>
          </cell>
          <cell r="CO462">
            <v>0</v>
          </cell>
          <cell r="CP462">
            <v>0</v>
          </cell>
          <cell r="CQ462">
            <v>0</v>
          </cell>
          <cell r="CS462">
            <v>0</v>
          </cell>
          <cell r="CT462">
            <v>0</v>
          </cell>
          <cell r="CU462">
            <v>0</v>
          </cell>
          <cell r="CV462">
            <v>0</v>
          </cell>
          <cell r="CW462">
            <v>0</v>
          </cell>
          <cell r="EE462">
            <v>0</v>
          </cell>
          <cell r="EF462">
            <v>0</v>
          </cell>
          <cell r="EH462">
            <v>0</v>
          </cell>
          <cell r="EI462">
            <v>0</v>
          </cell>
          <cell r="EJ462">
            <v>0</v>
          </cell>
          <cell r="EK462">
            <v>0</v>
          </cell>
          <cell r="EL462">
            <v>0</v>
          </cell>
          <cell r="EM462">
            <v>0</v>
          </cell>
        </row>
        <row r="463">
          <cell r="A463">
            <v>0</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V463">
            <v>0</v>
          </cell>
          <cell r="AW463">
            <v>0</v>
          </cell>
          <cell r="AX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v>
          </cell>
          <cell r="BW463">
            <v>0</v>
          </cell>
          <cell r="BX463">
            <v>0</v>
          </cell>
          <cell r="BY463">
            <v>0</v>
          </cell>
          <cell r="BZ463">
            <v>0</v>
          </cell>
          <cell r="CA463">
            <v>0</v>
          </cell>
          <cell r="CB463">
            <v>0</v>
          </cell>
          <cell r="CC463">
            <v>0</v>
          </cell>
          <cell r="CD463">
            <v>0</v>
          </cell>
          <cell r="CE463">
            <v>0</v>
          </cell>
          <cell r="CF463">
            <v>0</v>
          </cell>
          <cell r="CG463">
            <v>0</v>
          </cell>
          <cell r="CH463">
            <v>0</v>
          </cell>
          <cell r="CN463">
            <v>0</v>
          </cell>
          <cell r="CO463">
            <v>0</v>
          </cell>
          <cell r="CP463">
            <v>0</v>
          </cell>
          <cell r="CQ463">
            <v>0</v>
          </cell>
          <cell r="CS463">
            <v>0</v>
          </cell>
          <cell r="CT463">
            <v>0</v>
          </cell>
          <cell r="CU463">
            <v>0</v>
          </cell>
          <cell r="CV463">
            <v>0</v>
          </cell>
          <cell r="CW463">
            <v>0</v>
          </cell>
          <cell r="EE463">
            <v>0</v>
          </cell>
          <cell r="EF463">
            <v>0</v>
          </cell>
          <cell r="EH463">
            <v>0</v>
          </cell>
          <cell r="EI463">
            <v>0</v>
          </cell>
          <cell r="EJ463">
            <v>0</v>
          </cell>
          <cell r="EK463">
            <v>0</v>
          </cell>
          <cell r="EL463">
            <v>0</v>
          </cell>
          <cell r="EM463">
            <v>0</v>
          </cell>
        </row>
        <row r="464">
          <cell r="A464">
            <v>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V464">
            <v>0</v>
          </cell>
          <cell r="AW464">
            <v>0</v>
          </cell>
          <cell r="AX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cell r="CN464">
            <v>0</v>
          </cell>
          <cell r="CO464">
            <v>0</v>
          </cell>
          <cell r="CP464">
            <v>0</v>
          </cell>
          <cell r="CQ464">
            <v>0</v>
          </cell>
          <cell r="CS464">
            <v>0</v>
          </cell>
          <cell r="CT464">
            <v>0</v>
          </cell>
          <cell r="CU464">
            <v>0</v>
          </cell>
          <cell r="CV464">
            <v>0</v>
          </cell>
          <cell r="CW464">
            <v>0</v>
          </cell>
          <cell r="EE464">
            <v>0</v>
          </cell>
          <cell r="EF464">
            <v>0</v>
          </cell>
          <cell r="EH464">
            <v>0</v>
          </cell>
          <cell r="EI464">
            <v>0</v>
          </cell>
          <cell r="EJ464">
            <v>0</v>
          </cell>
          <cell r="EK464">
            <v>0</v>
          </cell>
          <cell r="EL464">
            <v>0</v>
          </cell>
          <cell r="EM464">
            <v>0</v>
          </cell>
        </row>
        <row r="465">
          <cell r="A465">
            <v>0</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V465">
            <v>0</v>
          </cell>
          <cell r="AW465">
            <v>0</v>
          </cell>
          <cell r="AX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cell r="CN465">
            <v>0</v>
          </cell>
          <cell r="CO465">
            <v>0</v>
          </cell>
          <cell r="CP465">
            <v>0</v>
          </cell>
          <cell r="CQ465">
            <v>0</v>
          </cell>
          <cell r="CS465">
            <v>0</v>
          </cell>
          <cell r="CT465">
            <v>0</v>
          </cell>
          <cell r="CU465">
            <v>0</v>
          </cell>
          <cell r="CV465">
            <v>0</v>
          </cell>
          <cell r="CW465">
            <v>0</v>
          </cell>
          <cell r="EE465">
            <v>0</v>
          </cell>
          <cell r="EF465">
            <v>0</v>
          </cell>
          <cell r="EH465">
            <v>0</v>
          </cell>
          <cell r="EI465">
            <v>0</v>
          </cell>
          <cell r="EJ465">
            <v>0</v>
          </cell>
          <cell r="EK465">
            <v>0</v>
          </cell>
          <cell r="EL465">
            <v>0</v>
          </cell>
          <cell r="EM465">
            <v>0</v>
          </cell>
        </row>
        <row r="466">
          <cell r="A466">
            <v>0</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V466">
            <v>0</v>
          </cell>
          <cell r="AW466">
            <v>0</v>
          </cell>
          <cell r="AX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0</v>
          </cell>
          <cell r="CF466">
            <v>0</v>
          </cell>
          <cell r="CG466">
            <v>0</v>
          </cell>
          <cell r="CH466">
            <v>0</v>
          </cell>
          <cell r="CN466">
            <v>0</v>
          </cell>
          <cell r="CO466">
            <v>0</v>
          </cell>
          <cell r="CP466">
            <v>0</v>
          </cell>
          <cell r="CQ466">
            <v>0</v>
          </cell>
          <cell r="CS466">
            <v>0</v>
          </cell>
          <cell r="CT466">
            <v>0</v>
          </cell>
          <cell r="CU466">
            <v>0</v>
          </cell>
          <cell r="CV466">
            <v>0</v>
          </cell>
          <cell r="CW466">
            <v>0</v>
          </cell>
          <cell r="EE466">
            <v>0</v>
          </cell>
          <cell r="EF466">
            <v>0</v>
          </cell>
          <cell r="EH466">
            <v>0</v>
          </cell>
          <cell r="EI466">
            <v>0</v>
          </cell>
          <cell r="EJ466">
            <v>0</v>
          </cell>
          <cell r="EK466">
            <v>0</v>
          </cell>
          <cell r="EL466">
            <v>0</v>
          </cell>
          <cell r="EM466">
            <v>0</v>
          </cell>
        </row>
        <row r="467">
          <cell r="A467">
            <v>0</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V467">
            <v>0</v>
          </cell>
          <cell r="AW467">
            <v>0</v>
          </cell>
          <cell r="AX467">
            <v>0</v>
          </cell>
          <cell r="BA467">
            <v>0</v>
          </cell>
          <cell r="BB467">
            <v>0</v>
          </cell>
          <cell r="BC467">
            <v>0</v>
          </cell>
          <cell r="BD467">
            <v>0</v>
          </cell>
          <cell r="BE467">
            <v>0</v>
          </cell>
          <cell r="BF467">
            <v>0</v>
          </cell>
          <cell r="BG467">
            <v>0</v>
          </cell>
          <cell r="BH467">
            <v>0</v>
          </cell>
          <cell r="BI467">
            <v>0</v>
          </cell>
          <cell r="BJ467">
            <v>0</v>
          </cell>
          <cell r="BK467">
            <v>0</v>
          </cell>
          <cell r="BL467">
            <v>0</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N467">
            <v>0</v>
          </cell>
          <cell r="CO467">
            <v>0</v>
          </cell>
          <cell r="CP467">
            <v>0</v>
          </cell>
          <cell r="CQ467">
            <v>0</v>
          </cell>
          <cell r="CS467">
            <v>0</v>
          </cell>
          <cell r="CT467">
            <v>0</v>
          </cell>
          <cell r="CU467">
            <v>0</v>
          </cell>
          <cell r="CV467">
            <v>0</v>
          </cell>
          <cell r="CW467">
            <v>0</v>
          </cell>
          <cell r="EE467">
            <v>0</v>
          </cell>
          <cell r="EF467">
            <v>0</v>
          </cell>
          <cell r="EH467">
            <v>0</v>
          </cell>
          <cell r="EI467">
            <v>0</v>
          </cell>
          <cell r="EJ467">
            <v>0</v>
          </cell>
          <cell r="EK467">
            <v>0</v>
          </cell>
          <cell r="EL467">
            <v>0</v>
          </cell>
          <cell r="EM467">
            <v>0</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V468">
            <v>0</v>
          </cell>
          <cell r="AW468">
            <v>0</v>
          </cell>
          <cell r="AX468">
            <v>0</v>
          </cell>
          <cell r="BA468">
            <v>0</v>
          </cell>
          <cell r="BB468">
            <v>0</v>
          </cell>
          <cell r="BC468">
            <v>0</v>
          </cell>
          <cell r="BD468">
            <v>0</v>
          </cell>
          <cell r="BE468">
            <v>0</v>
          </cell>
          <cell r="BF468">
            <v>0</v>
          </cell>
          <cell r="BG468">
            <v>0</v>
          </cell>
          <cell r="BH468">
            <v>0</v>
          </cell>
          <cell r="BI468">
            <v>0</v>
          </cell>
          <cell r="BJ468">
            <v>0</v>
          </cell>
          <cell r="BK468">
            <v>0</v>
          </cell>
          <cell r="BL468">
            <v>0</v>
          </cell>
          <cell r="BM468">
            <v>0</v>
          </cell>
          <cell r="BN468">
            <v>0</v>
          </cell>
          <cell r="BO468">
            <v>0</v>
          </cell>
          <cell r="BP468">
            <v>0</v>
          </cell>
          <cell r="BQ468">
            <v>0</v>
          </cell>
          <cell r="BR468">
            <v>0</v>
          </cell>
          <cell r="BS468">
            <v>0</v>
          </cell>
          <cell r="BT468">
            <v>0</v>
          </cell>
          <cell r="BU468">
            <v>0</v>
          </cell>
          <cell r="BV468">
            <v>0</v>
          </cell>
          <cell r="BW468">
            <v>0</v>
          </cell>
          <cell r="BX468">
            <v>0</v>
          </cell>
          <cell r="BY468">
            <v>0</v>
          </cell>
          <cell r="BZ468">
            <v>0</v>
          </cell>
          <cell r="CA468">
            <v>0</v>
          </cell>
          <cell r="CB468">
            <v>0</v>
          </cell>
          <cell r="CC468">
            <v>0</v>
          </cell>
          <cell r="CD468">
            <v>0</v>
          </cell>
          <cell r="CE468">
            <v>0</v>
          </cell>
          <cell r="CF468">
            <v>0</v>
          </cell>
          <cell r="CG468">
            <v>0</v>
          </cell>
          <cell r="CH468">
            <v>0</v>
          </cell>
          <cell r="CN468">
            <v>0</v>
          </cell>
          <cell r="CO468">
            <v>0</v>
          </cell>
          <cell r="CP468">
            <v>0</v>
          </cell>
          <cell r="CQ468">
            <v>0</v>
          </cell>
          <cell r="CS468">
            <v>0</v>
          </cell>
          <cell r="CT468">
            <v>0</v>
          </cell>
          <cell r="CU468">
            <v>0</v>
          </cell>
          <cell r="CV468">
            <v>0</v>
          </cell>
          <cell r="CW468">
            <v>0</v>
          </cell>
          <cell r="EE468">
            <v>0</v>
          </cell>
          <cell r="EF468">
            <v>0</v>
          </cell>
          <cell r="EH468">
            <v>0</v>
          </cell>
          <cell r="EI468">
            <v>0</v>
          </cell>
          <cell r="EJ468">
            <v>0</v>
          </cell>
          <cell r="EK468">
            <v>0</v>
          </cell>
          <cell r="EL468">
            <v>0</v>
          </cell>
          <cell r="EM468">
            <v>0</v>
          </cell>
        </row>
        <row r="469">
          <cell r="A469">
            <v>0</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V469">
            <v>0</v>
          </cell>
          <cell r="AW469">
            <v>0</v>
          </cell>
          <cell r="AX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U469">
            <v>0</v>
          </cell>
          <cell r="BV469">
            <v>0</v>
          </cell>
          <cell r="BW469">
            <v>0</v>
          </cell>
          <cell r="BX469">
            <v>0</v>
          </cell>
          <cell r="BY469">
            <v>0</v>
          </cell>
          <cell r="BZ469">
            <v>0</v>
          </cell>
          <cell r="CA469">
            <v>0</v>
          </cell>
          <cell r="CB469">
            <v>0</v>
          </cell>
          <cell r="CC469">
            <v>0</v>
          </cell>
          <cell r="CD469">
            <v>0</v>
          </cell>
          <cell r="CE469">
            <v>0</v>
          </cell>
          <cell r="CF469">
            <v>0</v>
          </cell>
          <cell r="CG469">
            <v>0</v>
          </cell>
          <cell r="CH469">
            <v>0</v>
          </cell>
          <cell r="CN469">
            <v>0</v>
          </cell>
          <cell r="CO469">
            <v>0</v>
          </cell>
          <cell r="CP469">
            <v>0</v>
          </cell>
          <cell r="CQ469">
            <v>0</v>
          </cell>
          <cell r="CS469">
            <v>0</v>
          </cell>
          <cell r="CT469">
            <v>0</v>
          </cell>
          <cell r="CU469">
            <v>0</v>
          </cell>
          <cell r="CV469">
            <v>0</v>
          </cell>
          <cell r="CW469">
            <v>0</v>
          </cell>
          <cell r="EE469">
            <v>0</v>
          </cell>
          <cell r="EF469">
            <v>0</v>
          </cell>
          <cell r="EH469">
            <v>0</v>
          </cell>
          <cell r="EI469">
            <v>0</v>
          </cell>
          <cell r="EJ469">
            <v>0</v>
          </cell>
          <cell r="EK469">
            <v>0</v>
          </cell>
          <cell r="EL469">
            <v>0</v>
          </cell>
          <cell r="EM469">
            <v>0</v>
          </cell>
        </row>
        <row r="470">
          <cell r="A470">
            <v>0</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V470">
            <v>0</v>
          </cell>
          <cell r="AW470">
            <v>0</v>
          </cell>
          <cell r="AX470">
            <v>0</v>
          </cell>
          <cell r="BA470">
            <v>0</v>
          </cell>
          <cell r="BB470">
            <v>0</v>
          </cell>
          <cell r="BC470">
            <v>0</v>
          </cell>
          <cell r="BD470">
            <v>0</v>
          </cell>
          <cell r="BE470">
            <v>0</v>
          </cell>
          <cell r="BF470">
            <v>0</v>
          </cell>
          <cell r="BG470">
            <v>0</v>
          </cell>
          <cell r="BH470">
            <v>0</v>
          </cell>
          <cell r="BI470">
            <v>0</v>
          </cell>
          <cell r="BJ470">
            <v>0</v>
          </cell>
          <cell r="BK470">
            <v>0</v>
          </cell>
          <cell r="BL470">
            <v>0</v>
          </cell>
          <cell r="BM470">
            <v>0</v>
          </cell>
          <cell r="BN470">
            <v>0</v>
          </cell>
          <cell r="BO470">
            <v>0</v>
          </cell>
          <cell r="BP470">
            <v>0</v>
          </cell>
          <cell r="BQ470">
            <v>0</v>
          </cell>
          <cell r="BR470">
            <v>0</v>
          </cell>
          <cell r="BS470">
            <v>0</v>
          </cell>
          <cell r="BT470">
            <v>0</v>
          </cell>
          <cell r="BU470">
            <v>0</v>
          </cell>
          <cell r="BV470">
            <v>0</v>
          </cell>
          <cell r="BW470">
            <v>0</v>
          </cell>
          <cell r="BX470">
            <v>0</v>
          </cell>
          <cell r="BY470">
            <v>0</v>
          </cell>
          <cell r="BZ470">
            <v>0</v>
          </cell>
          <cell r="CA470">
            <v>0</v>
          </cell>
          <cell r="CB470">
            <v>0</v>
          </cell>
          <cell r="CC470">
            <v>0</v>
          </cell>
          <cell r="CD470">
            <v>0</v>
          </cell>
          <cell r="CE470">
            <v>0</v>
          </cell>
          <cell r="CF470">
            <v>0</v>
          </cell>
          <cell r="CG470">
            <v>0</v>
          </cell>
          <cell r="CH470">
            <v>0</v>
          </cell>
          <cell r="CN470">
            <v>0</v>
          </cell>
          <cell r="CO470">
            <v>0</v>
          </cell>
          <cell r="CP470">
            <v>0</v>
          </cell>
          <cell r="CQ470">
            <v>0</v>
          </cell>
          <cell r="CS470">
            <v>0</v>
          </cell>
          <cell r="CT470">
            <v>0</v>
          </cell>
          <cell r="CU470">
            <v>0</v>
          </cell>
          <cell r="CV470">
            <v>0</v>
          </cell>
          <cell r="CW470">
            <v>0</v>
          </cell>
          <cell r="EE470">
            <v>0</v>
          </cell>
          <cell r="EF470">
            <v>0</v>
          </cell>
          <cell r="EH470">
            <v>0</v>
          </cell>
          <cell r="EI470">
            <v>0</v>
          </cell>
          <cell r="EJ470">
            <v>0</v>
          </cell>
          <cell r="EK470">
            <v>0</v>
          </cell>
          <cell r="EL470">
            <v>0</v>
          </cell>
          <cell r="EM470">
            <v>0</v>
          </cell>
        </row>
        <row r="471">
          <cell r="A471">
            <v>0</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V471">
            <v>0</v>
          </cell>
          <cell r="AW471">
            <v>0</v>
          </cell>
          <cell r="AX471">
            <v>0</v>
          </cell>
          <cell r="BA471">
            <v>0</v>
          </cell>
          <cell r="BB471">
            <v>0</v>
          </cell>
          <cell r="BC471">
            <v>0</v>
          </cell>
          <cell r="BD471">
            <v>0</v>
          </cell>
          <cell r="BE471">
            <v>0</v>
          </cell>
          <cell r="BF471">
            <v>0</v>
          </cell>
          <cell r="BG471">
            <v>0</v>
          </cell>
          <cell r="BH471">
            <v>0</v>
          </cell>
          <cell r="BI471">
            <v>0</v>
          </cell>
          <cell r="BJ471">
            <v>0</v>
          </cell>
          <cell r="BK471">
            <v>0</v>
          </cell>
          <cell r="BL471">
            <v>0</v>
          </cell>
          <cell r="BM471">
            <v>0</v>
          </cell>
          <cell r="BN471">
            <v>0</v>
          </cell>
          <cell r="BO471">
            <v>0</v>
          </cell>
          <cell r="BP471">
            <v>0</v>
          </cell>
          <cell r="BQ471">
            <v>0</v>
          </cell>
          <cell r="BR471">
            <v>0</v>
          </cell>
          <cell r="BS471">
            <v>0</v>
          </cell>
          <cell r="BT471">
            <v>0</v>
          </cell>
          <cell r="BU471">
            <v>0</v>
          </cell>
          <cell r="BV471">
            <v>0</v>
          </cell>
          <cell r="BW471">
            <v>0</v>
          </cell>
          <cell r="BX471">
            <v>0</v>
          </cell>
          <cell r="BY471">
            <v>0</v>
          </cell>
          <cell r="BZ471">
            <v>0</v>
          </cell>
          <cell r="CA471">
            <v>0</v>
          </cell>
          <cell r="CB471">
            <v>0</v>
          </cell>
          <cell r="CC471">
            <v>0</v>
          </cell>
          <cell r="CD471">
            <v>0</v>
          </cell>
          <cell r="CE471">
            <v>0</v>
          </cell>
          <cell r="CF471">
            <v>0</v>
          </cell>
          <cell r="CG471">
            <v>0</v>
          </cell>
          <cell r="CH471">
            <v>0</v>
          </cell>
          <cell r="CN471">
            <v>0</v>
          </cell>
          <cell r="CO471">
            <v>0</v>
          </cell>
          <cell r="CP471">
            <v>0</v>
          </cell>
          <cell r="CQ471">
            <v>0</v>
          </cell>
          <cell r="CS471">
            <v>0</v>
          </cell>
          <cell r="CT471">
            <v>0</v>
          </cell>
          <cell r="CU471">
            <v>0</v>
          </cell>
          <cell r="CV471">
            <v>0</v>
          </cell>
          <cell r="CW471">
            <v>0</v>
          </cell>
          <cell r="EE471">
            <v>0</v>
          </cell>
          <cell r="EF471">
            <v>0</v>
          </cell>
          <cell r="EH471">
            <v>0</v>
          </cell>
          <cell r="EI471">
            <v>0</v>
          </cell>
          <cell r="EJ471">
            <v>0</v>
          </cell>
          <cell r="EK471">
            <v>0</v>
          </cell>
          <cell r="EL471">
            <v>0</v>
          </cell>
          <cell r="EM471">
            <v>0</v>
          </cell>
        </row>
        <row r="472">
          <cell r="A472">
            <v>0</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V472">
            <v>0</v>
          </cell>
          <cell r="AW472">
            <v>0</v>
          </cell>
          <cell r="AX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T472">
            <v>0</v>
          </cell>
          <cell r="BU472">
            <v>0</v>
          </cell>
          <cell r="BV472">
            <v>0</v>
          </cell>
          <cell r="BW472">
            <v>0</v>
          </cell>
          <cell r="BX472">
            <v>0</v>
          </cell>
          <cell r="BY472">
            <v>0</v>
          </cell>
          <cell r="BZ472">
            <v>0</v>
          </cell>
          <cell r="CA472">
            <v>0</v>
          </cell>
          <cell r="CB472">
            <v>0</v>
          </cell>
          <cell r="CC472">
            <v>0</v>
          </cell>
          <cell r="CD472">
            <v>0</v>
          </cell>
          <cell r="CE472">
            <v>0</v>
          </cell>
          <cell r="CF472">
            <v>0</v>
          </cell>
          <cell r="CG472">
            <v>0</v>
          </cell>
          <cell r="CH472">
            <v>0</v>
          </cell>
          <cell r="CN472">
            <v>0</v>
          </cell>
          <cell r="CO472">
            <v>0</v>
          </cell>
          <cell r="CP472">
            <v>0</v>
          </cell>
          <cell r="CQ472">
            <v>0</v>
          </cell>
          <cell r="CS472">
            <v>0</v>
          </cell>
          <cell r="CT472">
            <v>0</v>
          </cell>
          <cell r="CU472">
            <v>0</v>
          </cell>
          <cell r="CV472">
            <v>0</v>
          </cell>
          <cell r="CW472">
            <v>0</v>
          </cell>
          <cell r="EE472">
            <v>0</v>
          </cell>
          <cell r="EF472">
            <v>0</v>
          </cell>
          <cell r="EH472">
            <v>0</v>
          </cell>
          <cell r="EI472">
            <v>0</v>
          </cell>
          <cell r="EJ472">
            <v>0</v>
          </cell>
          <cell r="EK472">
            <v>0</v>
          </cell>
          <cell r="EL472">
            <v>0</v>
          </cell>
          <cell r="EM472">
            <v>0</v>
          </cell>
        </row>
        <row r="473">
          <cell r="A473">
            <v>0</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V473">
            <v>0</v>
          </cell>
          <cell r="AW473">
            <v>0</v>
          </cell>
          <cell r="AX473">
            <v>0</v>
          </cell>
          <cell r="BA473">
            <v>0</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0</v>
          </cell>
          <cell r="BQ473">
            <v>0</v>
          </cell>
          <cell r="BR473">
            <v>0</v>
          </cell>
          <cell r="BS473">
            <v>0</v>
          </cell>
          <cell r="BT473">
            <v>0</v>
          </cell>
          <cell r="BU473">
            <v>0</v>
          </cell>
          <cell r="BV473">
            <v>0</v>
          </cell>
          <cell r="BW473">
            <v>0</v>
          </cell>
          <cell r="BX473">
            <v>0</v>
          </cell>
          <cell r="BY473">
            <v>0</v>
          </cell>
          <cell r="BZ473">
            <v>0</v>
          </cell>
          <cell r="CA473">
            <v>0</v>
          </cell>
          <cell r="CB473">
            <v>0</v>
          </cell>
          <cell r="CC473">
            <v>0</v>
          </cell>
          <cell r="CD473">
            <v>0</v>
          </cell>
          <cell r="CE473">
            <v>0</v>
          </cell>
          <cell r="CF473">
            <v>0</v>
          </cell>
          <cell r="CG473">
            <v>0</v>
          </cell>
          <cell r="CH473">
            <v>0</v>
          </cell>
          <cell r="CN473">
            <v>0</v>
          </cell>
          <cell r="CO473">
            <v>0</v>
          </cell>
          <cell r="CP473">
            <v>0</v>
          </cell>
          <cell r="CQ473">
            <v>0</v>
          </cell>
          <cell r="CS473">
            <v>0</v>
          </cell>
          <cell r="CT473">
            <v>0</v>
          </cell>
          <cell r="CU473">
            <v>0</v>
          </cell>
          <cell r="CV473">
            <v>0</v>
          </cell>
          <cell r="CW473">
            <v>0</v>
          </cell>
          <cell r="EE473">
            <v>0</v>
          </cell>
          <cell r="EF473">
            <v>0</v>
          </cell>
          <cell r="EH473">
            <v>0</v>
          </cell>
          <cell r="EI473">
            <v>0</v>
          </cell>
          <cell r="EJ473">
            <v>0</v>
          </cell>
          <cell r="EK473">
            <v>0</v>
          </cell>
          <cell r="EL473">
            <v>0</v>
          </cell>
          <cell r="EM473">
            <v>0</v>
          </cell>
        </row>
        <row r="474">
          <cell r="A474">
            <v>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V474">
            <v>0</v>
          </cell>
          <cell r="AW474">
            <v>0</v>
          </cell>
          <cell r="AX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0</v>
          </cell>
          <cell r="CB474">
            <v>0</v>
          </cell>
          <cell r="CC474">
            <v>0</v>
          </cell>
          <cell r="CD474">
            <v>0</v>
          </cell>
          <cell r="CE474">
            <v>0</v>
          </cell>
          <cell r="CF474">
            <v>0</v>
          </cell>
          <cell r="CG474">
            <v>0</v>
          </cell>
          <cell r="CH474">
            <v>0</v>
          </cell>
          <cell r="CN474">
            <v>0</v>
          </cell>
          <cell r="CO474">
            <v>0</v>
          </cell>
          <cell r="CP474">
            <v>0</v>
          </cell>
          <cell r="CQ474">
            <v>0</v>
          </cell>
          <cell r="CS474">
            <v>0</v>
          </cell>
          <cell r="CT474">
            <v>0</v>
          </cell>
          <cell r="CU474">
            <v>0</v>
          </cell>
          <cell r="CV474">
            <v>0</v>
          </cell>
          <cell r="CW474">
            <v>0</v>
          </cell>
          <cell r="EE474">
            <v>0</v>
          </cell>
          <cell r="EF474">
            <v>0</v>
          </cell>
          <cell r="EH474">
            <v>0</v>
          </cell>
          <cell r="EI474">
            <v>0</v>
          </cell>
          <cell r="EJ474">
            <v>0</v>
          </cell>
          <cell r="EK474">
            <v>0</v>
          </cell>
          <cell r="EL474">
            <v>0</v>
          </cell>
          <cell r="EM474">
            <v>0</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V475">
            <v>0</v>
          </cell>
          <cell r="AW475">
            <v>0</v>
          </cell>
          <cell r="AX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0</v>
          </cell>
          <cell r="CG475">
            <v>0</v>
          </cell>
          <cell r="CH475">
            <v>0</v>
          </cell>
          <cell r="CN475">
            <v>0</v>
          </cell>
          <cell r="CO475">
            <v>0</v>
          </cell>
          <cell r="CP475">
            <v>0</v>
          </cell>
          <cell r="CQ475">
            <v>0</v>
          </cell>
          <cell r="CS475">
            <v>0</v>
          </cell>
          <cell r="CT475">
            <v>0</v>
          </cell>
          <cell r="CU475">
            <v>0</v>
          </cell>
          <cell r="CV475">
            <v>0</v>
          </cell>
          <cell r="CW475">
            <v>0</v>
          </cell>
          <cell r="EE475">
            <v>0</v>
          </cell>
          <cell r="EF475">
            <v>0</v>
          </cell>
          <cell r="EH475">
            <v>0</v>
          </cell>
          <cell r="EI475">
            <v>0</v>
          </cell>
          <cell r="EJ475">
            <v>0</v>
          </cell>
          <cell r="EK475">
            <v>0</v>
          </cell>
          <cell r="EL475">
            <v>0</v>
          </cell>
          <cell r="EM475">
            <v>0</v>
          </cell>
        </row>
        <row r="476">
          <cell r="A476">
            <v>0</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V476">
            <v>0</v>
          </cell>
          <cell r="AW476">
            <v>0</v>
          </cell>
          <cell r="AX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0</v>
          </cell>
          <cell r="BW476">
            <v>0</v>
          </cell>
          <cell r="BX476">
            <v>0</v>
          </cell>
          <cell r="BY476">
            <v>0</v>
          </cell>
          <cell r="BZ476">
            <v>0</v>
          </cell>
          <cell r="CA476">
            <v>0</v>
          </cell>
          <cell r="CB476">
            <v>0</v>
          </cell>
          <cell r="CC476">
            <v>0</v>
          </cell>
          <cell r="CD476">
            <v>0</v>
          </cell>
          <cell r="CE476">
            <v>0</v>
          </cell>
          <cell r="CF476">
            <v>0</v>
          </cell>
          <cell r="CG476">
            <v>0</v>
          </cell>
          <cell r="CH476">
            <v>0</v>
          </cell>
          <cell r="CN476">
            <v>0</v>
          </cell>
          <cell r="CO476">
            <v>0</v>
          </cell>
          <cell r="CP476">
            <v>0</v>
          </cell>
          <cell r="CQ476">
            <v>0</v>
          </cell>
          <cell r="CS476">
            <v>0</v>
          </cell>
          <cell r="CT476">
            <v>0</v>
          </cell>
          <cell r="CU476">
            <v>0</v>
          </cell>
          <cell r="CV476">
            <v>0</v>
          </cell>
          <cell r="CW476">
            <v>0</v>
          </cell>
          <cell r="EE476">
            <v>0</v>
          </cell>
          <cell r="EF476">
            <v>0</v>
          </cell>
          <cell r="EH476">
            <v>0</v>
          </cell>
          <cell r="EI476">
            <v>0</v>
          </cell>
          <cell r="EJ476">
            <v>0</v>
          </cell>
          <cell r="EK476">
            <v>0</v>
          </cell>
          <cell r="EL476">
            <v>0</v>
          </cell>
          <cell r="EM476">
            <v>0</v>
          </cell>
        </row>
        <row r="477">
          <cell r="A477">
            <v>0</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V477">
            <v>0</v>
          </cell>
          <cell r="AW477">
            <v>0</v>
          </cell>
          <cell r="AX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0</v>
          </cell>
          <cell r="BQ477">
            <v>0</v>
          </cell>
          <cell r="BR477">
            <v>0</v>
          </cell>
          <cell r="BS477">
            <v>0</v>
          </cell>
          <cell r="BT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N477">
            <v>0</v>
          </cell>
          <cell r="CO477">
            <v>0</v>
          </cell>
          <cell r="CP477">
            <v>0</v>
          </cell>
          <cell r="CQ477">
            <v>0</v>
          </cell>
          <cell r="CS477">
            <v>0</v>
          </cell>
          <cell r="CT477">
            <v>0</v>
          </cell>
          <cell r="CU477">
            <v>0</v>
          </cell>
          <cell r="CV477">
            <v>0</v>
          </cell>
          <cell r="CW477">
            <v>0</v>
          </cell>
          <cell r="EE477">
            <v>0</v>
          </cell>
          <cell r="EF477">
            <v>0</v>
          </cell>
          <cell r="EH477">
            <v>0</v>
          </cell>
          <cell r="EI477">
            <v>0</v>
          </cell>
          <cell r="EJ477">
            <v>0</v>
          </cell>
          <cell r="EK477">
            <v>0</v>
          </cell>
          <cell r="EL477">
            <v>0</v>
          </cell>
          <cell r="EM477">
            <v>0</v>
          </cell>
        </row>
        <row r="478">
          <cell r="A478">
            <v>0</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V478">
            <v>0</v>
          </cell>
          <cell r="AW478">
            <v>0</v>
          </cell>
          <cell r="AX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U478">
            <v>0</v>
          </cell>
          <cell r="BV478">
            <v>0</v>
          </cell>
          <cell r="BW478">
            <v>0</v>
          </cell>
          <cell r="BX478">
            <v>0</v>
          </cell>
          <cell r="BY478">
            <v>0</v>
          </cell>
          <cell r="BZ478">
            <v>0</v>
          </cell>
          <cell r="CA478">
            <v>0</v>
          </cell>
          <cell r="CB478">
            <v>0</v>
          </cell>
          <cell r="CC478">
            <v>0</v>
          </cell>
          <cell r="CD478">
            <v>0</v>
          </cell>
          <cell r="CE478">
            <v>0</v>
          </cell>
          <cell r="CF478">
            <v>0</v>
          </cell>
          <cell r="CG478">
            <v>0</v>
          </cell>
          <cell r="CH478">
            <v>0</v>
          </cell>
          <cell r="CN478">
            <v>0</v>
          </cell>
          <cell r="CO478">
            <v>0</v>
          </cell>
          <cell r="CP478">
            <v>0</v>
          </cell>
          <cell r="CQ478">
            <v>0</v>
          </cell>
          <cell r="CS478">
            <v>0</v>
          </cell>
          <cell r="CT478">
            <v>0</v>
          </cell>
          <cell r="CU478">
            <v>0</v>
          </cell>
          <cell r="CV478">
            <v>0</v>
          </cell>
          <cell r="CW478">
            <v>0</v>
          </cell>
          <cell r="EE478">
            <v>0</v>
          </cell>
          <cell r="EF478">
            <v>0</v>
          </cell>
          <cell r="EH478">
            <v>0</v>
          </cell>
          <cell r="EI478">
            <v>0</v>
          </cell>
          <cell r="EJ478">
            <v>0</v>
          </cell>
          <cell r="EK478">
            <v>0</v>
          </cell>
          <cell r="EL478">
            <v>0</v>
          </cell>
          <cell r="EM478">
            <v>0</v>
          </cell>
        </row>
        <row r="479">
          <cell r="A479">
            <v>0</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V479">
            <v>0</v>
          </cell>
          <cell r="AW479">
            <v>0</v>
          </cell>
          <cell r="AX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0</v>
          </cell>
          <cell r="CB479">
            <v>0</v>
          </cell>
          <cell r="CC479">
            <v>0</v>
          </cell>
          <cell r="CD479">
            <v>0</v>
          </cell>
          <cell r="CE479">
            <v>0</v>
          </cell>
          <cell r="CF479">
            <v>0</v>
          </cell>
          <cell r="CG479">
            <v>0</v>
          </cell>
          <cell r="CH479">
            <v>0</v>
          </cell>
          <cell r="CN479">
            <v>0</v>
          </cell>
          <cell r="CO479">
            <v>0</v>
          </cell>
          <cell r="CP479">
            <v>0</v>
          </cell>
          <cell r="CQ479">
            <v>0</v>
          </cell>
          <cell r="CS479">
            <v>0</v>
          </cell>
          <cell r="CT479">
            <v>0</v>
          </cell>
          <cell r="CU479">
            <v>0</v>
          </cell>
          <cell r="CV479">
            <v>0</v>
          </cell>
          <cell r="CW479">
            <v>0</v>
          </cell>
          <cell r="EE479">
            <v>0</v>
          </cell>
          <cell r="EF479">
            <v>0</v>
          </cell>
          <cell r="EH479">
            <v>0</v>
          </cell>
          <cell r="EI479">
            <v>0</v>
          </cell>
          <cell r="EJ479">
            <v>0</v>
          </cell>
          <cell r="EK479">
            <v>0</v>
          </cell>
          <cell r="EL479">
            <v>0</v>
          </cell>
          <cell r="EM479">
            <v>0</v>
          </cell>
        </row>
        <row r="480">
          <cell r="A480">
            <v>0</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V480">
            <v>0</v>
          </cell>
          <cell r="AW480">
            <v>0</v>
          </cell>
          <cell r="AX480">
            <v>0</v>
          </cell>
          <cell r="BA480">
            <v>0</v>
          </cell>
          <cell r="BB480">
            <v>0</v>
          </cell>
          <cell r="BC480">
            <v>0</v>
          </cell>
          <cell r="BD480">
            <v>0</v>
          </cell>
          <cell r="BE480">
            <v>0</v>
          </cell>
          <cell r="BF480">
            <v>0</v>
          </cell>
          <cell r="BG480">
            <v>0</v>
          </cell>
          <cell r="BH480">
            <v>0</v>
          </cell>
          <cell r="BI480">
            <v>0</v>
          </cell>
          <cell r="BJ480">
            <v>0</v>
          </cell>
          <cell r="BK480">
            <v>0</v>
          </cell>
          <cell r="BL480">
            <v>0</v>
          </cell>
          <cell r="BM480">
            <v>0</v>
          </cell>
          <cell r="BN480">
            <v>0</v>
          </cell>
          <cell r="BO480">
            <v>0</v>
          </cell>
          <cell r="BP480">
            <v>0</v>
          </cell>
          <cell r="BQ480">
            <v>0</v>
          </cell>
          <cell r="BR480">
            <v>0</v>
          </cell>
          <cell r="BS480">
            <v>0</v>
          </cell>
          <cell r="BT480">
            <v>0</v>
          </cell>
          <cell r="BU480">
            <v>0</v>
          </cell>
          <cell r="BV480">
            <v>0</v>
          </cell>
          <cell r="BW480">
            <v>0</v>
          </cell>
          <cell r="BX480">
            <v>0</v>
          </cell>
          <cell r="BY480">
            <v>0</v>
          </cell>
          <cell r="BZ480">
            <v>0</v>
          </cell>
          <cell r="CA480">
            <v>0</v>
          </cell>
          <cell r="CB480">
            <v>0</v>
          </cell>
          <cell r="CC480">
            <v>0</v>
          </cell>
          <cell r="CD480">
            <v>0</v>
          </cell>
          <cell r="CE480">
            <v>0</v>
          </cell>
          <cell r="CF480">
            <v>0</v>
          </cell>
          <cell r="CG480">
            <v>0</v>
          </cell>
          <cell r="CH480">
            <v>0</v>
          </cell>
          <cell r="CN480">
            <v>0</v>
          </cell>
          <cell r="CO480">
            <v>0</v>
          </cell>
          <cell r="CP480">
            <v>0</v>
          </cell>
          <cell r="CQ480">
            <v>0</v>
          </cell>
          <cell r="CS480">
            <v>0</v>
          </cell>
          <cell r="CT480">
            <v>0</v>
          </cell>
          <cell r="CU480">
            <v>0</v>
          </cell>
          <cell r="CV480">
            <v>0</v>
          </cell>
          <cell r="CW480">
            <v>0</v>
          </cell>
          <cell r="EE480">
            <v>0</v>
          </cell>
          <cell r="EF480">
            <v>0</v>
          </cell>
          <cell r="EH480">
            <v>0</v>
          </cell>
          <cell r="EI480">
            <v>0</v>
          </cell>
          <cell r="EJ480">
            <v>0</v>
          </cell>
          <cell r="EK480">
            <v>0</v>
          </cell>
          <cell r="EL480">
            <v>0</v>
          </cell>
          <cell r="EM480">
            <v>0</v>
          </cell>
        </row>
        <row r="481">
          <cell r="A481">
            <v>0</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V481">
            <v>0</v>
          </cell>
          <cell r="AW481">
            <v>0</v>
          </cell>
          <cell r="AX481">
            <v>0</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Q481">
            <v>0</v>
          </cell>
          <cell r="BR481">
            <v>0</v>
          </cell>
          <cell r="BS481">
            <v>0</v>
          </cell>
          <cell r="BT481">
            <v>0</v>
          </cell>
          <cell r="BU481">
            <v>0</v>
          </cell>
          <cell r="BV481">
            <v>0</v>
          </cell>
          <cell r="BW481">
            <v>0</v>
          </cell>
          <cell r="BX481">
            <v>0</v>
          </cell>
          <cell r="BY481">
            <v>0</v>
          </cell>
          <cell r="BZ481">
            <v>0</v>
          </cell>
          <cell r="CA481">
            <v>0</v>
          </cell>
          <cell r="CB481">
            <v>0</v>
          </cell>
          <cell r="CC481">
            <v>0</v>
          </cell>
          <cell r="CD481">
            <v>0</v>
          </cell>
          <cell r="CE481">
            <v>0</v>
          </cell>
          <cell r="CF481">
            <v>0</v>
          </cell>
          <cell r="CG481">
            <v>0</v>
          </cell>
          <cell r="CH481">
            <v>0</v>
          </cell>
          <cell r="CN481">
            <v>0</v>
          </cell>
          <cell r="CO481">
            <v>0</v>
          </cell>
          <cell r="CP481">
            <v>0</v>
          </cell>
          <cell r="CQ481">
            <v>0</v>
          </cell>
          <cell r="CS481">
            <v>0</v>
          </cell>
          <cell r="CT481">
            <v>0</v>
          </cell>
          <cell r="CU481">
            <v>0</v>
          </cell>
          <cell r="CV481">
            <v>0</v>
          </cell>
          <cell r="CW481">
            <v>0</v>
          </cell>
          <cell r="EE481">
            <v>0</v>
          </cell>
          <cell r="EF481">
            <v>0</v>
          </cell>
          <cell r="EH481">
            <v>0</v>
          </cell>
          <cell r="EI481">
            <v>0</v>
          </cell>
          <cell r="EJ481">
            <v>0</v>
          </cell>
          <cell r="EK481">
            <v>0</v>
          </cell>
          <cell r="EL481">
            <v>0</v>
          </cell>
          <cell r="EM481">
            <v>0</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V482">
            <v>0</v>
          </cell>
          <cell r="AW482">
            <v>0</v>
          </cell>
          <cell r="AX482">
            <v>0</v>
          </cell>
          <cell r="BA482">
            <v>0</v>
          </cell>
          <cell r="BB482">
            <v>0</v>
          </cell>
          <cell r="BC482">
            <v>0</v>
          </cell>
          <cell r="BD482">
            <v>0</v>
          </cell>
          <cell r="BE482">
            <v>0</v>
          </cell>
          <cell r="BF482">
            <v>0</v>
          </cell>
          <cell r="BG482">
            <v>0</v>
          </cell>
          <cell r="BH482">
            <v>0</v>
          </cell>
          <cell r="BI482">
            <v>0</v>
          </cell>
          <cell r="BJ482">
            <v>0</v>
          </cell>
          <cell r="BK482">
            <v>0</v>
          </cell>
          <cell r="BL482">
            <v>0</v>
          </cell>
          <cell r="BM482">
            <v>0</v>
          </cell>
          <cell r="BN482">
            <v>0</v>
          </cell>
          <cell r="BO482">
            <v>0</v>
          </cell>
          <cell r="BP482">
            <v>0</v>
          </cell>
          <cell r="BQ482">
            <v>0</v>
          </cell>
          <cell r="BR482">
            <v>0</v>
          </cell>
          <cell r="BS482">
            <v>0</v>
          </cell>
          <cell r="BT482">
            <v>0</v>
          </cell>
          <cell r="BU482">
            <v>0</v>
          </cell>
          <cell r="BV482">
            <v>0</v>
          </cell>
          <cell r="BW482">
            <v>0</v>
          </cell>
          <cell r="BX482">
            <v>0</v>
          </cell>
          <cell r="BY482">
            <v>0</v>
          </cell>
          <cell r="BZ482">
            <v>0</v>
          </cell>
          <cell r="CA482">
            <v>0</v>
          </cell>
          <cell r="CB482">
            <v>0</v>
          </cell>
          <cell r="CC482">
            <v>0</v>
          </cell>
          <cell r="CD482">
            <v>0</v>
          </cell>
          <cell r="CE482">
            <v>0</v>
          </cell>
          <cell r="CF482">
            <v>0</v>
          </cell>
          <cell r="CG482">
            <v>0</v>
          </cell>
          <cell r="CH482">
            <v>0</v>
          </cell>
          <cell r="CN482">
            <v>0</v>
          </cell>
          <cell r="CO482">
            <v>0</v>
          </cell>
          <cell r="CP482">
            <v>0</v>
          </cell>
          <cell r="CQ482">
            <v>0</v>
          </cell>
          <cell r="CS482">
            <v>0</v>
          </cell>
          <cell r="CT482">
            <v>0</v>
          </cell>
          <cell r="CU482">
            <v>0</v>
          </cell>
          <cell r="CV482">
            <v>0</v>
          </cell>
          <cell r="CW482">
            <v>0</v>
          </cell>
          <cell r="EE482">
            <v>0</v>
          </cell>
          <cell r="EF482">
            <v>0</v>
          </cell>
          <cell r="EH482">
            <v>0</v>
          </cell>
          <cell r="EI482">
            <v>0</v>
          </cell>
          <cell r="EJ482">
            <v>0</v>
          </cell>
          <cell r="EK482">
            <v>0</v>
          </cell>
          <cell r="EL482">
            <v>0</v>
          </cell>
          <cell r="EM482">
            <v>0</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V483">
            <v>0</v>
          </cell>
          <cell r="AW483">
            <v>0</v>
          </cell>
          <cell r="AX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cell r="BQ483">
            <v>0</v>
          </cell>
          <cell r="BR483">
            <v>0</v>
          </cell>
          <cell r="BS483">
            <v>0</v>
          </cell>
          <cell r="BT483">
            <v>0</v>
          </cell>
          <cell r="BU483">
            <v>0</v>
          </cell>
          <cell r="BV483">
            <v>0</v>
          </cell>
          <cell r="BW483">
            <v>0</v>
          </cell>
          <cell r="BX483">
            <v>0</v>
          </cell>
          <cell r="BY483">
            <v>0</v>
          </cell>
          <cell r="BZ483">
            <v>0</v>
          </cell>
          <cell r="CA483">
            <v>0</v>
          </cell>
          <cell r="CB483">
            <v>0</v>
          </cell>
          <cell r="CC483">
            <v>0</v>
          </cell>
          <cell r="CD483">
            <v>0</v>
          </cell>
          <cell r="CE483">
            <v>0</v>
          </cell>
          <cell r="CF483">
            <v>0</v>
          </cell>
          <cell r="CG483">
            <v>0</v>
          </cell>
          <cell r="CH483">
            <v>0</v>
          </cell>
          <cell r="CN483">
            <v>0</v>
          </cell>
          <cell r="CO483">
            <v>0</v>
          </cell>
          <cell r="CP483">
            <v>0</v>
          </cell>
          <cell r="CQ483">
            <v>0</v>
          </cell>
          <cell r="CS483">
            <v>0</v>
          </cell>
          <cell r="CT483">
            <v>0</v>
          </cell>
          <cell r="CU483">
            <v>0</v>
          </cell>
          <cell r="CV483">
            <v>0</v>
          </cell>
          <cell r="CW483">
            <v>0</v>
          </cell>
          <cell r="EE483">
            <v>0</v>
          </cell>
          <cell r="EF483">
            <v>0</v>
          </cell>
          <cell r="EH483">
            <v>0</v>
          </cell>
          <cell r="EI483">
            <v>0</v>
          </cell>
          <cell r="EJ483">
            <v>0</v>
          </cell>
          <cell r="EK483">
            <v>0</v>
          </cell>
          <cell r="EL483">
            <v>0</v>
          </cell>
          <cell r="EM483">
            <v>0</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V484">
            <v>0</v>
          </cell>
          <cell r="AW484">
            <v>0</v>
          </cell>
          <cell r="AX484">
            <v>0</v>
          </cell>
          <cell r="BA484">
            <v>0</v>
          </cell>
          <cell r="BB484">
            <v>0</v>
          </cell>
          <cell r="BC484">
            <v>0</v>
          </cell>
          <cell r="BD484">
            <v>0</v>
          </cell>
          <cell r="BE484">
            <v>0</v>
          </cell>
          <cell r="BF484">
            <v>0</v>
          </cell>
          <cell r="BG484">
            <v>0</v>
          </cell>
          <cell r="BH484">
            <v>0</v>
          </cell>
          <cell r="BI484">
            <v>0</v>
          </cell>
          <cell r="BJ484">
            <v>0</v>
          </cell>
          <cell r="BK484">
            <v>0</v>
          </cell>
          <cell r="BL484">
            <v>0</v>
          </cell>
          <cell r="BM484">
            <v>0</v>
          </cell>
          <cell r="BN484">
            <v>0</v>
          </cell>
          <cell r="BO484">
            <v>0</v>
          </cell>
          <cell r="BP484">
            <v>0</v>
          </cell>
          <cell r="BQ484">
            <v>0</v>
          </cell>
          <cell r="BR484">
            <v>0</v>
          </cell>
          <cell r="BS484">
            <v>0</v>
          </cell>
          <cell r="BT484">
            <v>0</v>
          </cell>
          <cell r="BU484">
            <v>0</v>
          </cell>
          <cell r="BV484">
            <v>0</v>
          </cell>
          <cell r="BW484">
            <v>0</v>
          </cell>
          <cell r="BX484">
            <v>0</v>
          </cell>
          <cell r="BY484">
            <v>0</v>
          </cell>
          <cell r="BZ484">
            <v>0</v>
          </cell>
          <cell r="CA484">
            <v>0</v>
          </cell>
          <cell r="CB484">
            <v>0</v>
          </cell>
          <cell r="CC484">
            <v>0</v>
          </cell>
          <cell r="CD484">
            <v>0</v>
          </cell>
          <cell r="CE484">
            <v>0</v>
          </cell>
          <cell r="CF484">
            <v>0</v>
          </cell>
          <cell r="CG484">
            <v>0</v>
          </cell>
          <cell r="CH484">
            <v>0</v>
          </cell>
          <cell r="CN484">
            <v>0</v>
          </cell>
          <cell r="CO484">
            <v>0</v>
          </cell>
          <cell r="CP484">
            <v>0</v>
          </cell>
          <cell r="CQ484">
            <v>0</v>
          </cell>
          <cell r="CS484">
            <v>0</v>
          </cell>
          <cell r="CT484">
            <v>0</v>
          </cell>
          <cell r="CU484">
            <v>0</v>
          </cell>
          <cell r="CV484">
            <v>0</v>
          </cell>
          <cell r="CW484">
            <v>0</v>
          </cell>
          <cell r="EE484">
            <v>0</v>
          </cell>
          <cell r="EF484">
            <v>0</v>
          </cell>
          <cell r="EH484">
            <v>0</v>
          </cell>
          <cell r="EI484">
            <v>0</v>
          </cell>
          <cell r="EJ484">
            <v>0</v>
          </cell>
          <cell r="EK484">
            <v>0</v>
          </cell>
          <cell r="EL484">
            <v>0</v>
          </cell>
          <cell r="EM484">
            <v>0</v>
          </cell>
        </row>
        <row r="485">
          <cell r="A485">
            <v>0</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V485">
            <v>0</v>
          </cell>
          <cell r="AW485">
            <v>0</v>
          </cell>
          <cell r="AX485">
            <v>0</v>
          </cell>
          <cell r="BA485">
            <v>0</v>
          </cell>
          <cell r="BB485">
            <v>0</v>
          </cell>
          <cell r="BC485">
            <v>0</v>
          </cell>
          <cell r="BD485">
            <v>0</v>
          </cell>
          <cell r="BE485">
            <v>0</v>
          </cell>
          <cell r="BF485">
            <v>0</v>
          </cell>
          <cell r="BG485">
            <v>0</v>
          </cell>
          <cell r="BH485">
            <v>0</v>
          </cell>
          <cell r="BI485">
            <v>0</v>
          </cell>
          <cell r="BJ485">
            <v>0</v>
          </cell>
          <cell r="BK485">
            <v>0</v>
          </cell>
          <cell r="BL485">
            <v>0</v>
          </cell>
          <cell r="BM485">
            <v>0</v>
          </cell>
          <cell r="BN485">
            <v>0</v>
          </cell>
          <cell r="BO485">
            <v>0</v>
          </cell>
          <cell r="BP485">
            <v>0</v>
          </cell>
          <cell r="BQ485">
            <v>0</v>
          </cell>
          <cell r="BR485">
            <v>0</v>
          </cell>
          <cell r="BS485">
            <v>0</v>
          </cell>
          <cell r="BT485">
            <v>0</v>
          </cell>
          <cell r="BU485">
            <v>0</v>
          </cell>
          <cell r="BV485">
            <v>0</v>
          </cell>
          <cell r="BW485">
            <v>0</v>
          </cell>
          <cell r="BX485">
            <v>0</v>
          </cell>
          <cell r="BY485">
            <v>0</v>
          </cell>
          <cell r="BZ485">
            <v>0</v>
          </cell>
          <cell r="CA485">
            <v>0</v>
          </cell>
          <cell r="CB485">
            <v>0</v>
          </cell>
          <cell r="CC485">
            <v>0</v>
          </cell>
          <cell r="CD485">
            <v>0</v>
          </cell>
          <cell r="CE485">
            <v>0</v>
          </cell>
          <cell r="CF485">
            <v>0</v>
          </cell>
          <cell r="CG485">
            <v>0</v>
          </cell>
          <cell r="CH485">
            <v>0</v>
          </cell>
          <cell r="CN485">
            <v>0</v>
          </cell>
          <cell r="CO485">
            <v>0</v>
          </cell>
          <cell r="CP485">
            <v>0</v>
          </cell>
          <cell r="CQ485">
            <v>0</v>
          </cell>
          <cell r="CS485">
            <v>0</v>
          </cell>
          <cell r="CT485">
            <v>0</v>
          </cell>
          <cell r="CU485">
            <v>0</v>
          </cell>
          <cell r="CV485">
            <v>0</v>
          </cell>
          <cell r="CW485">
            <v>0</v>
          </cell>
          <cell r="EE485">
            <v>0</v>
          </cell>
          <cell r="EF485">
            <v>0</v>
          </cell>
          <cell r="EH485">
            <v>0</v>
          </cell>
          <cell r="EI485">
            <v>0</v>
          </cell>
          <cell r="EJ485">
            <v>0</v>
          </cell>
          <cell r="EK485">
            <v>0</v>
          </cell>
          <cell r="EL485">
            <v>0</v>
          </cell>
          <cell r="EM485">
            <v>0</v>
          </cell>
        </row>
        <row r="486">
          <cell r="A486">
            <v>0</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V486">
            <v>0</v>
          </cell>
          <cell r="AW486">
            <v>0</v>
          </cell>
          <cell r="AX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T486">
            <v>0</v>
          </cell>
          <cell r="BU486">
            <v>0</v>
          </cell>
          <cell r="BV486">
            <v>0</v>
          </cell>
          <cell r="BW486">
            <v>0</v>
          </cell>
          <cell r="BX486">
            <v>0</v>
          </cell>
          <cell r="BY486">
            <v>0</v>
          </cell>
          <cell r="BZ486">
            <v>0</v>
          </cell>
          <cell r="CA486">
            <v>0</v>
          </cell>
          <cell r="CB486">
            <v>0</v>
          </cell>
          <cell r="CC486">
            <v>0</v>
          </cell>
          <cell r="CD486">
            <v>0</v>
          </cell>
          <cell r="CE486">
            <v>0</v>
          </cell>
          <cell r="CF486">
            <v>0</v>
          </cell>
          <cell r="CG486">
            <v>0</v>
          </cell>
          <cell r="CH486">
            <v>0</v>
          </cell>
          <cell r="CN486">
            <v>0</v>
          </cell>
          <cell r="CO486">
            <v>0</v>
          </cell>
          <cell r="CP486">
            <v>0</v>
          </cell>
          <cell r="CQ486">
            <v>0</v>
          </cell>
          <cell r="CS486">
            <v>0</v>
          </cell>
          <cell r="CT486">
            <v>0</v>
          </cell>
          <cell r="CU486">
            <v>0</v>
          </cell>
          <cell r="CV486">
            <v>0</v>
          </cell>
          <cell r="CW486">
            <v>0</v>
          </cell>
          <cell r="EE486">
            <v>0</v>
          </cell>
          <cell r="EF486">
            <v>0</v>
          </cell>
          <cell r="EH486">
            <v>0</v>
          </cell>
          <cell r="EI486">
            <v>0</v>
          </cell>
          <cell r="EJ486">
            <v>0</v>
          </cell>
          <cell r="EK486">
            <v>0</v>
          </cell>
          <cell r="EL486">
            <v>0</v>
          </cell>
          <cell r="EM486">
            <v>0</v>
          </cell>
        </row>
        <row r="487">
          <cell r="A487">
            <v>0</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V487">
            <v>0</v>
          </cell>
          <cell r="AW487">
            <v>0</v>
          </cell>
          <cell r="AX487">
            <v>0</v>
          </cell>
          <cell r="BA487">
            <v>0</v>
          </cell>
          <cell r="BB487">
            <v>0</v>
          </cell>
          <cell r="BC487">
            <v>0</v>
          </cell>
          <cell r="BD487">
            <v>0</v>
          </cell>
          <cell r="BE487">
            <v>0</v>
          </cell>
          <cell r="BF487">
            <v>0</v>
          </cell>
          <cell r="BG487">
            <v>0</v>
          </cell>
          <cell r="BH487">
            <v>0</v>
          </cell>
          <cell r="BI487">
            <v>0</v>
          </cell>
          <cell r="BJ487">
            <v>0</v>
          </cell>
          <cell r="BK487">
            <v>0</v>
          </cell>
          <cell r="BL487">
            <v>0</v>
          </cell>
          <cell r="BM487">
            <v>0</v>
          </cell>
          <cell r="BN487">
            <v>0</v>
          </cell>
          <cell r="BO487">
            <v>0</v>
          </cell>
          <cell r="BP487">
            <v>0</v>
          </cell>
          <cell r="BQ487">
            <v>0</v>
          </cell>
          <cell r="BR487">
            <v>0</v>
          </cell>
          <cell r="BS487">
            <v>0</v>
          </cell>
          <cell r="BT487">
            <v>0</v>
          </cell>
          <cell r="BU487">
            <v>0</v>
          </cell>
          <cell r="BV487">
            <v>0</v>
          </cell>
          <cell r="BW487">
            <v>0</v>
          </cell>
          <cell r="BX487">
            <v>0</v>
          </cell>
          <cell r="BY487">
            <v>0</v>
          </cell>
          <cell r="BZ487">
            <v>0</v>
          </cell>
          <cell r="CA487">
            <v>0</v>
          </cell>
          <cell r="CB487">
            <v>0</v>
          </cell>
          <cell r="CC487">
            <v>0</v>
          </cell>
          <cell r="CD487">
            <v>0</v>
          </cell>
          <cell r="CE487">
            <v>0</v>
          </cell>
          <cell r="CF487">
            <v>0</v>
          </cell>
          <cell r="CG487">
            <v>0</v>
          </cell>
          <cell r="CH487">
            <v>0</v>
          </cell>
          <cell r="CN487">
            <v>0</v>
          </cell>
          <cell r="CO487">
            <v>0</v>
          </cell>
          <cell r="CP487">
            <v>0</v>
          </cell>
          <cell r="CQ487">
            <v>0</v>
          </cell>
          <cell r="CS487">
            <v>0</v>
          </cell>
          <cell r="CT487">
            <v>0</v>
          </cell>
          <cell r="CU487">
            <v>0</v>
          </cell>
          <cell r="CV487">
            <v>0</v>
          </cell>
          <cell r="CW487">
            <v>0</v>
          </cell>
          <cell r="EE487">
            <v>0</v>
          </cell>
          <cell r="EF487">
            <v>0</v>
          </cell>
          <cell r="EH487">
            <v>0</v>
          </cell>
          <cell r="EI487">
            <v>0</v>
          </cell>
          <cell r="EJ487">
            <v>0</v>
          </cell>
          <cell r="EK487">
            <v>0</v>
          </cell>
          <cell r="EL487">
            <v>0</v>
          </cell>
          <cell r="EM487">
            <v>0</v>
          </cell>
        </row>
        <row r="488">
          <cell r="A488">
            <v>0</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V488">
            <v>0</v>
          </cell>
          <cell r="AW488">
            <v>0</v>
          </cell>
          <cell r="AX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0</v>
          </cell>
          <cell r="BQ488">
            <v>0</v>
          </cell>
          <cell r="BR488">
            <v>0</v>
          </cell>
          <cell r="BS488">
            <v>0</v>
          </cell>
          <cell r="BT488">
            <v>0</v>
          </cell>
          <cell r="BU488">
            <v>0</v>
          </cell>
          <cell r="BV488">
            <v>0</v>
          </cell>
          <cell r="BW488">
            <v>0</v>
          </cell>
          <cell r="BX488">
            <v>0</v>
          </cell>
          <cell r="BY488">
            <v>0</v>
          </cell>
          <cell r="BZ488">
            <v>0</v>
          </cell>
          <cell r="CA488">
            <v>0</v>
          </cell>
          <cell r="CB488">
            <v>0</v>
          </cell>
          <cell r="CC488">
            <v>0</v>
          </cell>
          <cell r="CD488">
            <v>0</v>
          </cell>
          <cell r="CE488">
            <v>0</v>
          </cell>
          <cell r="CF488">
            <v>0</v>
          </cell>
          <cell r="CG488">
            <v>0</v>
          </cell>
          <cell r="CH488">
            <v>0</v>
          </cell>
          <cell r="CN488">
            <v>0</v>
          </cell>
          <cell r="CO488">
            <v>0</v>
          </cell>
          <cell r="CP488">
            <v>0</v>
          </cell>
          <cell r="CQ488">
            <v>0</v>
          </cell>
          <cell r="CS488">
            <v>0</v>
          </cell>
          <cell r="CT488">
            <v>0</v>
          </cell>
          <cell r="CU488">
            <v>0</v>
          </cell>
          <cell r="CV488">
            <v>0</v>
          </cell>
          <cell r="CW488">
            <v>0</v>
          </cell>
          <cell r="EE488">
            <v>0</v>
          </cell>
          <cell r="EF488">
            <v>0</v>
          </cell>
          <cell r="EH488">
            <v>0</v>
          </cell>
          <cell r="EI488">
            <v>0</v>
          </cell>
          <cell r="EJ488">
            <v>0</v>
          </cell>
          <cell r="EK488">
            <v>0</v>
          </cell>
          <cell r="EL488">
            <v>0</v>
          </cell>
          <cell r="EM488">
            <v>0</v>
          </cell>
        </row>
        <row r="489">
          <cell r="A489">
            <v>0</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V489">
            <v>0</v>
          </cell>
          <cell r="AW489">
            <v>0</v>
          </cell>
          <cell r="AX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U489">
            <v>0</v>
          </cell>
          <cell r="BV489">
            <v>0</v>
          </cell>
          <cell r="BW489">
            <v>0</v>
          </cell>
          <cell r="BX489">
            <v>0</v>
          </cell>
          <cell r="BY489">
            <v>0</v>
          </cell>
          <cell r="BZ489">
            <v>0</v>
          </cell>
          <cell r="CA489">
            <v>0</v>
          </cell>
          <cell r="CB489">
            <v>0</v>
          </cell>
          <cell r="CC489">
            <v>0</v>
          </cell>
          <cell r="CD489">
            <v>0</v>
          </cell>
          <cell r="CE489">
            <v>0</v>
          </cell>
          <cell r="CF489">
            <v>0</v>
          </cell>
          <cell r="CG489">
            <v>0</v>
          </cell>
          <cell r="CH489">
            <v>0</v>
          </cell>
          <cell r="CN489">
            <v>0</v>
          </cell>
          <cell r="CO489">
            <v>0</v>
          </cell>
          <cell r="CP489">
            <v>0</v>
          </cell>
          <cell r="CQ489">
            <v>0</v>
          </cell>
          <cell r="CS489">
            <v>0</v>
          </cell>
          <cell r="CT489">
            <v>0</v>
          </cell>
          <cell r="CU489">
            <v>0</v>
          </cell>
          <cell r="CV489">
            <v>0</v>
          </cell>
          <cell r="CW489">
            <v>0</v>
          </cell>
          <cell r="EE489">
            <v>0</v>
          </cell>
          <cell r="EF489">
            <v>0</v>
          </cell>
          <cell r="EH489">
            <v>0</v>
          </cell>
          <cell r="EI489">
            <v>0</v>
          </cell>
          <cell r="EJ489">
            <v>0</v>
          </cell>
          <cell r="EK489">
            <v>0</v>
          </cell>
          <cell r="EL489">
            <v>0</v>
          </cell>
          <cell r="EM489">
            <v>0</v>
          </cell>
        </row>
        <row r="490">
          <cell r="A490">
            <v>0</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V490">
            <v>0</v>
          </cell>
          <cell r="AW490">
            <v>0</v>
          </cell>
          <cell r="AX490">
            <v>0</v>
          </cell>
          <cell r="BA490">
            <v>0</v>
          </cell>
          <cell r="BB490">
            <v>0</v>
          </cell>
          <cell r="BC490">
            <v>0</v>
          </cell>
          <cell r="BD490">
            <v>0</v>
          </cell>
          <cell r="BE490">
            <v>0</v>
          </cell>
          <cell r="BF490">
            <v>0</v>
          </cell>
          <cell r="BG490">
            <v>0</v>
          </cell>
          <cell r="BH490">
            <v>0</v>
          </cell>
          <cell r="BI490">
            <v>0</v>
          </cell>
          <cell r="BJ490">
            <v>0</v>
          </cell>
          <cell r="BK490">
            <v>0</v>
          </cell>
          <cell r="BL490">
            <v>0</v>
          </cell>
          <cell r="BM490">
            <v>0</v>
          </cell>
          <cell r="BN490">
            <v>0</v>
          </cell>
          <cell r="BO490">
            <v>0</v>
          </cell>
          <cell r="BP490">
            <v>0</v>
          </cell>
          <cell r="BQ490">
            <v>0</v>
          </cell>
          <cell r="BR490">
            <v>0</v>
          </cell>
          <cell r="BS490">
            <v>0</v>
          </cell>
          <cell r="BT490">
            <v>0</v>
          </cell>
          <cell r="BU490">
            <v>0</v>
          </cell>
          <cell r="BV490">
            <v>0</v>
          </cell>
          <cell r="BW490">
            <v>0</v>
          </cell>
          <cell r="BX490">
            <v>0</v>
          </cell>
          <cell r="BY490">
            <v>0</v>
          </cell>
          <cell r="BZ490">
            <v>0</v>
          </cell>
          <cell r="CA490">
            <v>0</v>
          </cell>
          <cell r="CB490">
            <v>0</v>
          </cell>
          <cell r="CC490">
            <v>0</v>
          </cell>
          <cell r="CD490">
            <v>0</v>
          </cell>
          <cell r="CE490">
            <v>0</v>
          </cell>
          <cell r="CF490">
            <v>0</v>
          </cell>
          <cell r="CG490">
            <v>0</v>
          </cell>
          <cell r="CH490">
            <v>0</v>
          </cell>
          <cell r="CN490">
            <v>0</v>
          </cell>
          <cell r="CO490">
            <v>0</v>
          </cell>
          <cell r="CP490">
            <v>0</v>
          </cell>
          <cell r="CQ490">
            <v>0</v>
          </cell>
          <cell r="CS490">
            <v>0</v>
          </cell>
          <cell r="CT490">
            <v>0</v>
          </cell>
          <cell r="CU490">
            <v>0</v>
          </cell>
          <cell r="CV490">
            <v>0</v>
          </cell>
          <cell r="CW490">
            <v>0</v>
          </cell>
          <cell r="EE490">
            <v>0</v>
          </cell>
          <cell r="EF490">
            <v>0</v>
          </cell>
          <cell r="EH490">
            <v>0</v>
          </cell>
          <cell r="EI490">
            <v>0</v>
          </cell>
          <cell r="EJ490">
            <v>0</v>
          </cell>
          <cell r="EK490">
            <v>0</v>
          </cell>
          <cell r="EL490">
            <v>0</v>
          </cell>
          <cell r="EM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V491">
            <v>0</v>
          </cell>
          <cell r="AW491">
            <v>0</v>
          </cell>
          <cell r="AX491">
            <v>0</v>
          </cell>
          <cell r="BA491">
            <v>0</v>
          </cell>
          <cell r="BB491">
            <v>0</v>
          </cell>
          <cell r="BC491">
            <v>0</v>
          </cell>
          <cell r="BD491">
            <v>0</v>
          </cell>
          <cell r="BE491">
            <v>0</v>
          </cell>
          <cell r="BF491">
            <v>0</v>
          </cell>
          <cell r="BG491">
            <v>0</v>
          </cell>
          <cell r="BH491">
            <v>0</v>
          </cell>
          <cell r="BI491">
            <v>0</v>
          </cell>
          <cell r="BJ491">
            <v>0</v>
          </cell>
          <cell r="BK491">
            <v>0</v>
          </cell>
          <cell r="BL491">
            <v>0</v>
          </cell>
          <cell r="BM491">
            <v>0</v>
          </cell>
          <cell r="BN491">
            <v>0</v>
          </cell>
          <cell r="BO491">
            <v>0</v>
          </cell>
          <cell r="BP491">
            <v>0</v>
          </cell>
          <cell r="BQ491">
            <v>0</v>
          </cell>
          <cell r="BR491">
            <v>0</v>
          </cell>
          <cell r="BS491">
            <v>0</v>
          </cell>
          <cell r="BT491">
            <v>0</v>
          </cell>
          <cell r="BU491">
            <v>0</v>
          </cell>
          <cell r="BV491">
            <v>0</v>
          </cell>
          <cell r="BW491">
            <v>0</v>
          </cell>
          <cell r="BX491">
            <v>0</v>
          </cell>
          <cell r="BY491">
            <v>0</v>
          </cell>
          <cell r="BZ491">
            <v>0</v>
          </cell>
          <cell r="CA491">
            <v>0</v>
          </cell>
          <cell r="CB491">
            <v>0</v>
          </cell>
          <cell r="CC491">
            <v>0</v>
          </cell>
          <cell r="CD491">
            <v>0</v>
          </cell>
          <cell r="CE491">
            <v>0</v>
          </cell>
          <cell r="CF491">
            <v>0</v>
          </cell>
          <cell r="CG491">
            <v>0</v>
          </cell>
          <cell r="CH491">
            <v>0</v>
          </cell>
          <cell r="CN491">
            <v>0</v>
          </cell>
          <cell r="CO491">
            <v>0</v>
          </cell>
          <cell r="CP491">
            <v>0</v>
          </cell>
          <cell r="CQ491">
            <v>0</v>
          </cell>
          <cell r="CS491">
            <v>0</v>
          </cell>
          <cell r="CT491">
            <v>0</v>
          </cell>
          <cell r="CU491">
            <v>0</v>
          </cell>
          <cell r="CV491">
            <v>0</v>
          </cell>
          <cell r="CW491">
            <v>0</v>
          </cell>
          <cell r="EE491">
            <v>0</v>
          </cell>
          <cell r="EF491">
            <v>0</v>
          </cell>
          <cell r="EH491">
            <v>0</v>
          </cell>
          <cell r="EI491">
            <v>0</v>
          </cell>
          <cell r="EJ491">
            <v>0</v>
          </cell>
          <cell r="EK491">
            <v>0</v>
          </cell>
          <cell r="EL491">
            <v>0</v>
          </cell>
          <cell r="EM491">
            <v>0</v>
          </cell>
        </row>
        <row r="492">
          <cell r="A492">
            <v>0</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V492">
            <v>0</v>
          </cell>
          <cell r="AW492">
            <v>0</v>
          </cell>
          <cell r="AX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N492">
            <v>0</v>
          </cell>
          <cell r="CO492">
            <v>0</v>
          </cell>
          <cell r="CP492">
            <v>0</v>
          </cell>
          <cell r="CQ492">
            <v>0</v>
          </cell>
          <cell r="CS492">
            <v>0</v>
          </cell>
          <cell r="CT492">
            <v>0</v>
          </cell>
          <cell r="CU492">
            <v>0</v>
          </cell>
          <cell r="CV492">
            <v>0</v>
          </cell>
          <cell r="CW492">
            <v>0</v>
          </cell>
          <cell r="EE492">
            <v>0</v>
          </cell>
          <cell r="EF492">
            <v>0</v>
          </cell>
          <cell r="EH492">
            <v>0</v>
          </cell>
          <cell r="EI492">
            <v>0</v>
          </cell>
          <cell r="EJ492">
            <v>0</v>
          </cell>
          <cell r="EK492">
            <v>0</v>
          </cell>
          <cell r="EL492">
            <v>0</v>
          </cell>
          <cell r="EM492">
            <v>0</v>
          </cell>
        </row>
        <row r="493">
          <cell r="A493">
            <v>0</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V493">
            <v>0</v>
          </cell>
          <cell r="AW493">
            <v>0</v>
          </cell>
          <cell r="AX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v>
          </cell>
          <cell r="BW493">
            <v>0</v>
          </cell>
          <cell r="BX493">
            <v>0</v>
          </cell>
          <cell r="BY493">
            <v>0</v>
          </cell>
          <cell r="BZ493">
            <v>0</v>
          </cell>
          <cell r="CA493">
            <v>0</v>
          </cell>
          <cell r="CB493">
            <v>0</v>
          </cell>
          <cell r="CC493">
            <v>0</v>
          </cell>
          <cell r="CD493">
            <v>0</v>
          </cell>
          <cell r="CE493">
            <v>0</v>
          </cell>
          <cell r="CF493">
            <v>0</v>
          </cell>
          <cell r="CG493">
            <v>0</v>
          </cell>
          <cell r="CH493">
            <v>0</v>
          </cell>
          <cell r="CN493">
            <v>0</v>
          </cell>
          <cell r="CO493">
            <v>0</v>
          </cell>
          <cell r="CP493">
            <v>0</v>
          </cell>
          <cell r="CQ493">
            <v>0</v>
          </cell>
          <cell r="CS493">
            <v>0</v>
          </cell>
          <cell r="CT493">
            <v>0</v>
          </cell>
          <cell r="CU493">
            <v>0</v>
          </cell>
          <cell r="CV493">
            <v>0</v>
          </cell>
          <cell r="CW493">
            <v>0</v>
          </cell>
          <cell r="EE493">
            <v>0</v>
          </cell>
          <cell r="EF493">
            <v>0</v>
          </cell>
          <cell r="EH493">
            <v>0</v>
          </cell>
          <cell r="EI493">
            <v>0</v>
          </cell>
          <cell r="EJ493">
            <v>0</v>
          </cell>
          <cell r="EK493">
            <v>0</v>
          </cell>
          <cell r="EL493">
            <v>0</v>
          </cell>
          <cell r="EM493">
            <v>0</v>
          </cell>
        </row>
        <row r="494">
          <cell r="A494">
            <v>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V494">
            <v>0</v>
          </cell>
          <cell r="AW494">
            <v>0</v>
          </cell>
          <cell r="AX494">
            <v>0</v>
          </cell>
          <cell r="BA494">
            <v>0</v>
          </cell>
          <cell r="BB494">
            <v>0</v>
          </cell>
          <cell r="BC494">
            <v>0</v>
          </cell>
          <cell r="BD494">
            <v>0</v>
          </cell>
          <cell r="BE494">
            <v>0</v>
          </cell>
          <cell r="BF494">
            <v>0</v>
          </cell>
          <cell r="BG494">
            <v>0</v>
          </cell>
          <cell r="BH494">
            <v>0</v>
          </cell>
          <cell r="BI494">
            <v>0</v>
          </cell>
          <cell r="BJ494">
            <v>0</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N494">
            <v>0</v>
          </cell>
          <cell r="CO494">
            <v>0</v>
          </cell>
          <cell r="CP494">
            <v>0</v>
          </cell>
          <cell r="CQ494">
            <v>0</v>
          </cell>
          <cell r="CS494">
            <v>0</v>
          </cell>
          <cell r="CT494">
            <v>0</v>
          </cell>
          <cell r="CU494">
            <v>0</v>
          </cell>
          <cell r="CV494">
            <v>0</v>
          </cell>
          <cell r="CW494">
            <v>0</v>
          </cell>
          <cell r="EE494">
            <v>0</v>
          </cell>
          <cell r="EF494">
            <v>0</v>
          </cell>
          <cell r="EH494">
            <v>0</v>
          </cell>
          <cell r="EI494">
            <v>0</v>
          </cell>
          <cell r="EJ494">
            <v>0</v>
          </cell>
          <cell r="EK494">
            <v>0</v>
          </cell>
          <cell r="EL494">
            <v>0</v>
          </cell>
          <cell r="EM494">
            <v>0</v>
          </cell>
        </row>
        <row r="495">
          <cell r="A495">
            <v>0</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V495">
            <v>0</v>
          </cell>
          <cell r="AW495">
            <v>0</v>
          </cell>
          <cell r="AX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D495">
            <v>0</v>
          </cell>
          <cell r="CE495">
            <v>0</v>
          </cell>
          <cell r="CF495">
            <v>0</v>
          </cell>
          <cell r="CG495">
            <v>0</v>
          </cell>
          <cell r="CH495">
            <v>0</v>
          </cell>
          <cell r="CN495">
            <v>0</v>
          </cell>
          <cell r="CO495">
            <v>0</v>
          </cell>
          <cell r="CP495">
            <v>0</v>
          </cell>
          <cell r="CQ495">
            <v>0</v>
          </cell>
          <cell r="CS495">
            <v>0</v>
          </cell>
          <cell r="CT495">
            <v>0</v>
          </cell>
          <cell r="CU495">
            <v>0</v>
          </cell>
          <cell r="CV495">
            <v>0</v>
          </cell>
          <cell r="CW495">
            <v>0</v>
          </cell>
          <cell r="EE495">
            <v>0</v>
          </cell>
          <cell r="EF495">
            <v>0</v>
          </cell>
          <cell r="EH495">
            <v>0</v>
          </cell>
          <cell r="EI495">
            <v>0</v>
          </cell>
          <cell r="EJ495">
            <v>0</v>
          </cell>
          <cell r="EK495">
            <v>0</v>
          </cell>
          <cell r="EL495">
            <v>0</v>
          </cell>
          <cell r="EM495">
            <v>0</v>
          </cell>
        </row>
        <row r="496">
          <cell r="A496">
            <v>0</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V496">
            <v>0</v>
          </cell>
          <cell r="AW496">
            <v>0</v>
          </cell>
          <cell r="AX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0</v>
          </cell>
          <cell r="CB496">
            <v>0</v>
          </cell>
          <cell r="CC496">
            <v>0</v>
          </cell>
          <cell r="CD496">
            <v>0</v>
          </cell>
          <cell r="CE496">
            <v>0</v>
          </cell>
          <cell r="CF496">
            <v>0</v>
          </cell>
          <cell r="CG496">
            <v>0</v>
          </cell>
          <cell r="CH496">
            <v>0</v>
          </cell>
          <cell r="CN496">
            <v>0</v>
          </cell>
          <cell r="CO496">
            <v>0</v>
          </cell>
          <cell r="CP496">
            <v>0</v>
          </cell>
          <cell r="CQ496">
            <v>0</v>
          </cell>
          <cell r="CS496">
            <v>0</v>
          </cell>
          <cell r="CT496">
            <v>0</v>
          </cell>
          <cell r="CU496">
            <v>0</v>
          </cell>
          <cell r="CV496">
            <v>0</v>
          </cell>
          <cell r="CW496">
            <v>0</v>
          </cell>
          <cell r="EE496">
            <v>0</v>
          </cell>
          <cell r="EF496">
            <v>0</v>
          </cell>
          <cell r="EH496">
            <v>0</v>
          </cell>
          <cell r="EI496">
            <v>0</v>
          </cell>
          <cell r="EJ496">
            <v>0</v>
          </cell>
          <cell r="EK496">
            <v>0</v>
          </cell>
          <cell r="EL496">
            <v>0</v>
          </cell>
          <cell r="EM496">
            <v>0</v>
          </cell>
        </row>
        <row r="497">
          <cell r="A497">
            <v>0</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V497">
            <v>0</v>
          </cell>
          <cell r="AW497">
            <v>0</v>
          </cell>
          <cell r="AX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0</v>
          </cell>
          <cell r="CB497">
            <v>0</v>
          </cell>
          <cell r="CC497">
            <v>0</v>
          </cell>
          <cell r="CD497">
            <v>0</v>
          </cell>
          <cell r="CE497">
            <v>0</v>
          </cell>
          <cell r="CF497">
            <v>0</v>
          </cell>
          <cell r="CG497">
            <v>0</v>
          </cell>
          <cell r="CH497">
            <v>0</v>
          </cell>
          <cell r="CN497">
            <v>0</v>
          </cell>
          <cell r="CO497">
            <v>0</v>
          </cell>
          <cell r="CP497">
            <v>0</v>
          </cell>
          <cell r="CQ497">
            <v>0</v>
          </cell>
          <cell r="CS497">
            <v>0</v>
          </cell>
          <cell r="CT497">
            <v>0</v>
          </cell>
          <cell r="CU497">
            <v>0</v>
          </cell>
          <cell r="CV497">
            <v>0</v>
          </cell>
          <cell r="CW497">
            <v>0</v>
          </cell>
          <cell r="EE497">
            <v>0</v>
          </cell>
          <cell r="EF497">
            <v>0</v>
          </cell>
          <cell r="EH497">
            <v>0</v>
          </cell>
          <cell r="EI497">
            <v>0</v>
          </cell>
          <cell r="EJ497">
            <v>0</v>
          </cell>
          <cell r="EK497">
            <v>0</v>
          </cell>
          <cell r="EL497">
            <v>0</v>
          </cell>
          <cell r="EM497">
            <v>0</v>
          </cell>
        </row>
        <row r="498">
          <cell r="A498">
            <v>0</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V498">
            <v>0</v>
          </cell>
          <cell r="AW498">
            <v>0</v>
          </cell>
          <cell r="AX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cell r="CN498">
            <v>0</v>
          </cell>
          <cell r="CO498">
            <v>0</v>
          </cell>
          <cell r="CP498">
            <v>0</v>
          </cell>
          <cell r="CQ498">
            <v>0</v>
          </cell>
          <cell r="CS498">
            <v>0</v>
          </cell>
          <cell r="CT498">
            <v>0</v>
          </cell>
          <cell r="CU498">
            <v>0</v>
          </cell>
          <cell r="CV498">
            <v>0</v>
          </cell>
          <cell r="CW498">
            <v>0</v>
          </cell>
          <cell r="EE498">
            <v>0</v>
          </cell>
          <cell r="EF498">
            <v>0</v>
          </cell>
          <cell r="EH498">
            <v>0</v>
          </cell>
          <cell r="EI498">
            <v>0</v>
          </cell>
          <cell r="EJ498">
            <v>0</v>
          </cell>
          <cell r="EK498">
            <v>0</v>
          </cell>
          <cell r="EL498">
            <v>0</v>
          </cell>
          <cell r="EM498">
            <v>0</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V499">
            <v>0</v>
          </cell>
          <cell r="AW499">
            <v>0</v>
          </cell>
          <cell r="AX499">
            <v>0</v>
          </cell>
          <cell r="BA499">
            <v>0</v>
          </cell>
          <cell r="BB499">
            <v>0</v>
          </cell>
          <cell r="BC499">
            <v>0</v>
          </cell>
          <cell r="BD499">
            <v>0</v>
          </cell>
          <cell r="BE499">
            <v>0</v>
          </cell>
          <cell r="BF499">
            <v>0</v>
          </cell>
          <cell r="BG499">
            <v>0</v>
          </cell>
          <cell r="BH499">
            <v>0</v>
          </cell>
          <cell r="BI499">
            <v>0</v>
          </cell>
          <cell r="BJ499">
            <v>0</v>
          </cell>
          <cell r="BK499">
            <v>0</v>
          </cell>
          <cell r="BL499">
            <v>0</v>
          </cell>
          <cell r="BM499">
            <v>0</v>
          </cell>
          <cell r="BN499">
            <v>0</v>
          </cell>
          <cell r="BO499">
            <v>0</v>
          </cell>
          <cell r="BP499">
            <v>0</v>
          </cell>
          <cell r="BQ499">
            <v>0</v>
          </cell>
          <cell r="BR499">
            <v>0</v>
          </cell>
          <cell r="BS499">
            <v>0</v>
          </cell>
          <cell r="BT499">
            <v>0</v>
          </cell>
          <cell r="BU499">
            <v>0</v>
          </cell>
          <cell r="BV499">
            <v>0</v>
          </cell>
          <cell r="BW499">
            <v>0</v>
          </cell>
          <cell r="BX499">
            <v>0</v>
          </cell>
          <cell r="BY499">
            <v>0</v>
          </cell>
          <cell r="BZ499">
            <v>0</v>
          </cell>
          <cell r="CA499">
            <v>0</v>
          </cell>
          <cell r="CB499">
            <v>0</v>
          </cell>
          <cell r="CC499">
            <v>0</v>
          </cell>
          <cell r="CD499">
            <v>0</v>
          </cell>
          <cell r="CE499">
            <v>0</v>
          </cell>
          <cell r="CF499">
            <v>0</v>
          </cell>
          <cell r="CG499">
            <v>0</v>
          </cell>
          <cell r="CH499">
            <v>0</v>
          </cell>
          <cell r="CN499">
            <v>0</v>
          </cell>
          <cell r="CO499">
            <v>0</v>
          </cell>
          <cell r="CP499">
            <v>0</v>
          </cell>
          <cell r="CQ499">
            <v>0</v>
          </cell>
          <cell r="CS499">
            <v>0</v>
          </cell>
          <cell r="CT499">
            <v>0</v>
          </cell>
          <cell r="CU499">
            <v>0</v>
          </cell>
          <cell r="CV499">
            <v>0</v>
          </cell>
          <cell r="CW499">
            <v>0</v>
          </cell>
          <cell r="EE499">
            <v>0</v>
          </cell>
          <cell r="EF499">
            <v>0</v>
          </cell>
          <cell r="EH499">
            <v>0</v>
          </cell>
          <cell r="EI499">
            <v>0</v>
          </cell>
          <cell r="EJ499">
            <v>0</v>
          </cell>
          <cell r="EK499">
            <v>0</v>
          </cell>
          <cell r="EL499">
            <v>0</v>
          </cell>
          <cell r="EM499">
            <v>0</v>
          </cell>
        </row>
        <row r="500">
          <cell r="A500">
            <v>0</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V500">
            <v>0</v>
          </cell>
          <cell r="AW500">
            <v>0</v>
          </cell>
          <cell r="AX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v>
          </cell>
          <cell r="BW500">
            <v>0</v>
          </cell>
          <cell r="BX500">
            <v>0</v>
          </cell>
          <cell r="BY500">
            <v>0</v>
          </cell>
          <cell r="BZ500">
            <v>0</v>
          </cell>
          <cell r="CA500">
            <v>0</v>
          </cell>
          <cell r="CB500">
            <v>0</v>
          </cell>
          <cell r="CC500">
            <v>0</v>
          </cell>
          <cell r="CD500">
            <v>0</v>
          </cell>
          <cell r="CE500">
            <v>0</v>
          </cell>
          <cell r="CF500">
            <v>0</v>
          </cell>
          <cell r="CG500">
            <v>0</v>
          </cell>
          <cell r="CH500">
            <v>0</v>
          </cell>
          <cell r="CN500">
            <v>0</v>
          </cell>
          <cell r="CO500">
            <v>0</v>
          </cell>
          <cell r="CP500">
            <v>0</v>
          </cell>
          <cell r="CQ500">
            <v>0</v>
          </cell>
          <cell r="CS500">
            <v>0</v>
          </cell>
          <cell r="CT500">
            <v>0</v>
          </cell>
          <cell r="CU500">
            <v>0</v>
          </cell>
          <cell r="CV500">
            <v>0</v>
          </cell>
          <cell r="CW500">
            <v>0</v>
          </cell>
          <cell r="EE500">
            <v>0</v>
          </cell>
          <cell r="EF500">
            <v>0</v>
          </cell>
          <cell r="EH500">
            <v>0</v>
          </cell>
          <cell r="EI500">
            <v>0</v>
          </cell>
          <cell r="EJ500">
            <v>0</v>
          </cell>
          <cell r="EK500">
            <v>0</v>
          </cell>
          <cell r="EL500">
            <v>0</v>
          </cell>
          <cell r="EM500">
            <v>0</v>
          </cell>
        </row>
        <row r="501">
          <cell r="A501">
            <v>0</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V501">
            <v>0</v>
          </cell>
          <cell r="AW501">
            <v>0</v>
          </cell>
          <cell r="AX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N501">
            <v>0</v>
          </cell>
          <cell r="CO501">
            <v>0</v>
          </cell>
          <cell r="CP501">
            <v>0</v>
          </cell>
          <cell r="CQ501">
            <v>0</v>
          </cell>
          <cell r="CS501">
            <v>0</v>
          </cell>
          <cell r="CT501">
            <v>0</v>
          </cell>
          <cell r="CU501">
            <v>0</v>
          </cell>
          <cell r="CV501">
            <v>0</v>
          </cell>
          <cell r="CW501">
            <v>0</v>
          </cell>
          <cell r="EE501">
            <v>0</v>
          </cell>
          <cell r="EF501">
            <v>0</v>
          </cell>
          <cell r="EH501">
            <v>0</v>
          </cell>
          <cell r="EI501">
            <v>0</v>
          </cell>
          <cell r="EJ501">
            <v>0</v>
          </cell>
          <cell r="EK501">
            <v>0</v>
          </cell>
          <cell r="EL501">
            <v>0</v>
          </cell>
          <cell r="EM501">
            <v>0</v>
          </cell>
        </row>
        <row r="502">
          <cell r="A502">
            <v>0</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V502">
            <v>0</v>
          </cell>
          <cell r="AW502">
            <v>0</v>
          </cell>
          <cell r="AX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V502">
            <v>0</v>
          </cell>
          <cell r="BW502">
            <v>0</v>
          </cell>
          <cell r="BX502">
            <v>0</v>
          </cell>
          <cell r="BY502">
            <v>0</v>
          </cell>
          <cell r="BZ502">
            <v>0</v>
          </cell>
          <cell r="CA502">
            <v>0</v>
          </cell>
          <cell r="CB502">
            <v>0</v>
          </cell>
          <cell r="CC502">
            <v>0</v>
          </cell>
          <cell r="CD502">
            <v>0</v>
          </cell>
          <cell r="CE502">
            <v>0</v>
          </cell>
          <cell r="CF502">
            <v>0</v>
          </cell>
          <cell r="CG502">
            <v>0</v>
          </cell>
          <cell r="CH502">
            <v>0</v>
          </cell>
          <cell r="CN502">
            <v>0</v>
          </cell>
          <cell r="CO502">
            <v>0</v>
          </cell>
          <cell r="CP502">
            <v>0</v>
          </cell>
          <cell r="CQ502">
            <v>0</v>
          </cell>
          <cell r="CS502">
            <v>0</v>
          </cell>
          <cell r="CT502">
            <v>0</v>
          </cell>
          <cell r="CU502">
            <v>0</v>
          </cell>
          <cell r="CV502">
            <v>0</v>
          </cell>
          <cell r="CW502">
            <v>0</v>
          </cell>
          <cell r="EE502">
            <v>0</v>
          </cell>
          <cell r="EF502">
            <v>0</v>
          </cell>
          <cell r="EH502">
            <v>0</v>
          </cell>
          <cell r="EI502">
            <v>0</v>
          </cell>
          <cell r="EJ502">
            <v>0</v>
          </cell>
          <cell r="EK502">
            <v>0</v>
          </cell>
          <cell r="EL502">
            <v>0</v>
          </cell>
          <cell r="EM502">
            <v>0</v>
          </cell>
        </row>
        <row r="503">
          <cell r="A503">
            <v>0</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V503">
            <v>0</v>
          </cell>
          <cell r="AW503">
            <v>0</v>
          </cell>
          <cell r="AX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V503">
            <v>0</v>
          </cell>
          <cell r="BW503">
            <v>0</v>
          </cell>
          <cell r="BX503">
            <v>0</v>
          </cell>
          <cell r="BY503">
            <v>0</v>
          </cell>
          <cell r="BZ503">
            <v>0</v>
          </cell>
          <cell r="CA503">
            <v>0</v>
          </cell>
          <cell r="CB503">
            <v>0</v>
          </cell>
          <cell r="CC503">
            <v>0</v>
          </cell>
          <cell r="CD503">
            <v>0</v>
          </cell>
          <cell r="CE503">
            <v>0</v>
          </cell>
          <cell r="CF503">
            <v>0</v>
          </cell>
          <cell r="CG503">
            <v>0</v>
          </cell>
          <cell r="CH503">
            <v>0</v>
          </cell>
          <cell r="CN503">
            <v>0</v>
          </cell>
          <cell r="CO503">
            <v>0</v>
          </cell>
          <cell r="CP503">
            <v>0</v>
          </cell>
          <cell r="CQ503">
            <v>0</v>
          </cell>
          <cell r="CS503">
            <v>0</v>
          </cell>
          <cell r="CT503">
            <v>0</v>
          </cell>
          <cell r="CU503">
            <v>0</v>
          </cell>
          <cell r="CV503">
            <v>0</v>
          </cell>
          <cell r="CW503">
            <v>0</v>
          </cell>
          <cell r="EE503">
            <v>0</v>
          </cell>
          <cell r="EF503">
            <v>0</v>
          </cell>
          <cell r="EH503">
            <v>0</v>
          </cell>
          <cell r="EI503">
            <v>0</v>
          </cell>
          <cell r="EJ503">
            <v>0</v>
          </cell>
          <cell r="EK503">
            <v>0</v>
          </cell>
          <cell r="EL503">
            <v>0</v>
          </cell>
          <cell r="EM503">
            <v>0</v>
          </cell>
        </row>
        <row r="504">
          <cell r="A504">
            <v>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V504">
            <v>0</v>
          </cell>
          <cell r="AW504">
            <v>0</v>
          </cell>
          <cell r="AX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V504">
            <v>0</v>
          </cell>
          <cell r="BW504">
            <v>0</v>
          </cell>
          <cell r="BX504">
            <v>0</v>
          </cell>
          <cell r="BY504">
            <v>0</v>
          </cell>
          <cell r="BZ504">
            <v>0</v>
          </cell>
          <cell r="CA504">
            <v>0</v>
          </cell>
          <cell r="CB504">
            <v>0</v>
          </cell>
          <cell r="CC504">
            <v>0</v>
          </cell>
          <cell r="CD504">
            <v>0</v>
          </cell>
          <cell r="CE504">
            <v>0</v>
          </cell>
          <cell r="CF504">
            <v>0</v>
          </cell>
          <cell r="CG504">
            <v>0</v>
          </cell>
          <cell r="CH504">
            <v>0</v>
          </cell>
          <cell r="CN504">
            <v>0</v>
          </cell>
          <cell r="CO504">
            <v>0</v>
          </cell>
          <cell r="CP504">
            <v>0</v>
          </cell>
          <cell r="CQ504">
            <v>0</v>
          </cell>
          <cell r="CS504">
            <v>0</v>
          </cell>
          <cell r="CT504">
            <v>0</v>
          </cell>
          <cell r="CU504">
            <v>0</v>
          </cell>
          <cell r="CV504">
            <v>0</v>
          </cell>
          <cell r="CW504">
            <v>0</v>
          </cell>
          <cell r="EE504">
            <v>0</v>
          </cell>
          <cell r="EF504">
            <v>0</v>
          </cell>
          <cell r="EH504">
            <v>0</v>
          </cell>
          <cell r="EI504">
            <v>0</v>
          </cell>
          <cell r="EJ504">
            <v>0</v>
          </cell>
          <cell r="EK504">
            <v>0</v>
          </cell>
          <cell r="EL504">
            <v>0</v>
          </cell>
          <cell r="EM504">
            <v>0</v>
          </cell>
        </row>
        <row r="505">
          <cell r="A505">
            <v>0</v>
          </cell>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V505">
            <v>0</v>
          </cell>
          <cell r="AW505">
            <v>0</v>
          </cell>
          <cell r="AX505">
            <v>0</v>
          </cell>
          <cell r="BA505">
            <v>0</v>
          </cell>
          <cell r="BB505">
            <v>0</v>
          </cell>
          <cell r="BC505">
            <v>0</v>
          </cell>
          <cell r="BD505">
            <v>0</v>
          </cell>
          <cell r="BE505">
            <v>0</v>
          </cell>
          <cell r="BF505">
            <v>0</v>
          </cell>
          <cell r="BG505">
            <v>0</v>
          </cell>
          <cell r="BH505">
            <v>0</v>
          </cell>
          <cell r="BI505">
            <v>0</v>
          </cell>
          <cell r="BJ505">
            <v>0</v>
          </cell>
          <cell r="BK505">
            <v>0</v>
          </cell>
          <cell r="BL505">
            <v>0</v>
          </cell>
          <cell r="BM505">
            <v>0</v>
          </cell>
          <cell r="BN505">
            <v>0</v>
          </cell>
          <cell r="BO505">
            <v>0</v>
          </cell>
          <cell r="BP505">
            <v>0</v>
          </cell>
          <cell r="BQ505">
            <v>0</v>
          </cell>
          <cell r="BR505">
            <v>0</v>
          </cell>
          <cell r="BS505">
            <v>0</v>
          </cell>
          <cell r="BT505">
            <v>0</v>
          </cell>
          <cell r="BU505">
            <v>0</v>
          </cell>
          <cell r="BV505">
            <v>0</v>
          </cell>
          <cell r="BW505">
            <v>0</v>
          </cell>
          <cell r="BX505">
            <v>0</v>
          </cell>
          <cell r="BY505">
            <v>0</v>
          </cell>
          <cell r="BZ505">
            <v>0</v>
          </cell>
          <cell r="CA505">
            <v>0</v>
          </cell>
          <cell r="CB505">
            <v>0</v>
          </cell>
          <cell r="CC505">
            <v>0</v>
          </cell>
          <cell r="CD505">
            <v>0</v>
          </cell>
          <cell r="CE505">
            <v>0</v>
          </cell>
          <cell r="CF505">
            <v>0</v>
          </cell>
          <cell r="CG505">
            <v>0</v>
          </cell>
          <cell r="CH505">
            <v>0</v>
          </cell>
          <cell r="CN505">
            <v>0</v>
          </cell>
          <cell r="CO505">
            <v>0</v>
          </cell>
          <cell r="CP505">
            <v>0</v>
          </cell>
          <cell r="CQ505">
            <v>0</v>
          </cell>
          <cell r="CS505">
            <v>0</v>
          </cell>
          <cell r="CT505">
            <v>0</v>
          </cell>
          <cell r="CU505">
            <v>0</v>
          </cell>
          <cell r="CV505">
            <v>0</v>
          </cell>
          <cell r="CW505">
            <v>0</v>
          </cell>
          <cell r="EE505">
            <v>0</v>
          </cell>
          <cell r="EF505">
            <v>0</v>
          </cell>
          <cell r="EH505">
            <v>0</v>
          </cell>
          <cell r="EI505">
            <v>0</v>
          </cell>
          <cell r="EJ505">
            <v>0</v>
          </cell>
          <cell r="EK505">
            <v>0</v>
          </cell>
          <cell r="EL505">
            <v>0</v>
          </cell>
          <cell r="EM505">
            <v>0</v>
          </cell>
        </row>
        <row r="506">
          <cell r="A506">
            <v>0</v>
          </cell>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V506">
            <v>0</v>
          </cell>
          <cell r="AW506">
            <v>0</v>
          </cell>
          <cell r="AX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v>0</v>
          </cell>
          <cell r="CG506">
            <v>0</v>
          </cell>
          <cell r="CH506">
            <v>0</v>
          </cell>
          <cell r="CN506">
            <v>0</v>
          </cell>
          <cell r="CO506">
            <v>0</v>
          </cell>
          <cell r="CP506">
            <v>0</v>
          </cell>
          <cell r="CQ506">
            <v>0</v>
          </cell>
          <cell r="CS506">
            <v>0</v>
          </cell>
          <cell r="CT506">
            <v>0</v>
          </cell>
          <cell r="CU506">
            <v>0</v>
          </cell>
          <cell r="CV506">
            <v>0</v>
          </cell>
          <cell r="CW506">
            <v>0</v>
          </cell>
          <cell r="EE506">
            <v>0</v>
          </cell>
          <cell r="EF506">
            <v>0</v>
          </cell>
          <cell r="EH506">
            <v>0</v>
          </cell>
          <cell r="EI506">
            <v>0</v>
          </cell>
          <cell r="EJ506">
            <v>0</v>
          </cell>
          <cell r="EK506">
            <v>0</v>
          </cell>
          <cell r="EL506">
            <v>0</v>
          </cell>
          <cell r="EM506">
            <v>0</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V507">
            <v>0</v>
          </cell>
          <cell r="AW507">
            <v>0</v>
          </cell>
          <cell r="AX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N507">
            <v>0</v>
          </cell>
          <cell r="CO507">
            <v>0</v>
          </cell>
          <cell r="CP507">
            <v>0</v>
          </cell>
          <cell r="CQ507">
            <v>0</v>
          </cell>
          <cell r="CS507">
            <v>0</v>
          </cell>
          <cell r="CT507">
            <v>0</v>
          </cell>
          <cell r="CU507">
            <v>0</v>
          </cell>
          <cell r="CV507">
            <v>0</v>
          </cell>
          <cell r="CW507">
            <v>0</v>
          </cell>
          <cell r="EE507">
            <v>0</v>
          </cell>
          <cell r="EF507">
            <v>0</v>
          </cell>
          <cell r="EH507">
            <v>0</v>
          </cell>
          <cell r="EI507">
            <v>0</v>
          </cell>
          <cell r="EJ507">
            <v>0</v>
          </cell>
          <cell r="EK507">
            <v>0</v>
          </cell>
          <cell r="EL507">
            <v>0</v>
          </cell>
          <cell r="EM507">
            <v>0</v>
          </cell>
        </row>
        <row r="508">
          <cell r="A508">
            <v>0</v>
          </cell>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V508">
            <v>0</v>
          </cell>
          <cell r="AW508">
            <v>0</v>
          </cell>
          <cell r="AX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X508">
            <v>0</v>
          </cell>
          <cell r="BY508">
            <v>0</v>
          </cell>
          <cell r="BZ508">
            <v>0</v>
          </cell>
          <cell r="CA508">
            <v>0</v>
          </cell>
          <cell r="CB508">
            <v>0</v>
          </cell>
          <cell r="CC508">
            <v>0</v>
          </cell>
          <cell r="CD508">
            <v>0</v>
          </cell>
          <cell r="CE508">
            <v>0</v>
          </cell>
          <cell r="CF508">
            <v>0</v>
          </cell>
          <cell r="CG508">
            <v>0</v>
          </cell>
          <cell r="CH508">
            <v>0</v>
          </cell>
          <cell r="CN508">
            <v>0</v>
          </cell>
          <cell r="CO508">
            <v>0</v>
          </cell>
          <cell r="CP508">
            <v>0</v>
          </cell>
          <cell r="CQ508">
            <v>0</v>
          </cell>
          <cell r="CS508">
            <v>0</v>
          </cell>
          <cell r="CT508">
            <v>0</v>
          </cell>
          <cell r="CU508">
            <v>0</v>
          </cell>
          <cell r="CV508">
            <v>0</v>
          </cell>
          <cell r="CW508">
            <v>0</v>
          </cell>
          <cell r="EE508">
            <v>0</v>
          </cell>
          <cell r="EF508">
            <v>0</v>
          </cell>
          <cell r="EH508">
            <v>0</v>
          </cell>
          <cell r="EI508">
            <v>0</v>
          </cell>
          <cell r="EJ508">
            <v>0</v>
          </cell>
          <cell r="EK508">
            <v>0</v>
          </cell>
          <cell r="EL508">
            <v>0</v>
          </cell>
          <cell r="EM508">
            <v>0</v>
          </cell>
        </row>
        <row r="509">
          <cell r="A509">
            <v>0</v>
          </cell>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V509">
            <v>0</v>
          </cell>
          <cell r="AW509">
            <v>0</v>
          </cell>
          <cell r="AX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V509">
            <v>0</v>
          </cell>
          <cell r="BW509">
            <v>0</v>
          </cell>
          <cell r="BX509">
            <v>0</v>
          </cell>
          <cell r="BY509">
            <v>0</v>
          </cell>
          <cell r="BZ509">
            <v>0</v>
          </cell>
          <cell r="CA509">
            <v>0</v>
          </cell>
          <cell r="CB509">
            <v>0</v>
          </cell>
          <cell r="CC509">
            <v>0</v>
          </cell>
          <cell r="CD509">
            <v>0</v>
          </cell>
          <cell r="CE509">
            <v>0</v>
          </cell>
          <cell r="CF509">
            <v>0</v>
          </cell>
          <cell r="CG509">
            <v>0</v>
          </cell>
          <cell r="CH509">
            <v>0</v>
          </cell>
          <cell r="CN509">
            <v>0</v>
          </cell>
          <cell r="CO509">
            <v>0</v>
          </cell>
          <cell r="CP509">
            <v>0</v>
          </cell>
          <cell r="CQ509">
            <v>0</v>
          </cell>
          <cell r="CS509">
            <v>0</v>
          </cell>
          <cell r="CT509">
            <v>0</v>
          </cell>
          <cell r="CU509">
            <v>0</v>
          </cell>
          <cell r="CV509">
            <v>0</v>
          </cell>
          <cell r="CW509">
            <v>0</v>
          </cell>
          <cell r="EE509">
            <v>0</v>
          </cell>
          <cell r="EF509">
            <v>0</v>
          </cell>
          <cell r="EH509">
            <v>0</v>
          </cell>
          <cell r="EI509">
            <v>0</v>
          </cell>
          <cell r="EJ509">
            <v>0</v>
          </cell>
          <cell r="EK509">
            <v>0</v>
          </cell>
          <cell r="EL509">
            <v>0</v>
          </cell>
          <cell r="EM509">
            <v>0</v>
          </cell>
        </row>
        <row r="510">
          <cell r="A510">
            <v>0</v>
          </cell>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V510">
            <v>0</v>
          </cell>
          <cell r="AW510">
            <v>0</v>
          </cell>
          <cell r="AX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U510">
            <v>0</v>
          </cell>
          <cell r="BV510">
            <v>0</v>
          </cell>
          <cell r="BW510">
            <v>0</v>
          </cell>
          <cell r="BX510">
            <v>0</v>
          </cell>
          <cell r="BY510">
            <v>0</v>
          </cell>
          <cell r="BZ510">
            <v>0</v>
          </cell>
          <cell r="CA510">
            <v>0</v>
          </cell>
          <cell r="CB510">
            <v>0</v>
          </cell>
          <cell r="CC510">
            <v>0</v>
          </cell>
          <cell r="CD510">
            <v>0</v>
          </cell>
          <cell r="CE510">
            <v>0</v>
          </cell>
          <cell r="CF510">
            <v>0</v>
          </cell>
          <cell r="CG510">
            <v>0</v>
          </cell>
          <cell r="CH510">
            <v>0</v>
          </cell>
          <cell r="CN510">
            <v>0</v>
          </cell>
          <cell r="CO510">
            <v>0</v>
          </cell>
          <cell r="CP510">
            <v>0</v>
          </cell>
          <cell r="CQ510">
            <v>0</v>
          </cell>
          <cell r="CS510">
            <v>0</v>
          </cell>
          <cell r="CT510">
            <v>0</v>
          </cell>
          <cell r="CU510">
            <v>0</v>
          </cell>
          <cell r="CV510">
            <v>0</v>
          </cell>
          <cell r="CW510">
            <v>0</v>
          </cell>
          <cell r="EE510">
            <v>0</v>
          </cell>
          <cell r="EF510">
            <v>0</v>
          </cell>
          <cell r="EH510">
            <v>0</v>
          </cell>
          <cell r="EI510">
            <v>0</v>
          </cell>
          <cell r="EJ510">
            <v>0</v>
          </cell>
          <cell r="EK510">
            <v>0</v>
          </cell>
          <cell r="EL510">
            <v>0</v>
          </cell>
          <cell r="EM510">
            <v>0</v>
          </cell>
        </row>
        <row r="511">
          <cell r="A511">
            <v>0</v>
          </cell>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V511">
            <v>0</v>
          </cell>
          <cell r="AW511">
            <v>0</v>
          </cell>
          <cell r="AX511">
            <v>0</v>
          </cell>
          <cell r="BA511">
            <v>0</v>
          </cell>
          <cell r="BB511">
            <v>0</v>
          </cell>
          <cell r="BC511">
            <v>0</v>
          </cell>
          <cell r="BD511">
            <v>0</v>
          </cell>
          <cell r="BE511">
            <v>0</v>
          </cell>
          <cell r="BF511">
            <v>0</v>
          </cell>
          <cell r="BG511">
            <v>0</v>
          </cell>
          <cell r="BH511">
            <v>0</v>
          </cell>
          <cell r="BI511">
            <v>0</v>
          </cell>
          <cell r="BJ511">
            <v>0</v>
          </cell>
          <cell r="BK511">
            <v>0</v>
          </cell>
          <cell r="BL511">
            <v>0</v>
          </cell>
          <cell r="BM511">
            <v>0</v>
          </cell>
          <cell r="BN511">
            <v>0</v>
          </cell>
          <cell r="BO511">
            <v>0</v>
          </cell>
          <cell r="BP511">
            <v>0</v>
          </cell>
          <cell r="BQ511">
            <v>0</v>
          </cell>
          <cell r="BR511">
            <v>0</v>
          </cell>
          <cell r="BS511">
            <v>0</v>
          </cell>
          <cell r="BT511">
            <v>0</v>
          </cell>
          <cell r="BU511">
            <v>0</v>
          </cell>
          <cell r="BV511">
            <v>0</v>
          </cell>
          <cell r="BW511">
            <v>0</v>
          </cell>
          <cell r="BX511">
            <v>0</v>
          </cell>
          <cell r="BY511">
            <v>0</v>
          </cell>
          <cell r="BZ511">
            <v>0</v>
          </cell>
          <cell r="CA511">
            <v>0</v>
          </cell>
          <cell r="CB511">
            <v>0</v>
          </cell>
          <cell r="CC511">
            <v>0</v>
          </cell>
          <cell r="CD511">
            <v>0</v>
          </cell>
          <cell r="CE511">
            <v>0</v>
          </cell>
          <cell r="CF511">
            <v>0</v>
          </cell>
          <cell r="CG511">
            <v>0</v>
          </cell>
          <cell r="CH511">
            <v>0</v>
          </cell>
          <cell r="CN511">
            <v>0</v>
          </cell>
          <cell r="CO511">
            <v>0</v>
          </cell>
          <cell r="CP511">
            <v>0</v>
          </cell>
          <cell r="CQ511">
            <v>0</v>
          </cell>
          <cell r="CS511">
            <v>0</v>
          </cell>
          <cell r="CT511">
            <v>0</v>
          </cell>
          <cell r="CU511">
            <v>0</v>
          </cell>
          <cell r="CV511">
            <v>0</v>
          </cell>
          <cell r="CW511">
            <v>0</v>
          </cell>
          <cell r="EE511">
            <v>0</v>
          </cell>
          <cell r="EF511">
            <v>0</v>
          </cell>
          <cell r="EH511">
            <v>0</v>
          </cell>
          <cell r="EI511">
            <v>0</v>
          </cell>
          <cell r="EJ511">
            <v>0</v>
          </cell>
          <cell r="EK511">
            <v>0</v>
          </cell>
          <cell r="EL511">
            <v>0</v>
          </cell>
          <cell r="EM511">
            <v>0</v>
          </cell>
        </row>
        <row r="512">
          <cell r="A512">
            <v>0</v>
          </cell>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V512">
            <v>0</v>
          </cell>
          <cell r="AW512">
            <v>0</v>
          </cell>
          <cell r="AX512">
            <v>0</v>
          </cell>
          <cell r="BA512">
            <v>0</v>
          </cell>
          <cell r="BB512">
            <v>0</v>
          </cell>
          <cell r="BC512">
            <v>0</v>
          </cell>
          <cell r="BD512">
            <v>0</v>
          </cell>
          <cell r="BE512">
            <v>0</v>
          </cell>
          <cell r="BF512">
            <v>0</v>
          </cell>
          <cell r="BG512">
            <v>0</v>
          </cell>
          <cell r="BH512">
            <v>0</v>
          </cell>
          <cell r="BI512">
            <v>0</v>
          </cell>
          <cell r="BJ512">
            <v>0</v>
          </cell>
          <cell r="BK512">
            <v>0</v>
          </cell>
          <cell r="BL512">
            <v>0</v>
          </cell>
          <cell r="BM512">
            <v>0</v>
          </cell>
          <cell r="BN512">
            <v>0</v>
          </cell>
          <cell r="BO512">
            <v>0</v>
          </cell>
          <cell r="BP512">
            <v>0</v>
          </cell>
          <cell r="BQ512">
            <v>0</v>
          </cell>
          <cell r="BR512">
            <v>0</v>
          </cell>
          <cell r="BS512">
            <v>0</v>
          </cell>
          <cell r="BT512">
            <v>0</v>
          </cell>
          <cell r="BU512">
            <v>0</v>
          </cell>
          <cell r="BV512">
            <v>0</v>
          </cell>
          <cell r="BW512">
            <v>0</v>
          </cell>
          <cell r="BX512">
            <v>0</v>
          </cell>
          <cell r="BY512">
            <v>0</v>
          </cell>
          <cell r="BZ512">
            <v>0</v>
          </cell>
          <cell r="CA512">
            <v>0</v>
          </cell>
          <cell r="CB512">
            <v>0</v>
          </cell>
          <cell r="CC512">
            <v>0</v>
          </cell>
          <cell r="CD512">
            <v>0</v>
          </cell>
          <cell r="CE512">
            <v>0</v>
          </cell>
          <cell r="CF512">
            <v>0</v>
          </cell>
          <cell r="CG512">
            <v>0</v>
          </cell>
          <cell r="CH512">
            <v>0</v>
          </cell>
          <cell r="CN512">
            <v>0</v>
          </cell>
          <cell r="CO512">
            <v>0</v>
          </cell>
          <cell r="CP512">
            <v>0</v>
          </cell>
          <cell r="CQ512">
            <v>0</v>
          </cell>
          <cell r="CS512">
            <v>0</v>
          </cell>
          <cell r="CT512">
            <v>0</v>
          </cell>
          <cell r="CU512">
            <v>0</v>
          </cell>
          <cell r="CV512">
            <v>0</v>
          </cell>
          <cell r="CW512">
            <v>0</v>
          </cell>
          <cell r="EE512">
            <v>0</v>
          </cell>
          <cell r="EF512">
            <v>0</v>
          </cell>
          <cell r="EH512">
            <v>0</v>
          </cell>
          <cell r="EI512">
            <v>0</v>
          </cell>
          <cell r="EJ512">
            <v>0</v>
          </cell>
          <cell r="EK512">
            <v>0</v>
          </cell>
          <cell r="EL512">
            <v>0</v>
          </cell>
          <cell r="EM512">
            <v>0</v>
          </cell>
        </row>
        <row r="513">
          <cell r="A513">
            <v>0</v>
          </cell>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V513">
            <v>0</v>
          </cell>
          <cell r="AW513">
            <v>0</v>
          </cell>
          <cell r="AX513">
            <v>0</v>
          </cell>
          <cell r="BA513">
            <v>0</v>
          </cell>
          <cell r="BB513">
            <v>0</v>
          </cell>
          <cell r="BC513">
            <v>0</v>
          </cell>
          <cell r="BD513">
            <v>0</v>
          </cell>
          <cell r="BE513">
            <v>0</v>
          </cell>
          <cell r="BF513">
            <v>0</v>
          </cell>
          <cell r="BG513">
            <v>0</v>
          </cell>
          <cell r="BH513">
            <v>0</v>
          </cell>
          <cell r="BI513">
            <v>0</v>
          </cell>
          <cell r="BJ513">
            <v>0</v>
          </cell>
          <cell r="BK513">
            <v>0</v>
          </cell>
          <cell r="BL513">
            <v>0</v>
          </cell>
          <cell r="BM513">
            <v>0</v>
          </cell>
          <cell r="BN513">
            <v>0</v>
          </cell>
          <cell r="BO513">
            <v>0</v>
          </cell>
          <cell r="BP513">
            <v>0</v>
          </cell>
          <cell r="BQ513">
            <v>0</v>
          </cell>
          <cell r="BR513">
            <v>0</v>
          </cell>
          <cell r="BS513">
            <v>0</v>
          </cell>
          <cell r="BT513">
            <v>0</v>
          </cell>
          <cell r="BU513">
            <v>0</v>
          </cell>
          <cell r="BV513">
            <v>0</v>
          </cell>
          <cell r="BW513">
            <v>0</v>
          </cell>
          <cell r="BX513">
            <v>0</v>
          </cell>
          <cell r="BY513">
            <v>0</v>
          </cell>
          <cell r="BZ513">
            <v>0</v>
          </cell>
          <cell r="CA513">
            <v>0</v>
          </cell>
          <cell r="CB513">
            <v>0</v>
          </cell>
          <cell r="CC513">
            <v>0</v>
          </cell>
          <cell r="CD513">
            <v>0</v>
          </cell>
          <cell r="CE513">
            <v>0</v>
          </cell>
          <cell r="CF513">
            <v>0</v>
          </cell>
          <cell r="CG513">
            <v>0</v>
          </cell>
          <cell r="CH513">
            <v>0</v>
          </cell>
          <cell r="CN513">
            <v>0</v>
          </cell>
          <cell r="CO513">
            <v>0</v>
          </cell>
          <cell r="CP513">
            <v>0</v>
          </cell>
          <cell r="CQ513">
            <v>0</v>
          </cell>
          <cell r="CS513">
            <v>0</v>
          </cell>
          <cell r="CT513">
            <v>0</v>
          </cell>
          <cell r="CU513">
            <v>0</v>
          </cell>
          <cell r="CV513">
            <v>0</v>
          </cell>
          <cell r="CW513">
            <v>0</v>
          </cell>
          <cell r="EE513">
            <v>0</v>
          </cell>
          <cell r="EF513">
            <v>0</v>
          </cell>
          <cell r="EH513">
            <v>0</v>
          </cell>
          <cell r="EI513">
            <v>0</v>
          </cell>
          <cell r="EJ513">
            <v>0</v>
          </cell>
          <cell r="EK513">
            <v>0</v>
          </cell>
          <cell r="EL513">
            <v>0</v>
          </cell>
          <cell r="EM513">
            <v>0</v>
          </cell>
        </row>
        <row r="514">
          <cell r="A514">
            <v>0</v>
          </cell>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V514">
            <v>0</v>
          </cell>
          <cell r="AW514">
            <v>0</v>
          </cell>
          <cell r="AX514">
            <v>0</v>
          </cell>
          <cell r="BA514">
            <v>0</v>
          </cell>
          <cell r="BB514">
            <v>0</v>
          </cell>
          <cell r="BC514">
            <v>0</v>
          </cell>
          <cell r="BD514">
            <v>0</v>
          </cell>
          <cell r="BE514">
            <v>0</v>
          </cell>
          <cell r="BF514">
            <v>0</v>
          </cell>
          <cell r="BG514">
            <v>0</v>
          </cell>
          <cell r="BH514">
            <v>0</v>
          </cell>
          <cell r="BI514">
            <v>0</v>
          </cell>
          <cell r="BJ514">
            <v>0</v>
          </cell>
          <cell r="BK514">
            <v>0</v>
          </cell>
          <cell r="BL514">
            <v>0</v>
          </cell>
          <cell r="BM514">
            <v>0</v>
          </cell>
          <cell r="BN514">
            <v>0</v>
          </cell>
          <cell r="BO514">
            <v>0</v>
          </cell>
          <cell r="BP514">
            <v>0</v>
          </cell>
          <cell r="BQ514">
            <v>0</v>
          </cell>
          <cell r="BR514">
            <v>0</v>
          </cell>
          <cell r="BS514">
            <v>0</v>
          </cell>
          <cell r="BT514">
            <v>0</v>
          </cell>
          <cell r="BU514">
            <v>0</v>
          </cell>
          <cell r="BV514">
            <v>0</v>
          </cell>
          <cell r="BW514">
            <v>0</v>
          </cell>
          <cell r="BX514">
            <v>0</v>
          </cell>
          <cell r="BY514">
            <v>0</v>
          </cell>
          <cell r="BZ514">
            <v>0</v>
          </cell>
          <cell r="CA514">
            <v>0</v>
          </cell>
          <cell r="CB514">
            <v>0</v>
          </cell>
          <cell r="CC514">
            <v>0</v>
          </cell>
          <cell r="CD514">
            <v>0</v>
          </cell>
          <cell r="CE514">
            <v>0</v>
          </cell>
          <cell r="CF514">
            <v>0</v>
          </cell>
          <cell r="CG514">
            <v>0</v>
          </cell>
          <cell r="CH514">
            <v>0</v>
          </cell>
          <cell r="CN514">
            <v>0</v>
          </cell>
          <cell r="CO514">
            <v>0</v>
          </cell>
          <cell r="CP514">
            <v>0</v>
          </cell>
          <cell r="CQ514">
            <v>0</v>
          </cell>
          <cell r="CS514">
            <v>0</v>
          </cell>
          <cell r="CT514">
            <v>0</v>
          </cell>
          <cell r="CU514">
            <v>0</v>
          </cell>
          <cell r="CV514">
            <v>0</v>
          </cell>
          <cell r="CW514">
            <v>0</v>
          </cell>
          <cell r="EE514">
            <v>0</v>
          </cell>
          <cell r="EF514">
            <v>0</v>
          </cell>
          <cell r="EH514">
            <v>0</v>
          </cell>
          <cell r="EI514">
            <v>0</v>
          </cell>
          <cell r="EJ514">
            <v>0</v>
          </cell>
          <cell r="EK514">
            <v>0</v>
          </cell>
          <cell r="EL514">
            <v>0</v>
          </cell>
          <cell r="EM514">
            <v>0</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V515">
            <v>0</v>
          </cell>
          <cell r="AW515">
            <v>0</v>
          </cell>
          <cell r="AX515">
            <v>0</v>
          </cell>
          <cell r="BA515">
            <v>0</v>
          </cell>
          <cell r="BB515">
            <v>0</v>
          </cell>
          <cell r="BC515">
            <v>0</v>
          </cell>
          <cell r="BD515">
            <v>0</v>
          </cell>
          <cell r="BE515">
            <v>0</v>
          </cell>
          <cell r="BF515">
            <v>0</v>
          </cell>
          <cell r="BG515">
            <v>0</v>
          </cell>
          <cell r="BH515">
            <v>0</v>
          </cell>
          <cell r="BI515">
            <v>0</v>
          </cell>
          <cell r="BJ515">
            <v>0</v>
          </cell>
          <cell r="BK515">
            <v>0</v>
          </cell>
          <cell r="BL515">
            <v>0</v>
          </cell>
          <cell r="BM515">
            <v>0</v>
          </cell>
          <cell r="BN515">
            <v>0</v>
          </cell>
          <cell r="BO515">
            <v>0</v>
          </cell>
          <cell r="BP515">
            <v>0</v>
          </cell>
          <cell r="BQ515">
            <v>0</v>
          </cell>
          <cell r="BR515">
            <v>0</v>
          </cell>
          <cell r="BS515">
            <v>0</v>
          </cell>
          <cell r="BT515">
            <v>0</v>
          </cell>
          <cell r="BU515">
            <v>0</v>
          </cell>
          <cell r="BV515">
            <v>0</v>
          </cell>
          <cell r="BW515">
            <v>0</v>
          </cell>
          <cell r="BX515">
            <v>0</v>
          </cell>
          <cell r="BY515">
            <v>0</v>
          </cell>
          <cell r="BZ515">
            <v>0</v>
          </cell>
          <cell r="CA515">
            <v>0</v>
          </cell>
          <cell r="CB515">
            <v>0</v>
          </cell>
          <cell r="CC515">
            <v>0</v>
          </cell>
          <cell r="CD515">
            <v>0</v>
          </cell>
          <cell r="CE515">
            <v>0</v>
          </cell>
          <cell r="CF515">
            <v>0</v>
          </cell>
          <cell r="CG515">
            <v>0</v>
          </cell>
          <cell r="CH515">
            <v>0</v>
          </cell>
          <cell r="CN515">
            <v>0</v>
          </cell>
          <cell r="CO515">
            <v>0</v>
          </cell>
          <cell r="CP515">
            <v>0</v>
          </cell>
          <cell r="CQ515">
            <v>0</v>
          </cell>
          <cell r="CS515">
            <v>0</v>
          </cell>
          <cell r="CT515">
            <v>0</v>
          </cell>
          <cell r="CU515">
            <v>0</v>
          </cell>
          <cell r="CV515">
            <v>0</v>
          </cell>
          <cell r="CW515">
            <v>0</v>
          </cell>
          <cell r="EE515">
            <v>0</v>
          </cell>
          <cell r="EF515">
            <v>0</v>
          </cell>
          <cell r="EH515">
            <v>0</v>
          </cell>
          <cell r="EI515">
            <v>0</v>
          </cell>
          <cell r="EJ515">
            <v>0</v>
          </cell>
          <cell r="EK515">
            <v>0</v>
          </cell>
          <cell r="EL515">
            <v>0</v>
          </cell>
          <cell r="EM515">
            <v>0</v>
          </cell>
        </row>
        <row r="516">
          <cell r="A516">
            <v>0</v>
          </cell>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V516">
            <v>0</v>
          </cell>
          <cell r="AW516">
            <v>0</v>
          </cell>
          <cell r="AX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X516">
            <v>0</v>
          </cell>
          <cell r="BY516">
            <v>0</v>
          </cell>
          <cell r="BZ516">
            <v>0</v>
          </cell>
          <cell r="CA516">
            <v>0</v>
          </cell>
          <cell r="CB516">
            <v>0</v>
          </cell>
          <cell r="CC516">
            <v>0</v>
          </cell>
          <cell r="CD516">
            <v>0</v>
          </cell>
          <cell r="CE516">
            <v>0</v>
          </cell>
          <cell r="CF516">
            <v>0</v>
          </cell>
          <cell r="CG516">
            <v>0</v>
          </cell>
          <cell r="CH516">
            <v>0</v>
          </cell>
          <cell r="CN516">
            <v>0</v>
          </cell>
          <cell r="CO516">
            <v>0</v>
          </cell>
          <cell r="CP516">
            <v>0</v>
          </cell>
          <cell r="CQ516">
            <v>0</v>
          </cell>
          <cell r="CS516">
            <v>0</v>
          </cell>
          <cell r="CT516">
            <v>0</v>
          </cell>
          <cell r="CU516">
            <v>0</v>
          </cell>
          <cell r="CV516">
            <v>0</v>
          </cell>
          <cell r="CW516">
            <v>0</v>
          </cell>
          <cell r="EE516">
            <v>0</v>
          </cell>
          <cell r="EF516">
            <v>0</v>
          </cell>
          <cell r="EH516">
            <v>0</v>
          </cell>
          <cell r="EI516">
            <v>0</v>
          </cell>
          <cell r="EJ516">
            <v>0</v>
          </cell>
          <cell r="EK516">
            <v>0</v>
          </cell>
          <cell r="EL516">
            <v>0</v>
          </cell>
          <cell r="EM516">
            <v>0</v>
          </cell>
        </row>
        <row r="517">
          <cell r="A517">
            <v>0</v>
          </cell>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V517">
            <v>0</v>
          </cell>
          <cell r="AW517">
            <v>0</v>
          </cell>
          <cell r="AX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V517">
            <v>0</v>
          </cell>
          <cell r="BW517">
            <v>0</v>
          </cell>
          <cell r="BX517">
            <v>0</v>
          </cell>
          <cell r="BY517">
            <v>0</v>
          </cell>
          <cell r="BZ517">
            <v>0</v>
          </cell>
          <cell r="CA517">
            <v>0</v>
          </cell>
          <cell r="CB517">
            <v>0</v>
          </cell>
          <cell r="CC517">
            <v>0</v>
          </cell>
          <cell r="CD517">
            <v>0</v>
          </cell>
          <cell r="CE517">
            <v>0</v>
          </cell>
          <cell r="CF517">
            <v>0</v>
          </cell>
          <cell r="CG517">
            <v>0</v>
          </cell>
          <cell r="CH517">
            <v>0</v>
          </cell>
          <cell r="CN517">
            <v>0</v>
          </cell>
          <cell r="CO517">
            <v>0</v>
          </cell>
          <cell r="CP517">
            <v>0</v>
          </cell>
          <cell r="CQ517">
            <v>0</v>
          </cell>
          <cell r="CS517">
            <v>0</v>
          </cell>
          <cell r="CT517">
            <v>0</v>
          </cell>
          <cell r="CU517">
            <v>0</v>
          </cell>
          <cell r="CV517">
            <v>0</v>
          </cell>
          <cell r="CW517">
            <v>0</v>
          </cell>
          <cell r="EE517">
            <v>0</v>
          </cell>
          <cell r="EF517">
            <v>0</v>
          </cell>
          <cell r="EH517">
            <v>0</v>
          </cell>
          <cell r="EI517">
            <v>0</v>
          </cell>
          <cell r="EJ517">
            <v>0</v>
          </cell>
          <cell r="EK517">
            <v>0</v>
          </cell>
          <cell r="EL517">
            <v>0</v>
          </cell>
          <cell r="EM517">
            <v>0</v>
          </cell>
        </row>
        <row r="518">
          <cell r="A518">
            <v>0</v>
          </cell>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V518">
            <v>0</v>
          </cell>
          <cell r="AW518">
            <v>0</v>
          </cell>
          <cell r="AX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U518">
            <v>0</v>
          </cell>
          <cell r="BV518">
            <v>0</v>
          </cell>
          <cell r="BW518">
            <v>0</v>
          </cell>
          <cell r="BX518">
            <v>0</v>
          </cell>
          <cell r="BY518">
            <v>0</v>
          </cell>
          <cell r="BZ518">
            <v>0</v>
          </cell>
          <cell r="CA518">
            <v>0</v>
          </cell>
          <cell r="CB518">
            <v>0</v>
          </cell>
          <cell r="CC518">
            <v>0</v>
          </cell>
          <cell r="CD518">
            <v>0</v>
          </cell>
          <cell r="CE518">
            <v>0</v>
          </cell>
          <cell r="CF518">
            <v>0</v>
          </cell>
          <cell r="CG518">
            <v>0</v>
          </cell>
          <cell r="CH518">
            <v>0</v>
          </cell>
          <cell r="CN518">
            <v>0</v>
          </cell>
          <cell r="CO518">
            <v>0</v>
          </cell>
          <cell r="CP518">
            <v>0</v>
          </cell>
          <cell r="CQ518">
            <v>0</v>
          </cell>
          <cell r="CS518">
            <v>0</v>
          </cell>
          <cell r="CT518">
            <v>0</v>
          </cell>
          <cell r="CU518">
            <v>0</v>
          </cell>
          <cell r="CV518">
            <v>0</v>
          </cell>
          <cell r="CW518">
            <v>0</v>
          </cell>
          <cell r="EE518">
            <v>0</v>
          </cell>
          <cell r="EF518">
            <v>0</v>
          </cell>
          <cell r="EH518">
            <v>0</v>
          </cell>
          <cell r="EI518">
            <v>0</v>
          </cell>
          <cell r="EJ518">
            <v>0</v>
          </cell>
          <cell r="EK518">
            <v>0</v>
          </cell>
          <cell r="EL518">
            <v>0</v>
          </cell>
          <cell r="EM518">
            <v>0</v>
          </cell>
        </row>
        <row r="519">
          <cell r="A519">
            <v>0</v>
          </cell>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V519">
            <v>0</v>
          </cell>
          <cell r="AW519">
            <v>0</v>
          </cell>
          <cell r="AX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V519">
            <v>0</v>
          </cell>
          <cell r="BW519">
            <v>0</v>
          </cell>
          <cell r="BX519">
            <v>0</v>
          </cell>
          <cell r="BY519">
            <v>0</v>
          </cell>
          <cell r="BZ519">
            <v>0</v>
          </cell>
          <cell r="CA519">
            <v>0</v>
          </cell>
          <cell r="CB519">
            <v>0</v>
          </cell>
          <cell r="CC519">
            <v>0</v>
          </cell>
          <cell r="CD519">
            <v>0</v>
          </cell>
          <cell r="CE519">
            <v>0</v>
          </cell>
          <cell r="CF519">
            <v>0</v>
          </cell>
          <cell r="CG519">
            <v>0</v>
          </cell>
          <cell r="CH519">
            <v>0</v>
          </cell>
          <cell r="CN519">
            <v>0</v>
          </cell>
          <cell r="CO519">
            <v>0</v>
          </cell>
          <cell r="CP519">
            <v>0</v>
          </cell>
          <cell r="CQ519">
            <v>0</v>
          </cell>
          <cell r="CS519">
            <v>0</v>
          </cell>
          <cell r="CT519">
            <v>0</v>
          </cell>
          <cell r="CU519">
            <v>0</v>
          </cell>
          <cell r="CV519">
            <v>0</v>
          </cell>
          <cell r="CW519">
            <v>0</v>
          </cell>
          <cell r="EE519">
            <v>0</v>
          </cell>
          <cell r="EF519">
            <v>0</v>
          </cell>
          <cell r="EH519">
            <v>0</v>
          </cell>
          <cell r="EI519">
            <v>0</v>
          </cell>
          <cell r="EJ519">
            <v>0</v>
          </cell>
          <cell r="EK519">
            <v>0</v>
          </cell>
          <cell r="EL519">
            <v>0</v>
          </cell>
          <cell r="EM519">
            <v>0</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V520">
            <v>0</v>
          </cell>
          <cell r="AW520">
            <v>0</v>
          </cell>
          <cell r="AX520">
            <v>0</v>
          </cell>
          <cell r="BA520">
            <v>0</v>
          </cell>
          <cell r="BB520">
            <v>0</v>
          </cell>
          <cell r="BC520">
            <v>0</v>
          </cell>
          <cell r="BD520">
            <v>0</v>
          </cell>
          <cell r="BE520">
            <v>0</v>
          </cell>
          <cell r="BF520">
            <v>0</v>
          </cell>
          <cell r="BG520">
            <v>0</v>
          </cell>
          <cell r="BH520">
            <v>0</v>
          </cell>
          <cell r="BI520">
            <v>0</v>
          </cell>
          <cell r="BJ520">
            <v>0</v>
          </cell>
          <cell r="BK520">
            <v>0</v>
          </cell>
          <cell r="BL520">
            <v>0</v>
          </cell>
          <cell r="BM520">
            <v>0</v>
          </cell>
          <cell r="BN520">
            <v>0</v>
          </cell>
          <cell r="BO520">
            <v>0</v>
          </cell>
          <cell r="BP520">
            <v>0</v>
          </cell>
          <cell r="BQ520">
            <v>0</v>
          </cell>
          <cell r="BR520">
            <v>0</v>
          </cell>
          <cell r="BS520">
            <v>0</v>
          </cell>
          <cell r="BT520">
            <v>0</v>
          </cell>
          <cell r="BU520">
            <v>0</v>
          </cell>
          <cell r="BV520">
            <v>0</v>
          </cell>
          <cell r="BW520">
            <v>0</v>
          </cell>
          <cell r="BX520">
            <v>0</v>
          </cell>
          <cell r="BY520">
            <v>0</v>
          </cell>
          <cell r="BZ520">
            <v>0</v>
          </cell>
          <cell r="CA520">
            <v>0</v>
          </cell>
          <cell r="CB520">
            <v>0</v>
          </cell>
          <cell r="CC520">
            <v>0</v>
          </cell>
          <cell r="CD520">
            <v>0</v>
          </cell>
          <cell r="CE520">
            <v>0</v>
          </cell>
          <cell r="CF520">
            <v>0</v>
          </cell>
          <cell r="CG520">
            <v>0</v>
          </cell>
          <cell r="CH520">
            <v>0</v>
          </cell>
          <cell r="CN520">
            <v>0</v>
          </cell>
          <cell r="CO520">
            <v>0</v>
          </cell>
          <cell r="CP520">
            <v>0</v>
          </cell>
          <cell r="CQ520">
            <v>0</v>
          </cell>
          <cell r="CS520">
            <v>0</v>
          </cell>
          <cell r="CT520">
            <v>0</v>
          </cell>
          <cell r="CU520">
            <v>0</v>
          </cell>
          <cell r="CV520">
            <v>0</v>
          </cell>
          <cell r="CW520">
            <v>0</v>
          </cell>
          <cell r="EE520">
            <v>0</v>
          </cell>
          <cell r="EF520">
            <v>0</v>
          </cell>
          <cell r="EH520">
            <v>0</v>
          </cell>
          <cell r="EI520">
            <v>0</v>
          </cell>
          <cell r="EJ520">
            <v>0</v>
          </cell>
          <cell r="EK520">
            <v>0</v>
          </cell>
          <cell r="EL520">
            <v>0</v>
          </cell>
          <cell r="EM520">
            <v>0</v>
          </cell>
        </row>
        <row r="521">
          <cell r="A521">
            <v>0</v>
          </cell>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V521">
            <v>0</v>
          </cell>
          <cell r="AW521">
            <v>0</v>
          </cell>
          <cell r="AX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0</v>
          </cell>
          <cell r="BR521">
            <v>0</v>
          </cell>
          <cell r="BS521">
            <v>0</v>
          </cell>
          <cell r="BT521">
            <v>0</v>
          </cell>
          <cell r="BU521">
            <v>0</v>
          </cell>
          <cell r="BV521">
            <v>0</v>
          </cell>
          <cell r="BW521">
            <v>0</v>
          </cell>
          <cell r="BX521">
            <v>0</v>
          </cell>
          <cell r="BY521">
            <v>0</v>
          </cell>
          <cell r="BZ521">
            <v>0</v>
          </cell>
          <cell r="CA521">
            <v>0</v>
          </cell>
          <cell r="CB521">
            <v>0</v>
          </cell>
          <cell r="CC521">
            <v>0</v>
          </cell>
          <cell r="CD521">
            <v>0</v>
          </cell>
          <cell r="CE521">
            <v>0</v>
          </cell>
          <cell r="CF521">
            <v>0</v>
          </cell>
          <cell r="CG521">
            <v>0</v>
          </cell>
          <cell r="CH521">
            <v>0</v>
          </cell>
          <cell r="CN521">
            <v>0</v>
          </cell>
          <cell r="CO521">
            <v>0</v>
          </cell>
          <cell r="CP521">
            <v>0</v>
          </cell>
          <cell r="CQ521">
            <v>0</v>
          </cell>
          <cell r="CS521">
            <v>0</v>
          </cell>
          <cell r="CT521">
            <v>0</v>
          </cell>
          <cell r="CU521">
            <v>0</v>
          </cell>
          <cell r="CV521">
            <v>0</v>
          </cell>
          <cell r="CW521">
            <v>0</v>
          </cell>
          <cell r="EE521">
            <v>0</v>
          </cell>
          <cell r="EF521">
            <v>0</v>
          </cell>
          <cell r="EH521">
            <v>0</v>
          </cell>
          <cell r="EI521">
            <v>0</v>
          </cell>
          <cell r="EJ521">
            <v>0</v>
          </cell>
          <cell r="EK521">
            <v>0</v>
          </cell>
          <cell r="EL521">
            <v>0</v>
          </cell>
          <cell r="EM521">
            <v>0</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V522">
            <v>0</v>
          </cell>
          <cell r="AW522">
            <v>0</v>
          </cell>
          <cell r="AX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v>
          </cell>
          <cell r="BP522">
            <v>0</v>
          </cell>
          <cell r="BQ522">
            <v>0</v>
          </cell>
          <cell r="BR522">
            <v>0</v>
          </cell>
          <cell r="BS522">
            <v>0</v>
          </cell>
          <cell r="BT522">
            <v>0</v>
          </cell>
          <cell r="BU522">
            <v>0</v>
          </cell>
          <cell r="BV522">
            <v>0</v>
          </cell>
          <cell r="BW522">
            <v>0</v>
          </cell>
          <cell r="BX522">
            <v>0</v>
          </cell>
          <cell r="BY522">
            <v>0</v>
          </cell>
          <cell r="BZ522">
            <v>0</v>
          </cell>
          <cell r="CA522">
            <v>0</v>
          </cell>
          <cell r="CB522">
            <v>0</v>
          </cell>
          <cell r="CC522">
            <v>0</v>
          </cell>
          <cell r="CD522">
            <v>0</v>
          </cell>
          <cell r="CE522">
            <v>0</v>
          </cell>
          <cell r="CF522">
            <v>0</v>
          </cell>
          <cell r="CG522">
            <v>0</v>
          </cell>
          <cell r="CH522">
            <v>0</v>
          </cell>
          <cell r="CN522">
            <v>0</v>
          </cell>
          <cell r="CO522">
            <v>0</v>
          </cell>
          <cell r="CP522">
            <v>0</v>
          </cell>
          <cell r="CQ522">
            <v>0</v>
          </cell>
          <cell r="CS522">
            <v>0</v>
          </cell>
          <cell r="CT522">
            <v>0</v>
          </cell>
          <cell r="CU522">
            <v>0</v>
          </cell>
          <cell r="CV522">
            <v>0</v>
          </cell>
          <cell r="CW522">
            <v>0</v>
          </cell>
          <cell r="EE522">
            <v>0</v>
          </cell>
          <cell r="EF522">
            <v>0</v>
          </cell>
          <cell r="EH522">
            <v>0</v>
          </cell>
          <cell r="EI522">
            <v>0</v>
          </cell>
          <cell r="EJ522">
            <v>0</v>
          </cell>
          <cell r="EK522">
            <v>0</v>
          </cell>
          <cell r="EL522">
            <v>0</v>
          </cell>
          <cell r="EM522">
            <v>0</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V523">
            <v>0</v>
          </cell>
          <cell r="AW523">
            <v>0</v>
          </cell>
          <cell r="AX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V523">
            <v>0</v>
          </cell>
          <cell r="BW523">
            <v>0</v>
          </cell>
          <cell r="BX523">
            <v>0</v>
          </cell>
          <cell r="BY523">
            <v>0</v>
          </cell>
          <cell r="BZ523">
            <v>0</v>
          </cell>
          <cell r="CA523">
            <v>0</v>
          </cell>
          <cell r="CB523">
            <v>0</v>
          </cell>
          <cell r="CC523">
            <v>0</v>
          </cell>
          <cell r="CD523">
            <v>0</v>
          </cell>
          <cell r="CE523">
            <v>0</v>
          </cell>
          <cell r="CF523">
            <v>0</v>
          </cell>
          <cell r="CG523">
            <v>0</v>
          </cell>
          <cell r="CH523">
            <v>0</v>
          </cell>
          <cell r="CN523">
            <v>0</v>
          </cell>
          <cell r="CO523">
            <v>0</v>
          </cell>
          <cell r="CP523">
            <v>0</v>
          </cell>
          <cell r="CQ523">
            <v>0</v>
          </cell>
          <cell r="CS523">
            <v>0</v>
          </cell>
          <cell r="CT523">
            <v>0</v>
          </cell>
          <cell r="CU523">
            <v>0</v>
          </cell>
          <cell r="CV523">
            <v>0</v>
          </cell>
          <cell r="CW523">
            <v>0</v>
          </cell>
          <cell r="EE523">
            <v>0</v>
          </cell>
          <cell r="EF523">
            <v>0</v>
          </cell>
          <cell r="EH523">
            <v>0</v>
          </cell>
          <cell r="EI523">
            <v>0</v>
          </cell>
          <cell r="EJ523">
            <v>0</v>
          </cell>
          <cell r="EK523">
            <v>0</v>
          </cell>
          <cell r="EL523">
            <v>0</v>
          </cell>
          <cell r="EM523">
            <v>0</v>
          </cell>
        </row>
        <row r="524">
          <cell r="A524">
            <v>0</v>
          </cell>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V524">
            <v>0</v>
          </cell>
          <cell r="AW524">
            <v>0</v>
          </cell>
          <cell r="AX524">
            <v>0</v>
          </cell>
          <cell r="BA524">
            <v>0</v>
          </cell>
          <cell r="BB524">
            <v>0</v>
          </cell>
          <cell r="BC524">
            <v>0</v>
          </cell>
          <cell r="BD524">
            <v>0</v>
          </cell>
          <cell r="BE524">
            <v>0</v>
          </cell>
          <cell r="BF524">
            <v>0</v>
          </cell>
          <cell r="BG524">
            <v>0</v>
          </cell>
          <cell r="BH524">
            <v>0</v>
          </cell>
          <cell r="BI524">
            <v>0</v>
          </cell>
          <cell r="BJ524">
            <v>0</v>
          </cell>
          <cell r="BK524">
            <v>0</v>
          </cell>
          <cell r="BL524">
            <v>0</v>
          </cell>
          <cell r="BM524">
            <v>0</v>
          </cell>
          <cell r="BN524">
            <v>0</v>
          </cell>
          <cell r="BO524">
            <v>0</v>
          </cell>
          <cell r="BP524">
            <v>0</v>
          </cell>
          <cell r="BQ524">
            <v>0</v>
          </cell>
          <cell r="BR524">
            <v>0</v>
          </cell>
          <cell r="BS524">
            <v>0</v>
          </cell>
          <cell r="BT524">
            <v>0</v>
          </cell>
          <cell r="BU524">
            <v>0</v>
          </cell>
          <cell r="BV524">
            <v>0</v>
          </cell>
          <cell r="BW524">
            <v>0</v>
          </cell>
          <cell r="BX524">
            <v>0</v>
          </cell>
          <cell r="BY524">
            <v>0</v>
          </cell>
          <cell r="BZ524">
            <v>0</v>
          </cell>
          <cell r="CA524">
            <v>0</v>
          </cell>
          <cell r="CB524">
            <v>0</v>
          </cell>
          <cell r="CC524">
            <v>0</v>
          </cell>
          <cell r="CD524">
            <v>0</v>
          </cell>
          <cell r="CE524">
            <v>0</v>
          </cell>
          <cell r="CF524">
            <v>0</v>
          </cell>
          <cell r="CG524">
            <v>0</v>
          </cell>
          <cell r="CH524">
            <v>0</v>
          </cell>
          <cell r="CN524">
            <v>0</v>
          </cell>
          <cell r="CO524">
            <v>0</v>
          </cell>
          <cell r="CP524">
            <v>0</v>
          </cell>
          <cell r="CQ524">
            <v>0</v>
          </cell>
          <cell r="CS524">
            <v>0</v>
          </cell>
          <cell r="CT524">
            <v>0</v>
          </cell>
          <cell r="CU524">
            <v>0</v>
          </cell>
          <cell r="CV524">
            <v>0</v>
          </cell>
          <cell r="CW524">
            <v>0</v>
          </cell>
          <cell r="EE524">
            <v>0</v>
          </cell>
          <cell r="EF524">
            <v>0</v>
          </cell>
          <cell r="EH524">
            <v>0</v>
          </cell>
          <cell r="EI524">
            <v>0</v>
          </cell>
          <cell r="EJ524">
            <v>0</v>
          </cell>
          <cell r="EK524">
            <v>0</v>
          </cell>
          <cell r="EL524">
            <v>0</v>
          </cell>
          <cell r="EM524">
            <v>0</v>
          </cell>
        </row>
        <row r="525">
          <cell r="A525">
            <v>0</v>
          </cell>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V525">
            <v>0</v>
          </cell>
          <cell r="AW525">
            <v>0</v>
          </cell>
          <cell r="AX525">
            <v>0</v>
          </cell>
          <cell r="BA525">
            <v>0</v>
          </cell>
          <cell r="BB525">
            <v>0</v>
          </cell>
          <cell r="BC525">
            <v>0</v>
          </cell>
          <cell r="BD525">
            <v>0</v>
          </cell>
          <cell r="BE525">
            <v>0</v>
          </cell>
          <cell r="BF525">
            <v>0</v>
          </cell>
          <cell r="BG525">
            <v>0</v>
          </cell>
          <cell r="BH525">
            <v>0</v>
          </cell>
          <cell r="BI525">
            <v>0</v>
          </cell>
          <cell r="BJ525">
            <v>0</v>
          </cell>
          <cell r="BK525">
            <v>0</v>
          </cell>
          <cell r="BL525">
            <v>0</v>
          </cell>
          <cell r="BM525">
            <v>0</v>
          </cell>
          <cell r="BN525">
            <v>0</v>
          </cell>
          <cell r="BO525">
            <v>0</v>
          </cell>
          <cell r="BP525">
            <v>0</v>
          </cell>
          <cell r="BQ525">
            <v>0</v>
          </cell>
          <cell r="BR525">
            <v>0</v>
          </cell>
          <cell r="BS525">
            <v>0</v>
          </cell>
          <cell r="BT525">
            <v>0</v>
          </cell>
          <cell r="BU525">
            <v>0</v>
          </cell>
          <cell r="BV525">
            <v>0</v>
          </cell>
          <cell r="BW525">
            <v>0</v>
          </cell>
          <cell r="BX525">
            <v>0</v>
          </cell>
          <cell r="BY525">
            <v>0</v>
          </cell>
          <cell r="BZ525">
            <v>0</v>
          </cell>
          <cell r="CA525">
            <v>0</v>
          </cell>
          <cell r="CB525">
            <v>0</v>
          </cell>
          <cell r="CC525">
            <v>0</v>
          </cell>
          <cell r="CD525">
            <v>0</v>
          </cell>
          <cell r="CE525">
            <v>0</v>
          </cell>
          <cell r="CF525">
            <v>0</v>
          </cell>
          <cell r="CG525">
            <v>0</v>
          </cell>
          <cell r="CH525">
            <v>0</v>
          </cell>
          <cell r="CN525">
            <v>0</v>
          </cell>
          <cell r="CO525">
            <v>0</v>
          </cell>
          <cell r="CP525">
            <v>0</v>
          </cell>
          <cell r="CQ525">
            <v>0</v>
          </cell>
          <cell r="CS525">
            <v>0</v>
          </cell>
          <cell r="CT525">
            <v>0</v>
          </cell>
          <cell r="CU525">
            <v>0</v>
          </cell>
          <cell r="CV525">
            <v>0</v>
          </cell>
          <cell r="CW525">
            <v>0</v>
          </cell>
          <cell r="EE525">
            <v>0</v>
          </cell>
          <cell r="EF525">
            <v>0</v>
          </cell>
          <cell r="EH525">
            <v>0</v>
          </cell>
          <cell r="EI525">
            <v>0</v>
          </cell>
          <cell r="EJ525">
            <v>0</v>
          </cell>
          <cell r="EK525">
            <v>0</v>
          </cell>
          <cell r="EL525">
            <v>0</v>
          </cell>
          <cell r="EM525">
            <v>0</v>
          </cell>
        </row>
        <row r="526">
          <cell r="A526">
            <v>0</v>
          </cell>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V526">
            <v>0</v>
          </cell>
          <cell r="AW526">
            <v>0</v>
          </cell>
          <cell r="AX526">
            <v>0</v>
          </cell>
          <cell r="BA526">
            <v>0</v>
          </cell>
          <cell r="BB526">
            <v>0</v>
          </cell>
          <cell r="BC526">
            <v>0</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Q526">
            <v>0</v>
          </cell>
          <cell r="BR526">
            <v>0</v>
          </cell>
          <cell r="BS526">
            <v>0</v>
          </cell>
          <cell r="BT526">
            <v>0</v>
          </cell>
          <cell r="BU526">
            <v>0</v>
          </cell>
          <cell r="BV526">
            <v>0</v>
          </cell>
          <cell r="BW526">
            <v>0</v>
          </cell>
          <cell r="BX526">
            <v>0</v>
          </cell>
          <cell r="BY526">
            <v>0</v>
          </cell>
          <cell r="BZ526">
            <v>0</v>
          </cell>
          <cell r="CA526">
            <v>0</v>
          </cell>
          <cell r="CB526">
            <v>0</v>
          </cell>
          <cell r="CC526">
            <v>0</v>
          </cell>
          <cell r="CD526">
            <v>0</v>
          </cell>
          <cell r="CE526">
            <v>0</v>
          </cell>
          <cell r="CF526">
            <v>0</v>
          </cell>
          <cell r="CG526">
            <v>0</v>
          </cell>
          <cell r="CH526">
            <v>0</v>
          </cell>
          <cell r="CN526">
            <v>0</v>
          </cell>
          <cell r="CO526">
            <v>0</v>
          </cell>
          <cell r="CP526">
            <v>0</v>
          </cell>
          <cell r="CQ526">
            <v>0</v>
          </cell>
          <cell r="CS526">
            <v>0</v>
          </cell>
          <cell r="CT526">
            <v>0</v>
          </cell>
          <cell r="CU526">
            <v>0</v>
          </cell>
          <cell r="CV526">
            <v>0</v>
          </cell>
          <cell r="CW526">
            <v>0</v>
          </cell>
          <cell r="EE526">
            <v>0</v>
          </cell>
          <cell r="EF526">
            <v>0</v>
          </cell>
          <cell r="EH526">
            <v>0</v>
          </cell>
          <cell r="EI526">
            <v>0</v>
          </cell>
          <cell r="EJ526">
            <v>0</v>
          </cell>
          <cell r="EK526">
            <v>0</v>
          </cell>
          <cell r="EL526">
            <v>0</v>
          </cell>
          <cell r="EM526">
            <v>0</v>
          </cell>
        </row>
        <row r="527">
          <cell r="A527">
            <v>0</v>
          </cell>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V527">
            <v>0</v>
          </cell>
          <cell r="AW527">
            <v>0</v>
          </cell>
          <cell r="AX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Q527">
            <v>0</v>
          </cell>
          <cell r="BR527">
            <v>0</v>
          </cell>
          <cell r="BS527">
            <v>0</v>
          </cell>
          <cell r="BT527">
            <v>0</v>
          </cell>
          <cell r="BU527">
            <v>0</v>
          </cell>
          <cell r="BV527">
            <v>0</v>
          </cell>
          <cell r="BW527">
            <v>0</v>
          </cell>
          <cell r="BX527">
            <v>0</v>
          </cell>
          <cell r="BY527">
            <v>0</v>
          </cell>
          <cell r="BZ527">
            <v>0</v>
          </cell>
          <cell r="CA527">
            <v>0</v>
          </cell>
          <cell r="CB527">
            <v>0</v>
          </cell>
          <cell r="CC527">
            <v>0</v>
          </cell>
          <cell r="CD527">
            <v>0</v>
          </cell>
          <cell r="CE527">
            <v>0</v>
          </cell>
          <cell r="CF527">
            <v>0</v>
          </cell>
          <cell r="CG527">
            <v>0</v>
          </cell>
          <cell r="CH527">
            <v>0</v>
          </cell>
          <cell r="CN527">
            <v>0</v>
          </cell>
          <cell r="CO527">
            <v>0</v>
          </cell>
          <cell r="CP527">
            <v>0</v>
          </cell>
          <cell r="CQ527">
            <v>0</v>
          </cell>
          <cell r="CS527">
            <v>0</v>
          </cell>
          <cell r="CT527">
            <v>0</v>
          </cell>
          <cell r="CU527">
            <v>0</v>
          </cell>
          <cell r="CV527">
            <v>0</v>
          </cell>
          <cell r="CW527">
            <v>0</v>
          </cell>
          <cell r="EE527">
            <v>0</v>
          </cell>
          <cell r="EF527">
            <v>0</v>
          </cell>
          <cell r="EH527">
            <v>0</v>
          </cell>
          <cell r="EI527">
            <v>0</v>
          </cell>
          <cell r="EJ527">
            <v>0</v>
          </cell>
          <cell r="EK527">
            <v>0</v>
          </cell>
          <cell r="EL527">
            <v>0</v>
          </cell>
          <cell r="EM527">
            <v>0</v>
          </cell>
        </row>
        <row r="528">
          <cell r="A528">
            <v>0</v>
          </cell>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V528">
            <v>0</v>
          </cell>
          <cell r="AW528">
            <v>0</v>
          </cell>
          <cell r="AX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0</v>
          </cell>
          <cell r="BW528">
            <v>0</v>
          </cell>
          <cell r="BX528">
            <v>0</v>
          </cell>
          <cell r="BY528">
            <v>0</v>
          </cell>
          <cell r="BZ528">
            <v>0</v>
          </cell>
          <cell r="CA528">
            <v>0</v>
          </cell>
          <cell r="CB528">
            <v>0</v>
          </cell>
          <cell r="CC528">
            <v>0</v>
          </cell>
          <cell r="CD528">
            <v>0</v>
          </cell>
          <cell r="CE528">
            <v>0</v>
          </cell>
          <cell r="CF528">
            <v>0</v>
          </cell>
          <cell r="CG528">
            <v>0</v>
          </cell>
          <cell r="CH528">
            <v>0</v>
          </cell>
          <cell r="CN528">
            <v>0</v>
          </cell>
          <cell r="CO528">
            <v>0</v>
          </cell>
          <cell r="CP528">
            <v>0</v>
          </cell>
          <cell r="CQ528">
            <v>0</v>
          </cell>
          <cell r="CS528">
            <v>0</v>
          </cell>
          <cell r="CT528">
            <v>0</v>
          </cell>
          <cell r="CU528">
            <v>0</v>
          </cell>
          <cell r="CV528">
            <v>0</v>
          </cell>
          <cell r="CW528">
            <v>0</v>
          </cell>
          <cell r="EE528">
            <v>0</v>
          </cell>
          <cell r="EF528">
            <v>0</v>
          </cell>
          <cell r="EH528">
            <v>0</v>
          </cell>
          <cell r="EI528">
            <v>0</v>
          </cell>
          <cell r="EJ528">
            <v>0</v>
          </cell>
          <cell r="EK528">
            <v>0</v>
          </cell>
          <cell r="EL528">
            <v>0</v>
          </cell>
          <cell r="EM528">
            <v>0</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V529">
            <v>0</v>
          </cell>
          <cell r="AW529">
            <v>0</v>
          </cell>
          <cell r="AX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X529">
            <v>0</v>
          </cell>
          <cell r="BY529">
            <v>0</v>
          </cell>
          <cell r="BZ529">
            <v>0</v>
          </cell>
          <cell r="CA529">
            <v>0</v>
          </cell>
          <cell r="CB529">
            <v>0</v>
          </cell>
          <cell r="CC529">
            <v>0</v>
          </cell>
          <cell r="CD529">
            <v>0</v>
          </cell>
          <cell r="CE529">
            <v>0</v>
          </cell>
          <cell r="CF529">
            <v>0</v>
          </cell>
          <cell r="CG529">
            <v>0</v>
          </cell>
          <cell r="CH529">
            <v>0</v>
          </cell>
          <cell r="CN529">
            <v>0</v>
          </cell>
          <cell r="CO529">
            <v>0</v>
          </cell>
          <cell r="CP529">
            <v>0</v>
          </cell>
          <cell r="CQ529">
            <v>0</v>
          </cell>
          <cell r="CS529">
            <v>0</v>
          </cell>
          <cell r="CT529">
            <v>0</v>
          </cell>
          <cell r="CU529">
            <v>0</v>
          </cell>
          <cell r="CV529">
            <v>0</v>
          </cell>
          <cell r="CW529">
            <v>0</v>
          </cell>
          <cell r="EE529">
            <v>0</v>
          </cell>
          <cell r="EF529">
            <v>0</v>
          </cell>
          <cell r="EH529">
            <v>0</v>
          </cell>
          <cell r="EI529">
            <v>0</v>
          </cell>
          <cell r="EJ529">
            <v>0</v>
          </cell>
          <cell r="EK529">
            <v>0</v>
          </cell>
          <cell r="EL529">
            <v>0</v>
          </cell>
          <cell r="EM529">
            <v>0</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V530">
            <v>0</v>
          </cell>
          <cell r="AW530">
            <v>0</v>
          </cell>
          <cell r="AX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U530">
            <v>0</v>
          </cell>
          <cell r="BV530">
            <v>0</v>
          </cell>
          <cell r="BW530">
            <v>0</v>
          </cell>
          <cell r="BX530">
            <v>0</v>
          </cell>
          <cell r="BY530">
            <v>0</v>
          </cell>
          <cell r="BZ530">
            <v>0</v>
          </cell>
          <cell r="CA530">
            <v>0</v>
          </cell>
          <cell r="CB530">
            <v>0</v>
          </cell>
          <cell r="CC530">
            <v>0</v>
          </cell>
          <cell r="CD530">
            <v>0</v>
          </cell>
          <cell r="CE530">
            <v>0</v>
          </cell>
          <cell r="CF530">
            <v>0</v>
          </cell>
          <cell r="CG530">
            <v>0</v>
          </cell>
          <cell r="CH530">
            <v>0</v>
          </cell>
          <cell r="CN530">
            <v>0</v>
          </cell>
          <cell r="CO530">
            <v>0</v>
          </cell>
          <cell r="CP530">
            <v>0</v>
          </cell>
          <cell r="CQ530">
            <v>0</v>
          </cell>
          <cell r="CS530">
            <v>0</v>
          </cell>
          <cell r="CT530">
            <v>0</v>
          </cell>
          <cell r="CU530">
            <v>0</v>
          </cell>
          <cell r="CV530">
            <v>0</v>
          </cell>
          <cell r="CW530">
            <v>0</v>
          </cell>
          <cell r="EE530">
            <v>0</v>
          </cell>
          <cell r="EF530">
            <v>0</v>
          </cell>
          <cell r="EH530">
            <v>0</v>
          </cell>
          <cell r="EI530">
            <v>0</v>
          </cell>
          <cell r="EJ530">
            <v>0</v>
          </cell>
          <cell r="EK530">
            <v>0</v>
          </cell>
          <cell r="EL530">
            <v>0</v>
          </cell>
          <cell r="EM530">
            <v>0</v>
          </cell>
        </row>
        <row r="531">
          <cell r="A531">
            <v>0</v>
          </cell>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V531">
            <v>0</v>
          </cell>
          <cell r="AW531">
            <v>0</v>
          </cell>
          <cell r="AX531">
            <v>0</v>
          </cell>
          <cell r="BA531">
            <v>0</v>
          </cell>
          <cell r="BB531">
            <v>0</v>
          </cell>
          <cell r="BC531">
            <v>0</v>
          </cell>
          <cell r="BD531">
            <v>0</v>
          </cell>
          <cell r="BE531">
            <v>0</v>
          </cell>
          <cell r="BF531">
            <v>0</v>
          </cell>
          <cell r="BG531">
            <v>0</v>
          </cell>
          <cell r="BH531">
            <v>0</v>
          </cell>
          <cell r="BI531">
            <v>0</v>
          </cell>
          <cell r="BJ531">
            <v>0</v>
          </cell>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X531">
            <v>0</v>
          </cell>
          <cell r="BY531">
            <v>0</v>
          </cell>
          <cell r="BZ531">
            <v>0</v>
          </cell>
          <cell r="CA531">
            <v>0</v>
          </cell>
          <cell r="CB531">
            <v>0</v>
          </cell>
          <cell r="CC531">
            <v>0</v>
          </cell>
          <cell r="CD531">
            <v>0</v>
          </cell>
          <cell r="CE531">
            <v>0</v>
          </cell>
          <cell r="CF531">
            <v>0</v>
          </cell>
          <cell r="CG531">
            <v>0</v>
          </cell>
          <cell r="CH531">
            <v>0</v>
          </cell>
          <cell r="CN531">
            <v>0</v>
          </cell>
          <cell r="CO531">
            <v>0</v>
          </cell>
          <cell r="CP531">
            <v>0</v>
          </cell>
          <cell r="CQ531">
            <v>0</v>
          </cell>
          <cell r="CS531">
            <v>0</v>
          </cell>
          <cell r="CT531">
            <v>0</v>
          </cell>
          <cell r="CU531">
            <v>0</v>
          </cell>
          <cell r="CV531">
            <v>0</v>
          </cell>
          <cell r="CW531">
            <v>0</v>
          </cell>
          <cell r="EE531">
            <v>0</v>
          </cell>
          <cell r="EF531">
            <v>0</v>
          </cell>
          <cell r="EH531">
            <v>0</v>
          </cell>
          <cell r="EI531">
            <v>0</v>
          </cell>
          <cell r="EJ531">
            <v>0</v>
          </cell>
          <cell r="EK531">
            <v>0</v>
          </cell>
          <cell r="EL531">
            <v>0</v>
          </cell>
          <cell r="EM531">
            <v>0</v>
          </cell>
        </row>
        <row r="532">
          <cell r="A532">
            <v>0</v>
          </cell>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V532">
            <v>0</v>
          </cell>
          <cell r="AW532">
            <v>0</v>
          </cell>
          <cell r="AX532">
            <v>0</v>
          </cell>
          <cell r="BA532">
            <v>0</v>
          </cell>
          <cell r="BB532">
            <v>0</v>
          </cell>
          <cell r="BC532">
            <v>0</v>
          </cell>
          <cell r="BD532">
            <v>0</v>
          </cell>
          <cell r="BE532">
            <v>0</v>
          </cell>
          <cell r="BF532">
            <v>0</v>
          </cell>
          <cell r="BG532">
            <v>0</v>
          </cell>
          <cell r="BH532">
            <v>0</v>
          </cell>
          <cell r="BI532">
            <v>0</v>
          </cell>
          <cell r="BJ532">
            <v>0</v>
          </cell>
          <cell r="BK532">
            <v>0</v>
          </cell>
          <cell r="BL532">
            <v>0</v>
          </cell>
          <cell r="BM532">
            <v>0</v>
          </cell>
          <cell r="BN532">
            <v>0</v>
          </cell>
          <cell r="BO532">
            <v>0</v>
          </cell>
          <cell r="BP532">
            <v>0</v>
          </cell>
          <cell r="BQ532">
            <v>0</v>
          </cell>
          <cell r="BR532">
            <v>0</v>
          </cell>
          <cell r="BS532">
            <v>0</v>
          </cell>
          <cell r="BT532">
            <v>0</v>
          </cell>
          <cell r="BU532">
            <v>0</v>
          </cell>
          <cell r="BV532">
            <v>0</v>
          </cell>
          <cell r="BW532">
            <v>0</v>
          </cell>
          <cell r="BX532">
            <v>0</v>
          </cell>
          <cell r="BY532">
            <v>0</v>
          </cell>
          <cell r="BZ532">
            <v>0</v>
          </cell>
          <cell r="CA532">
            <v>0</v>
          </cell>
          <cell r="CB532">
            <v>0</v>
          </cell>
          <cell r="CC532">
            <v>0</v>
          </cell>
          <cell r="CD532">
            <v>0</v>
          </cell>
          <cell r="CE532">
            <v>0</v>
          </cell>
          <cell r="CF532">
            <v>0</v>
          </cell>
          <cell r="CG532">
            <v>0</v>
          </cell>
          <cell r="CH532">
            <v>0</v>
          </cell>
          <cell r="CN532">
            <v>0</v>
          </cell>
          <cell r="CO532">
            <v>0</v>
          </cell>
          <cell r="CP532">
            <v>0</v>
          </cell>
          <cell r="CQ532">
            <v>0</v>
          </cell>
          <cell r="CS532">
            <v>0</v>
          </cell>
          <cell r="CT532">
            <v>0</v>
          </cell>
          <cell r="CU532">
            <v>0</v>
          </cell>
          <cell r="CV532">
            <v>0</v>
          </cell>
          <cell r="CW532">
            <v>0</v>
          </cell>
          <cell r="EE532">
            <v>0</v>
          </cell>
          <cell r="EF532">
            <v>0</v>
          </cell>
          <cell r="EH532">
            <v>0</v>
          </cell>
          <cell r="EI532">
            <v>0</v>
          </cell>
          <cell r="EJ532">
            <v>0</v>
          </cell>
          <cell r="EK532">
            <v>0</v>
          </cell>
          <cell r="EL532">
            <v>0</v>
          </cell>
          <cell r="EM532">
            <v>0</v>
          </cell>
        </row>
        <row r="533">
          <cell r="A533">
            <v>0</v>
          </cell>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V533">
            <v>0</v>
          </cell>
          <cell r="AW533">
            <v>0</v>
          </cell>
          <cell r="AX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V533">
            <v>0</v>
          </cell>
          <cell r="BW533">
            <v>0</v>
          </cell>
          <cell r="BX533">
            <v>0</v>
          </cell>
          <cell r="BY533">
            <v>0</v>
          </cell>
          <cell r="BZ533">
            <v>0</v>
          </cell>
          <cell r="CA533">
            <v>0</v>
          </cell>
          <cell r="CB533">
            <v>0</v>
          </cell>
          <cell r="CC533">
            <v>0</v>
          </cell>
          <cell r="CD533">
            <v>0</v>
          </cell>
          <cell r="CE533">
            <v>0</v>
          </cell>
          <cell r="CF533">
            <v>0</v>
          </cell>
          <cell r="CG533">
            <v>0</v>
          </cell>
          <cell r="CH533">
            <v>0</v>
          </cell>
          <cell r="CN533">
            <v>0</v>
          </cell>
          <cell r="CO533">
            <v>0</v>
          </cell>
          <cell r="CP533">
            <v>0</v>
          </cell>
          <cell r="CQ533">
            <v>0</v>
          </cell>
          <cell r="CS533">
            <v>0</v>
          </cell>
          <cell r="CT533">
            <v>0</v>
          </cell>
          <cell r="CU533">
            <v>0</v>
          </cell>
          <cell r="CV533">
            <v>0</v>
          </cell>
          <cell r="CW533">
            <v>0</v>
          </cell>
          <cell r="EE533">
            <v>0</v>
          </cell>
          <cell r="EF533">
            <v>0</v>
          </cell>
          <cell r="EH533">
            <v>0</v>
          </cell>
          <cell r="EI533">
            <v>0</v>
          </cell>
          <cell r="EJ533">
            <v>0</v>
          </cell>
          <cell r="EK533">
            <v>0</v>
          </cell>
          <cell r="EL533">
            <v>0</v>
          </cell>
          <cell r="EM533">
            <v>0</v>
          </cell>
        </row>
        <row r="534">
          <cell r="A534">
            <v>0</v>
          </cell>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V534">
            <v>0</v>
          </cell>
          <cell r="AW534">
            <v>0</v>
          </cell>
          <cell r="AX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0</v>
          </cell>
          <cell r="BW534">
            <v>0</v>
          </cell>
          <cell r="BX534">
            <v>0</v>
          </cell>
          <cell r="BY534">
            <v>0</v>
          </cell>
          <cell r="BZ534">
            <v>0</v>
          </cell>
          <cell r="CA534">
            <v>0</v>
          </cell>
          <cell r="CB534">
            <v>0</v>
          </cell>
          <cell r="CC534">
            <v>0</v>
          </cell>
          <cell r="CD534">
            <v>0</v>
          </cell>
          <cell r="CE534">
            <v>0</v>
          </cell>
          <cell r="CF534">
            <v>0</v>
          </cell>
          <cell r="CG534">
            <v>0</v>
          </cell>
          <cell r="CH534">
            <v>0</v>
          </cell>
          <cell r="CN534">
            <v>0</v>
          </cell>
          <cell r="CO534">
            <v>0</v>
          </cell>
          <cell r="CP534">
            <v>0</v>
          </cell>
          <cell r="CQ534">
            <v>0</v>
          </cell>
          <cell r="CS534">
            <v>0</v>
          </cell>
          <cell r="CT534">
            <v>0</v>
          </cell>
          <cell r="CU534">
            <v>0</v>
          </cell>
          <cell r="CV534">
            <v>0</v>
          </cell>
          <cell r="CW534">
            <v>0</v>
          </cell>
          <cell r="EE534">
            <v>0</v>
          </cell>
          <cell r="EF534">
            <v>0</v>
          </cell>
          <cell r="EH534">
            <v>0</v>
          </cell>
          <cell r="EI534">
            <v>0</v>
          </cell>
          <cell r="EJ534">
            <v>0</v>
          </cell>
          <cell r="EK534">
            <v>0</v>
          </cell>
          <cell r="EL534">
            <v>0</v>
          </cell>
          <cell r="EM534">
            <v>0</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V535">
            <v>0</v>
          </cell>
          <cell r="AW535">
            <v>0</v>
          </cell>
          <cell r="AX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V535">
            <v>0</v>
          </cell>
          <cell r="BW535">
            <v>0</v>
          </cell>
          <cell r="BX535">
            <v>0</v>
          </cell>
          <cell r="BY535">
            <v>0</v>
          </cell>
          <cell r="BZ535">
            <v>0</v>
          </cell>
          <cell r="CA535">
            <v>0</v>
          </cell>
          <cell r="CB535">
            <v>0</v>
          </cell>
          <cell r="CC535">
            <v>0</v>
          </cell>
          <cell r="CD535">
            <v>0</v>
          </cell>
          <cell r="CE535">
            <v>0</v>
          </cell>
          <cell r="CF535">
            <v>0</v>
          </cell>
          <cell r="CG535">
            <v>0</v>
          </cell>
          <cell r="CH535">
            <v>0</v>
          </cell>
          <cell r="CN535">
            <v>0</v>
          </cell>
          <cell r="CO535">
            <v>0</v>
          </cell>
          <cell r="CP535">
            <v>0</v>
          </cell>
          <cell r="CQ535">
            <v>0</v>
          </cell>
          <cell r="CS535">
            <v>0</v>
          </cell>
          <cell r="CT535">
            <v>0</v>
          </cell>
          <cell r="CU535">
            <v>0</v>
          </cell>
          <cell r="CV535">
            <v>0</v>
          </cell>
          <cell r="CW535">
            <v>0</v>
          </cell>
          <cell r="EE535">
            <v>0</v>
          </cell>
          <cell r="EF535">
            <v>0</v>
          </cell>
          <cell r="EH535">
            <v>0</v>
          </cell>
          <cell r="EI535">
            <v>0</v>
          </cell>
          <cell r="EJ535">
            <v>0</v>
          </cell>
          <cell r="EK535">
            <v>0</v>
          </cell>
          <cell r="EL535">
            <v>0</v>
          </cell>
          <cell r="EM535">
            <v>0</v>
          </cell>
        </row>
        <row r="536">
          <cell r="A536">
            <v>0</v>
          </cell>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V536">
            <v>0</v>
          </cell>
          <cell r="AW536">
            <v>0</v>
          </cell>
          <cell r="AX536">
            <v>0</v>
          </cell>
          <cell r="BA536">
            <v>0</v>
          </cell>
          <cell r="BB536">
            <v>0</v>
          </cell>
          <cell r="BC536">
            <v>0</v>
          </cell>
          <cell r="BD536">
            <v>0</v>
          </cell>
          <cell r="BE536">
            <v>0</v>
          </cell>
          <cell r="BF536">
            <v>0</v>
          </cell>
          <cell r="BG536">
            <v>0</v>
          </cell>
          <cell r="BH536">
            <v>0</v>
          </cell>
          <cell r="BI536">
            <v>0</v>
          </cell>
          <cell r="BJ536">
            <v>0</v>
          </cell>
          <cell r="BK536">
            <v>0</v>
          </cell>
          <cell r="BL536">
            <v>0</v>
          </cell>
          <cell r="BM536">
            <v>0</v>
          </cell>
          <cell r="BN536">
            <v>0</v>
          </cell>
          <cell r="BO536">
            <v>0</v>
          </cell>
          <cell r="BP536">
            <v>0</v>
          </cell>
          <cell r="BQ536">
            <v>0</v>
          </cell>
          <cell r="BR536">
            <v>0</v>
          </cell>
          <cell r="BS536">
            <v>0</v>
          </cell>
          <cell r="BT536">
            <v>0</v>
          </cell>
          <cell r="BU536">
            <v>0</v>
          </cell>
          <cell r="BV536">
            <v>0</v>
          </cell>
          <cell r="BW536">
            <v>0</v>
          </cell>
          <cell r="BX536">
            <v>0</v>
          </cell>
          <cell r="BY536">
            <v>0</v>
          </cell>
          <cell r="BZ536">
            <v>0</v>
          </cell>
          <cell r="CA536">
            <v>0</v>
          </cell>
          <cell r="CB536">
            <v>0</v>
          </cell>
          <cell r="CC536">
            <v>0</v>
          </cell>
          <cell r="CD536">
            <v>0</v>
          </cell>
          <cell r="CE536">
            <v>0</v>
          </cell>
          <cell r="CF536">
            <v>0</v>
          </cell>
          <cell r="CG536">
            <v>0</v>
          </cell>
          <cell r="CH536">
            <v>0</v>
          </cell>
          <cell r="CN536">
            <v>0</v>
          </cell>
          <cell r="CO536">
            <v>0</v>
          </cell>
          <cell r="CP536">
            <v>0</v>
          </cell>
          <cell r="CQ536">
            <v>0</v>
          </cell>
          <cell r="CS536">
            <v>0</v>
          </cell>
          <cell r="CT536">
            <v>0</v>
          </cell>
          <cell r="CU536">
            <v>0</v>
          </cell>
          <cell r="CV536">
            <v>0</v>
          </cell>
          <cell r="CW536">
            <v>0</v>
          </cell>
          <cell r="EE536">
            <v>0</v>
          </cell>
          <cell r="EF536">
            <v>0</v>
          </cell>
          <cell r="EH536">
            <v>0</v>
          </cell>
          <cell r="EI536">
            <v>0</v>
          </cell>
          <cell r="EJ536">
            <v>0</v>
          </cell>
          <cell r="EK536">
            <v>0</v>
          </cell>
          <cell r="EL536">
            <v>0</v>
          </cell>
          <cell r="EM536">
            <v>0</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V537">
            <v>0</v>
          </cell>
          <cell r="AW537">
            <v>0</v>
          </cell>
          <cell r="AX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v>
          </cell>
          <cell r="BW537">
            <v>0</v>
          </cell>
          <cell r="BX537">
            <v>0</v>
          </cell>
          <cell r="BY537">
            <v>0</v>
          </cell>
          <cell r="BZ537">
            <v>0</v>
          </cell>
          <cell r="CA537">
            <v>0</v>
          </cell>
          <cell r="CB537">
            <v>0</v>
          </cell>
          <cell r="CC537">
            <v>0</v>
          </cell>
          <cell r="CD537">
            <v>0</v>
          </cell>
          <cell r="CE537">
            <v>0</v>
          </cell>
          <cell r="CF537">
            <v>0</v>
          </cell>
          <cell r="CG537">
            <v>0</v>
          </cell>
          <cell r="CH537">
            <v>0</v>
          </cell>
          <cell r="CN537">
            <v>0</v>
          </cell>
          <cell r="CO537">
            <v>0</v>
          </cell>
          <cell r="CP537">
            <v>0</v>
          </cell>
          <cell r="CQ537">
            <v>0</v>
          </cell>
          <cell r="CS537">
            <v>0</v>
          </cell>
          <cell r="CT537">
            <v>0</v>
          </cell>
          <cell r="CU537">
            <v>0</v>
          </cell>
          <cell r="CV537">
            <v>0</v>
          </cell>
          <cell r="CW537">
            <v>0</v>
          </cell>
          <cell r="EE537">
            <v>0</v>
          </cell>
          <cell r="EF537">
            <v>0</v>
          </cell>
          <cell r="EH537">
            <v>0</v>
          </cell>
          <cell r="EI537">
            <v>0</v>
          </cell>
          <cell r="EJ537">
            <v>0</v>
          </cell>
          <cell r="EK537">
            <v>0</v>
          </cell>
          <cell r="EL537">
            <v>0</v>
          </cell>
          <cell r="EM537">
            <v>0</v>
          </cell>
        </row>
        <row r="538">
          <cell r="A538">
            <v>0</v>
          </cell>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V538">
            <v>0</v>
          </cell>
          <cell r="AW538">
            <v>0</v>
          </cell>
          <cell r="AX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BN538">
            <v>0</v>
          </cell>
          <cell r="BO538">
            <v>0</v>
          </cell>
          <cell r="BP538">
            <v>0</v>
          </cell>
          <cell r="BQ538">
            <v>0</v>
          </cell>
          <cell r="BR538">
            <v>0</v>
          </cell>
          <cell r="BS538">
            <v>0</v>
          </cell>
          <cell r="BT538">
            <v>0</v>
          </cell>
          <cell r="BU538">
            <v>0</v>
          </cell>
          <cell r="BV538">
            <v>0</v>
          </cell>
          <cell r="BW538">
            <v>0</v>
          </cell>
          <cell r="BX538">
            <v>0</v>
          </cell>
          <cell r="BY538">
            <v>0</v>
          </cell>
          <cell r="BZ538">
            <v>0</v>
          </cell>
          <cell r="CA538">
            <v>0</v>
          </cell>
          <cell r="CB538">
            <v>0</v>
          </cell>
          <cell r="CC538">
            <v>0</v>
          </cell>
          <cell r="CD538">
            <v>0</v>
          </cell>
          <cell r="CE538">
            <v>0</v>
          </cell>
          <cell r="CF538">
            <v>0</v>
          </cell>
          <cell r="CG538">
            <v>0</v>
          </cell>
          <cell r="CH538">
            <v>0</v>
          </cell>
          <cell r="CN538">
            <v>0</v>
          </cell>
          <cell r="CO538">
            <v>0</v>
          </cell>
          <cell r="CP538">
            <v>0</v>
          </cell>
          <cell r="CQ538">
            <v>0</v>
          </cell>
          <cell r="CS538">
            <v>0</v>
          </cell>
          <cell r="CT538">
            <v>0</v>
          </cell>
          <cell r="CU538">
            <v>0</v>
          </cell>
          <cell r="CV538">
            <v>0</v>
          </cell>
          <cell r="CW538">
            <v>0</v>
          </cell>
          <cell r="EE538">
            <v>0</v>
          </cell>
          <cell r="EF538">
            <v>0</v>
          </cell>
          <cell r="EH538">
            <v>0</v>
          </cell>
          <cell r="EI538">
            <v>0</v>
          </cell>
          <cell r="EJ538">
            <v>0</v>
          </cell>
          <cell r="EK538">
            <v>0</v>
          </cell>
          <cell r="EL538">
            <v>0</v>
          </cell>
          <cell r="EM538">
            <v>0</v>
          </cell>
        </row>
        <row r="539">
          <cell r="A539">
            <v>0</v>
          </cell>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V539">
            <v>0</v>
          </cell>
          <cell r="AW539">
            <v>0</v>
          </cell>
          <cell r="AX539">
            <v>0</v>
          </cell>
          <cell r="BA539">
            <v>0</v>
          </cell>
          <cell r="BB539">
            <v>0</v>
          </cell>
          <cell r="BC539">
            <v>0</v>
          </cell>
          <cell r="BD539">
            <v>0</v>
          </cell>
          <cell r="BE539">
            <v>0</v>
          </cell>
          <cell r="BF539">
            <v>0</v>
          </cell>
          <cell r="BG539">
            <v>0</v>
          </cell>
          <cell r="BH539">
            <v>0</v>
          </cell>
          <cell r="BI539">
            <v>0</v>
          </cell>
          <cell r="BJ539">
            <v>0</v>
          </cell>
          <cell r="BK539">
            <v>0</v>
          </cell>
          <cell r="BL539">
            <v>0</v>
          </cell>
          <cell r="BM539">
            <v>0</v>
          </cell>
          <cell r="BN539">
            <v>0</v>
          </cell>
          <cell r="BO539">
            <v>0</v>
          </cell>
          <cell r="BP539">
            <v>0</v>
          </cell>
          <cell r="BQ539">
            <v>0</v>
          </cell>
          <cell r="BR539">
            <v>0</v>
          </cell>
          <cell r="BS539">
            <v>0</v>
          </cell>
          <cell r="BT539">
            <v>0</v>
          </cell>
          <cell r="BU539">
            <v>0</v>
          </cell>
          <cell r="BV539">
            <v>0</v>
          </cell>
          <cell r="BW539">
            <v>0</v>
          </cell>
          <cell r="BX539">
            <v>0</v>
          </cell>
          <cell r="BY539">
            <v>0</v>
          </cell>
          <cell r="BZ539">
            <v>0</v>
          </cell>
          <cell r="CA539">
            <v>0</v>
          </cell>
          <cell r="CB539">
            <v>0</v>
          </cell>
          <cell r="CC539">
            <v>0</v>
          </cell>
          <cell r="CD539">
            <v>0</v>
          </cell>
          <cell r="CE539">
            <v>0</v>
          </cell>
          <cell r="CF539">
            <v>0</v>
          </cell>
          <cell r="CG539">
            <v>0</v>
          </cell>
          <cell r="CH539">
            <v>0</v>
          </cell>
          <cell r="CN539">
            <v>0</v>
          </cell>
          <cell r="CO539">
            <v>0</v>
          </cell>
          <cell r="CP539">
            <v>0</v>
          </cell>
          <cell r="CQ539">
            <v>0</v>
          </cell>
          <cell r="CS539">
            <v>0</v>
          </cell>
          <cell r="CT539">
            <v>0</v>
          </cell>
          <cell r="CU539">
            <v>0</v>
          </cell>
          <cell r="CV539">
            <v>0</v>
          </cell>
          <cell r="CW539">
            <v>0</v>
          </cell>
          <cell r="EE539">
            <v>0</v>
          </cell>
          <cell r="EF539">
            <v>0</v>
          </cell>
          <cell r="EH539">
            <v>0</v>
          </cell>
          <cell r="EI539">
            <v>0</v>
          </cell>
          <cell r="EJ539">
            <v>0</v>
          </cell>
          <cell r="EK539">
            <v>0</v>
          </cell>
          <cell r="EL539">
            <v>0</v>
          </cell>
          <cell r="EM539">
            <v>0</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V540">
            <v>0</v>
          </cell>
          <cell r="AW540">
            <v>0</v>
          </cell>
          <cell r="AX540">
            <v>0</v>
          </cell>
          <cell r="BA540">
            <v>0</v>
          </cell>
          <cell r="BB540">
            <v>0</v>
          </cell>
          <cell r="BC540">
            <v>0</v>
          </cell>
          <cell r="BD540">
            <v>0</v>
          </cell>
          <cell r="BE540">
            <v>0</v>
          </cell>
          <cell r="BF540">
            <v>0</v>
          </cell>
          <cell r="BG540">
            <v>0</v>
          </cell>
          <cell r="BH540">
            <v>0</v>
          </cell>
          <cell r="BI540">
            <v>0</v>
          </cell>
          <cell r="BJ540">
            <v>0</v>
          </cell>
          <cell r="BK540">
            <v>0</v>
          </cell>
          <cell r="BL540">
            <v>0</v>
          </cell>
          <cell r="BM540">
            <v>0</v>
          </cell>
          <cell r="BN540">
            <v>0</v>
          </cell>
          <cell r="BO540">
            <v>0</v>
          </cell>
          <cell r="BP540">
            <v>0</v>
          </cell>
          <cell r="BQ540">
            <v>0</v>
          </cell>
          <cell r="BR540">
            <v>0</v>
          </cell>
          <cell r="BS540">
            <v>0</v>
          </cell>
          <cell r="BT540">
            <v>0</v>
          </cell>
          <cell r="BU540">
            <v>0</v>
          </cell>
          <cell r="BV540">
            <v>0</v>
          </cell>
          <cell r="BW540">
            <v>0</v>
          </cell>
          <cell r="BX540">
            <v>0</v>
          </cell>
          <cell r="BY540">
            <v>0</v>
          </cell>
          <cell r="BZ540">
            <v>0</v>
          </cell>
          <cell r="CA540">
            <v>0</v>
          </cell>
          <cell r="CB540">
            <v>0</v>
          </cell>
          <cell r="CC540">
            <v>0</v>
          </cell>
          <cell r="CD540">
            <v>0</v>
          </cell>
          <cell r="CE540">
            <v>0</v>
          </cell>
          <cell r="CF540">
            <v>0</v>
          </cell>
          <cell r="CG540">
            <v>0</v>
          </cell>
          <cell r="CH540">
            <v>0</v>
          </cell>
          <cell r="CN540">
            <v>0</v>
          </cell>
          <cell r="CO540">
            <v>0</v>
          </cell>
          <cell r="CP540">
            <v>0</v>
          </cell>
          <cell r="CQ540">
            <v>0</v>
          </cell>
          <cell r="CS540">
            <v>0</v>
          </cell>
          <cell r="CT540">
            <v>0</v>
          </cell>
          <cell r="CU540">
            <v>0</v>
          </cell>
          <cell r="CV540">
            <v>0</v>
          </cell>
          <cell r="CW540">
            <v>0</v>
          </cell>
          <cell r="EE540">
            <v>0</v>
          </cell>
          <cell r="EF540">
            <v>0</v>
          </cell>
          <cell r="EH540">
            <v>0</v>
          </cell>
          <cell r="EI540">
            <v>0</v>
          </cell>
          <cell r="EJ540">
            <v>0</v>
          </cell>
          <cell r="EK540">
            <v>0</v>
          </cell>
          <cell r="EL540">
            <v>0</v>
          </cell>
          <cell r="EM540">
            <v>0</v>
          </cell>
        </row>
        <row r="541">
          <cell r="A541">
            <v>0</v>
          </cell>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V541">
            <v>0</v>
          </cell>
          <cell r="AW541">
            <v>0</v>
          </cell>
          <cell r="AX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0</v>
          </cell>
          <cell r="BW541">
            <v>0</v>
          </cell>
          <cell r="BX541">
            <v>0</v>
          </cell>
          <cell r="BY541">
            <v>0</v>
          </cell>
          <cell r="BZ541">
            <v>0</v>
          </cell>
          <cell r="CA541">
            <v>0</v>
          </cell>
          <cell r="CB541">
            <v>0</v>
          </cell>
          <cell r="CC541">
            <v>0</v>
          </cell>
          <cell r="CD541">
            <v>0</v>
          </cell>
          <cell r="CE541">
            <v>0</v>
          </cell>
          <cell r="CF541">
            <v>0</v>
          </cell>
          <cell r="CG541">
            <v>0</v>
          </cell>
          <cell r="CH541">
            <v>0</v>
          </cell>
          <cell r="CN541">
            <v>0</v>
          </cell>
          <cell r="CO541">
            <v>0</v>
          </cell>
          <cell r="CP541">
            <v>0</v>
          </cell>
          <cell r="CQ541">
            <v>0</v>
          </cell>
          <cell r="CS541">
            <v>0</v>
          </cell>
          <cell r="CT541">
            <v>0</v>
          </cell>
          <cell r="CU541">
            <v>0</v>
          </cell>
          <cell r="CV541">
            <v>0</v>
          </cell>
          <cell r="CW541">
            <v>0</v>
          </cell>
          <cell r="EE541">
            <v>0</v>
          </cell>
          <cell r="EF541">
            <v>0</v>
          </cell>
          <cell r="EH541">
            <v>0</v>
          </cell>
          <cell r="EI541">
            <v>0</v>
          </cell>
          <cell r="EJ541">
            <v>0</v>
          </cell>
          <cell r="EK541">
            <v>0</v>
          </cell>
          <cell r="EL541">
            <v>0</v>
          </cell>
          <cell r="EM541">
            <v>0</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V542">
            <v>0</v>
          </cell>
          <cell r="AW542">
            <v>0</v>
          </cell>
          <cell r="AX542">
            <v>0</v>
          </cell>
          <cell r="BA542">
            <v>0</v>
          </cell>
          <cell r="BB542">
            <v>0</v>
          </cell>
          <cell r="BC542">
            <v>0</v>
          </cell>
          <cell r="BD542">
            <v>0</v>
          </cell>
          <cell r="BE542">
            <v>0</v>
          </cell>
          <cell r="BF542">
            <v>0</v>
          </cell>
          <cell r="BG542">
            <v>0</v>
          </cell>
          <cell r="BH542">
            <v>0</v>
          </cell>
          <cell r="BI542">
            <v>0</v>
          </cell>
          <cell r="BJ542">
            <v>0</v>
          </cell>
          <cell r="BK542">
            <v>0</v>
          </cell>
          <cell r="BL542">
            <v>0</v>
          </cell>
          <cell r="BM542">
            <v>0</v>
          </cell>
          <cell r="BN542">
            <v>0</v>
          </cell>
          <cell r="BO542">
            <v>0</v>
          </cell>
          <cell r="BP542">
            <v>0</v>
          </cell>
          <cell r="BQ542">
            <v>0</v>
          </cell>
          <cell r="BR542">
            <v>0</v>
          </cell>
          <cell r="BS542">
            <v>0</v>
          </cell>
          <cell r="BT542">
            <v>0</v>
          </cell>
          <cell r="BU542">
            <v>0</v>
          </cell>
          <cell r="BV542">
            <v>0</v>
          </cell>
          <cell r="BW542">
            <v>0</v>
          </cell>
          <cell r="BX542">
            <v>0</v>
          </cell>
          <cell r="BY542">
            <v>0</v>
          </cell>
          <cell r="BZ542">
            <v>0</v>
          </cell>
          <cell r="CA542">
            <v>0</v>
          </cell>
          <cell r="CB542">
            <v>0</v>
          </cell>
          <cell r="CC542">
            <v>0</v>
          </cell>
          <cell r="CD542">
            <v>0</v>
          </cell>
          <cell r="CE542">
            <v>0</v>
          </cell>
          <cell r="CF542">
            <v>0</v>
          </cell>
          <cell r="CG542">
            <v>0</v>
          </cell>
          <cell r="CH542">
            <v>0</v>
          </cell>
          <cell r="CN542">
            <v>0</v>
          </cell>
          <cell r="CO542">
            <v>0</v>
          </cell>
          <cell r="CP542">
            <v>0</v>
          </cell>
          <cell r="CQ542">
            <v>0</v>
          </cell>
          <cell r="CS542">
            <v>0</v>
          </cell>
          <cell r="CT542">
            <v>0</v>
          </cell>
          <cell r="CU542">
            <v>0</v>
          </cell>
          <cell r="CV542">
            <v>0</v>
          </cell>
          <cell r="CW542">
            <v>0</v>
          </cell>
          <cell r="EE542">
            <v>0</v>
          </cell>
          <cell r="EF542">
            <v>0</v>
          </cell>
          <cell r="EH542">
            <v>0</v>
          </cell>
          <cell r="EI542">
            <v>0</v>
          </cell>
          <cell r="EJ542">
            <v>0</v>
          </cell>
          <cell r="EK542">
            <v>0</v>
          </cell>
          <cell r="EL542">
            <v>0</v>
          </cell>
          <cell r="EM542">
            <v>0</v>
          </cell>
        </row>
        <row r="543">
          <cell r="A543">
            <v>0</v>
          </cell>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V543">
            <v>0</v>
          </cell>
          <cell r="AW543">
            <v>0</v>
          </cell>
          <cell r="AX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v>
          </cell>
          <cell r="BR543">
            <v>0</v>
          </cell>
          <cell r="BS543">
            <v>0</v>
          </cell>
          <cell r="BT543">
            <v>0</v>
          </cell>
          <cell r="BU543">
            <v>0</v>
          </cell>
          <cell r="BV543">
            <v>0</v>
          </cell>
          <cell r="BW543">
            <v>0</v>
          </cell>
          <cell r="BX543">
            <v>0</v>
          </cell>
          <cell r="BY543">
            <v>0</v>
          </cell>
          <cell r="BZ543">
            <v>0</v>
          </cell>
          <cell r="CA543">
            <v>0</v>
          </cell>
          <cell r="CB543">
            <v>0</v>
          </cell>
          <cell r="CC543">
            <v>0</v>
          </cell>
          <cell r="CD543">
            <v>0</v>
          </cell>
          <cell r="CE543">
            <v>0</v>
          </cell>
          <cell r="CF543">
            <v>0</v>
          </cell>
          <cell r="CG543">
            <v>0</v>
          </cell>
          <cell r="CH543">
            <v>0</v>
          </cell>
          <cell r="CN543">
            <v>0</v>
          </cell>
          <cell r="CO543">
            <v>0</v>
          </cell>
          <cell r="CP543">
            <v>0</v>
          </cell>
          <cell r="CQ543">
            <v>0</v>
          </cell>
          <cell r="CS543">
            <v>0</v>
          </cell>
          <cell r="CT543">
            <v>0</v>
          </cell>
          <cell r="CU543">
            <v>0</v>
          </cell>
          <cell r="CV543">
            <v>0</v>
          </cell>
          <cell r="CW543">
            <v>0</v>
          </cell>
          <cell r="EE543">
            <v>0</v>
          </cell>
          <cell r="EF543">
            <v>0</v>
          </cell>
          <cell r="EH543">
            <v>0</v>
          </cell>
          <cell r="EI543">
            <v>0</v>
          </cell>
          <cell r="EJ543">
            <v>0</v>
          </cell>
          <cell r="EK543">
            <v>0</v>
          </cell>
          <cell r="EL543">
            <v>0</v>
          </cell>
          <cell r="EM543">
            <v>0</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V544">
            <v>0</v>
          </cell>
          <cell r="AW544">
            <v>0</v>
          </cell>
          <cell r="AX544">
            <v>0</v>
          </cell>
          <cell r="BA544">
            <v>0</v>
          </cell>
          <cell r="BB544">
            <v>0</v>
          </cell>
          <cell r="BC544">
            <v>0</v>
          </cell>
          <cell r="BD544">
            <v>0</v>
          </cell>
          <cell r="BE544">
            <v>0</v>
          </cell>
          <cell r="BF544">
            <v>0</v>
          </cell>
          <cell r="BG544">
            <v>0</v>
          </cell>
          <cell r="BH544">
            <v>0</v>
          </cell>
          <cell r="BI544">
            <v>0</v>
          </cell>
          <cell r="BJ544">
            <v>0</v>
          </cell>
          <cell r="BK544">
            <v>0</v>
          </cell>
          <cell r="BL544">
            <v>0</v>
          </cell>
          <cell r="BM544">
            <v>0</v>
          </cell>
          <cell r="BN544">
            <v>0</v>
          </cell>
          <cell r="BO544">
            <v>0</v>
          </cell>
          <cell r="BP544">
            <v>0</v>
          </cell>
          <cell r="BQ544">
            <v>0</v>
          </cell>
          <cell r="BR544">
            <v>0</v>
          </cell>
          <cell r="BS544">
            <v>0</v>
          </cell>
          <cell r="BT544">
            <v>0</v>
          </cell>
          <cell r="BU544">
            <v>0</v>
          </cell>
          <cell r="BV544">
            <v>0</v>
          </cell>
          <cell r="BW544">
            <v>0</v>
          </cell>
          <cell r="BX544">
            <v>0</v>
          </cell>
          <cell r="BY544">
            <v>0</v>
          </cell>
          <cell r="BZ544">
            <v>0</v>
          </cell>
          <cell r="CA544">
            <v>0</v>
          </cell>
          <cell r="CB544">
            <v>0</v>
          </cell>
          <cell r="CC544">
            <v>0</v>
          </cell>
          <cell r="CD544">
            <v>0</v>
          </cell>
          <cell r="CE544">
            <v>0</v>
          </cell>
          <cell r="CF544">
            <v>0</v>
          </cell>
          <cell r="CG544">
            <v>0</v>
          </cell>
          <cell r="CH544">
            <v>0</v>
          </cell>
          <cell r="CN544">
            <v>0</v>
          </cell>
          <cell r="CO544">
            <v>0</v>
          </cell>
          <cell r="CP544">
            <v>0</v>
          </cell>
          <cell r="CQ544">
            <v>0</v>
          </cell>
          <cell r="CS544">
            <v>0</v>
          </cell>
          <cell r="CT544">
            <v>0</v>
          </cell>
          <cell r="CU544">
            <v>0</v>
          </cell>
          <cell r="CV544">
            <v>0</v>
          </cell>
          <cell r="CW544">
            <v>0</v>
          </cell>
          <cell r="EE544">
            <v>0</v>
          </cell>
          <cell r="EF544">
            <v>0</v>
          </cell>
          <cell r="EH544">
            <v>0</v>
          </cell>
          <cell r="EI544">
            <v>0</v>
          </cell>
          <cell r="EJ544">
            <v>0</v>
          </cell>
          <cell r="EK544">
            <v>0</v>
          </cell>
          <cell r="EL544">
            <v>0</v>
          </cell>
          <cell r="EM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V545">
            <v>0</v>
          </cell>
          <cell r="AW545">
            <v>0</v>
          </cell>
          <cell r="AX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v>0</v>
          </cell>
          <cell r="CG545">
            <v>0</v>
          </cell>
          <cell r="CH545">
            <v>0</v>
          </cell>
          <cell r="CN545">
            <v>0</v>
          </cell>
          <cell r="CO545">
            <v>0</v>
          </cell>
          <cell r="CP545">
            <v>0</v>
          </cell>
          <cell r="CQ545">
            <v>0</v>
          </cell>
          <cell r="CS545">
            <v>0</v>
          </cell>
          <cell r="CT545">
            <v>0</v>
          </cell>
          <cell r="CU545">
            <v>0</v>
          </cell>
          <cell r="CV545">
            <v>0</v>
          </cell>
          <cell r="CW545">
            <v>0</v>
          </cell>
          <cell r="EE545">
            <v>0</v>
          </cell>
          <cell r="EF545">
            <v>0</v>
          </cell>
          <cell r="EH545">
            <v>0</v>
          </cell>
          <cell r="EI545">
            <v>0</v>
          </cell>
          <cell r="EJ545">
            <v>0</v>
          </cell>
          <cell r="EK545">
            <v>0</v>
          </cell>
          <cell r="EL545">
            <v>0</v>
          </cell>
          <cell r="EM545">
            <v>0</v>
          </cell>
        </row>
        <row r="546">
          <cell r="A546">
            <v>0</v>
          </cell>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V546">
            <v>0</v>
          </cell>
          <cell r="AW546">
            <v>0</v>
          </cell>
          <cell r="AX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N546">
            <v>0</v>
          </cell>
          <cell r="CO546">
            <v>0</v>
          </cell>
          <cell r="CP546">
            <v>0</v>
          </cell>
          <cell r="CQ546">
            <v>0</v>
          </cell>
          <cell r="CS546">
            <v>0</v>
          </cell>
          <cell r="CT546">
            <v>0</v>
          </cell>
          <cell r="CU546">
            <v>0</v>
          </cell>
          <cell r="CV546">
            <v>0</v>
          </cell>
          <cell r="CW546">
            <v>0</v>
          </cell>
          <cell r="EE546">
            <v>0</v>
          </cell>
          <cell r="EF546">
            <v>0</v>
          </cell>
          <cell r="EH546">
            <v>0</v>
          </cell>
          <cell r="EI546">
            <v>0</v>
          </cell>
          <cell r="EJ546">
            <v>0</v>
          </cell>
          <cell r="EK546">
            <v>0</v>
          </cell>
          <cell r="EL546">
            <v>0</v>
          </cell>
          <cell r="EM546">
            <v>0</v>
          </cell>
        </row>
        <row r="547">
          <cell r="A547">
            <v>0</v>
          </cell>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V547">
            <v>0</v>
          </cell>
          <cell r="AW547">
            <v>0</v>
          </cell>
          <cell r="AX547">
            <v>0</v>
          </cell>
          <cell r="BA547">
            <v>0</v>
          </cell>
          <cell r="BB547">
            <v>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Q547">
            <v>0</v>
          </cell>
          <cell r="BR547">
            <v>0</v>
          </cell>
          <cell r="BS547">
            <v>0</v>
          </cell>
          <cell r="BT547">
            <v>0</v>
          </cell>
          <cell r="BU547">
            <v>0</v>
          </cell>
          <cell r="BV547">
            <v>0</v>
          </cell>
          <cell r="BW547">
            <v>0</v>
          </cell>
          <cell r="BX547">
            <v>0</v>
          </cell>
          <cell r="BY547">
            <v>0</v>
          </cell>
          <cell r="BZ547">
            <v>0</v>
          </cell>
          <cell r="CA547">
            <v>0</v>
          </cell>
          <cell r="CB547">
            <v>0</v>
          </cell>
          <cell r="CC547">
            <v>0</v>
          </cell>
          <cell r="CD547">
            <v>0</v>
          </cell>
          <cell r="CE547">
            <v>0</v>
          </cell>
          <cell r="CF547">
            <v>0</v>
          </cell>
          <cell r="CG547">
            <v>0</v>
          </cell>
          <cell r="CH547">
            <v>0</v>
          </cell>
          <cell r="CN547">
            <v>0</v>
          </cell>
          <cell r="CO547">
            <v>0</v>
          </cell>
          <cell r="CP547">
            <v>0</v>
          </cell>
          <cell r="CQ547">
            <v>0</v>
          </cell>
          <cell r="CS547">
            <v>0</v>
          </cell>
          <cell r="CT547">
            <v>0</v>
          </cell>
          <cell r="CU547">
            <v>0</v>
          </cell>
          <cell r="CV547">
            <v>0</v>
          </cell>
          <cell r="CW547">
            <v>0</v>
          </cell>
          <cell r="EE547">
            <v>0</v>
          </cell>
          <cell r="EF547">
            <v>0</v>
          </cell>
          <cell r="EH547">
            <v>0</v>
          </cell>
          <cell r="EI547">
            <v>0</v>
          </cell>
          <cell r="EJ547">
            <v>0</v>
          </cell>
          <cell r="EK547">
            <v>0</v>
          </cell>
          <cell r="EL547">
            <v>0</v>
          </cell>
          <cell r="EM547">
            <v>0</v>
          </cell>
        </row>
        <row r="548">
          <cell r="A548">
            <v>0</v>
          </cell>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V548">
            <v>0</v>
          </cell>
          <cell r="AW548">
            <v>0</v>
          </cell>
          <cell r="AX548">
            <v>0</v>
          </cell>
          <cell r="BA548">
            <v>0</v>
          </cell>
          <cell r="BB548">
            <v>0</v>
          </cell>
          <cell r="BC548">
            <v>0</v>
          </cell>
          <cell r="BD548">
            <v>0</v>
          </cell>
          <cell r="BE548">
            <v>0</v>
          </cell>
          <cell r="BF548">
            <v>0</v>
          </cell>
          <cell r="BG548">
            <v>0</v>
          </cell>
          <cell r="BH548">
            <v>0</v>
          </cell>
          <cell r="BI548">
            <v>0</v>
          </cell>
          <cell r="BJ548">
            <v>0</v>
          </cell>
          <cell r="BK548">
            <v>0</v>
          </cell>
          <cell r="BL548">
            <v>0</v>
          </cell>
          <cell r="BM548">
            <v>0</v>
          </cell>
          <cell r="BN548">
            <v>0</v>
          </cell>
          <cell r="BO548">
            <v>0</v>
          </cell>
          <cell r="BP548">
            <v>0</v>
          </cell>
          <cell r="BQ548">
            <v>0</v>
          </cell>
          <cell r="BR548">
            <v>0</v>
          </cell>
          <cell r="BS548">
            <v>0</v>
          </cell>
          <cell r="BT548">
            <v>0</v>
          </cell>
          <cell r="BU548">
            <v>0</v>
          </cell>
          <cell r="BV548">
            <v>0</v>
          </cell>
          <cell r="BW548">
            <v>0</v>
          </cell>
          <cell r="BX548">
            <v>0</v>
          </cell>
          <cell r="BY548">
            <v>0</v>
          </cell>
          <cell r="BZ548">
            <v>0</v>
          </cell>
          <cell r="CA548">
            <v>0</v>
          </cell>
          <cell r="CB548">
            <v>0</v>
          </cell>
          <cell r="CC548">
            <v>0</v>
          </cell>
          <cell r="CD548">
            <v>0</v>
          </cell>
          <cell r="CE548">
            <v>0</v>
          </cell>
          <cell r="CF548">
            <v>0</v>
          </cell>
          <cell r="CG548">
            <v>0</v>
          </cell>
          <cell r="CH548">
            <v>0</v>
          </cell>
          <cell r="CN548">
            <v>0</v>
          </cell>
          <cell r="CO548">
            <v>0</v>
          </cell>
          <cell r="CP548">
            <v>0</v>
          </cell>
          <cell r="CQ548">
            <v>0</v>
          </cell>
          <cell r="CS548">
            <v>0</v>
          </cell>
          <cell r="CT548">
            <v>0</v>
          </cell>
          <cell r="CU548">
            <v>0</v>
          </cell>
          <cell r="CV548">
            <v>0</v>
          </cell>
          <cell r="CW548">
            <v>0</v>
          </cell>
          <cell r="EE548">
            <v>0</v>
          </cell>
          <cell r="EF548">
            <v>0</v>
          </cell>
          <cell r="EH548">
            <v>0</v>
          </cell>
          <cell r="EI548">
            <v>0</v>
          </cell>
          <cell r="EJ548">
            <v>0</v>
          </cell>
          <cell r="EK548">
            <v>0</v>
          </cell>
          <cell r="EL548">
            <v>0</v>
          </cell>
          <cell r="EM548">
            <v>0</v>
          </cell>
        </row>
        <row r="549">
          <cell r="A549">
            <v>0</v>
          </cell>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V549">
            <v>0</v>
          </cell>
          <cell r="AW549">
            <v>0</v>
          </cell>
          <cell r="AX549">
            <v>0</v>
          </cell>
          <cell r="BA549">
            <v>0</v>
          </cell>
          <cell r="BB549">
            <v>0</v>
          </cell>
          <cell r="BC549">
            <v>0</v>
          </cell>
          <cell r="BD549">
            <v>0</v>
          </cell>
          <cell r="BE549">
            <v>0</v>
          </cell>
          <cell r="BF549">
            <v>0</v>
          </cell>
          <cell r="BG549">
            <v>0</v>
          </cell>
          <cell r="BH549">
            <v>0</v>
          </cell>
          <cell r="BI549">
            <v>0</v>
          </cell>
          <cell r="BJ549">
            <v>0</v>
          </cell>
          <cell r="BK549">
            <v>0</v>
          </cell>
          <cell r="BL549">
            <v>0</v>
          </cell>
          <cell r="BM549">
            <v>0</v>
          </cell>
          <cell r="BN549">
            <v>0</v>
          </cell>
          <cell r="BO549">
            <v>0</v>
          </cell>
          <cell r="BP549">
            <v>0</v>
          </cell>
          <cell r="BQ549">
            <v>0</v>
          </cell>
          <cell r="BR549">
            <v>0</v>
          </cell>
          <cell r="BS549">
            <v>0</v>
          </cell>
          <cell r="BT549">
            <v>0</v>
          </cell>
          <cell r="BU549">
            <v>0</v>
          </cell>
          <cell r="BV549">
            <v>0</v>
          </cell>
          <cell r="BW549">
            <v>0</v>
          </cell>
          <cell r="BX549">
            <v>0</v>
          </cell>
          <cell r="BY549">
            <v>0</v>
          </cell>
          <cell r="BZ549">
            <v>0</v>
          </cell>
          <cell r="CA549">
            <v>0</v>
          </cell>
          <cell r="CB549">
            <v>0</v>
          </cell>
          <cell r="CC549">
            <v>0</v>
          </cell>
          <cell r="CD549">
            <v>0</v>
          </cell>
          <cell r="CE549">
            <v>0</v>
          </cell>
          <cell r="CF549">
            <v>0</v>
          </cell>
          <cell r="CG549">
            <v>0</v>
          </cell>
          <cell r="CH549">
            <v>0</v>
          </cell>
          <cell r="CN549">
            <v>0</v>
          </cell>
          <cell r="CO549">
            <v>0</v>
          </cell>
          <cell r="CP549">
            <v>0</v>
          </cell>
          <cell r="CQ549">
            <v>0</v>
          </cell>
          <cell r="CS549">
            <v>0</v>
          </cell>
          <cell r="CT549">
            <v>0</v>
          </cell>
          <cell r="CU549">
            <v>0</v>
          </cell>
          <cell r="CV549">
            <v>0</v>
          </cell>
          <cell r="CW549">
            <v>0</v>
          </cell>
          <cell r="EE549">
            <v>0</v>
          </cell>
          <cell r="EF549">
            <v>0</v>
          </cell>
          <cell r="EH549">
            <v>0</v>
          </cell>
          <cell r="EI549">
            <v>0</v>
          </cell>
          <cell r="EJ549">
            <v>0</v>
          </cell>
          <cell r="EK549">
            <v>0</v>
          </cell>
          <cell r="EL549">
            <v>0</v>
          </cell>
          <cell r="EM549">
            <v>0</v>
          </cell>
        </row>
        <row r="550">
          <cell r="A550">
            <v>0</v>
          </cell>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V550">
            <v>0</v>
          </cell>
          <cell r="AW550">
            <v>0</v>
          </cell>
          <cell r="AX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V550">
            <v>0</v>
          </cell>
          <cell r="BW550">
            <v>0</v>
          </cell>
          <cell r="BX550">
            <v>0</v>
          </cell>
          <cell r="BY550">
            <v>0</v>
          </cell>
          <cell r="BZ550">
            <v>0</v>
          </cell>
          <cell r="CA550">
            <v>0</v>
          </cell>
          <cell r="CB550">
            <v>0</v>
          </cell>
          <cell r="CC550">
            <v>0</v>
          </cell>
          <cell r="CD550">
            <v>0</v>
          </cell>
          <cell r="CE550">
            <v>0</v>
          </cell>
          <cell r="CF550">
            <v>0</v>
          </cell>
          <cell r="CG550">
            <v>0</v>
          </cell>
          <cell r="CH550">
            <v>0</v>
          </cell>
          <cell r="CN550">
            <v>0</v>
          </cell>
          <cell r="CO550">
            <v>0</v>
          </cell>
          <cell r="CP550">
            <v>0</v>
          </cell>
          <cell r="CQ550">
            <v>0</v>
          </cell>
          <cell r="CS550">
            <v>0</v>
          </cell>
          <cell r="CT550">
            <v>0</v>
          </cell>
          <cell r="CU550">
            <v>0</v>
          </cell>
          <cell r="CV550">
            <v>0</v>
          </cell>
          <cell r="CW550">
            <v>0</v>
          </cell>
          <cell r="EE550">
            <v>0</v>
          </cell>
          <cell r="EF550">
            <v>0</v>
          </cell>
          <cell r="EH550">
            <v>0</v>
          </cell>
          <cell r="EI550">
            <v>0</v>
          </cell>
          <cell r="EJ550">
            <v>0</v>
          </cell>
          <cell r="EK550">
            <v>0</v>
          </cell>
          <cell r="EL550">
            <v>0</v>
          </cell>
          <cell r="EM550">
            <v>0</v>
          </cell>
        </row>
        <row r="551">
          <cell r="A551">
            <v>0</v>
          </cell>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V551">
            <v>0</v>
          </cell>
          <cell r="AW551">
            <v>0</v>
          </cell>
          <cell r="AX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U551">
            <v>0</v>
          </cell>
          <cell r="BV551">
            <v>0</v>
          </cell>
          <cell r="BW551">
            <v>0</v>
          </cell>
          <cell r="BX551">
            <v>0</v>
          </cell>
          <cell r="BY551">
            <v>0</v>
          </cell>
          <cell r="BZ551">
            <v>0</v>
          </cell>
          <cell r="CA551">
            <v>0</v>
          </cell>
          <cell r="CB551">
            <v>0</v>
          </cell>
          <cell r="CC551">
            <v>0</v>
          </cell>
          <cell r="CD551">
            <v>0</v>
          </cell>
          <cell r="CE551">
            <v>0</v>
          </cell>
          <cell r="CF551">
            <v>0</v>
          </cell>
          <cell r="CG551">
            <v>0</v>
          </cell>
          <cell r="CH551">
            <v>0</v>
          </cell>
          <cell r="CN551">
            <v>0</v>
          </cell>
          <cell r="CO551">
            <v>0</v>
          </cell>
          <cell r="CP551">
            <v>0</v>
          </cell>
          <cell r="CQ551">
            <v>0</v>
          </cell>
          <cell r="CS551">
            <v>0</v>
          </cell>
          <cell r="CT551">
            <v>0</v>
          </cell>
          <cell r="CU551">
            <v>0</v>
          </cell>
          <cell r="CV551">
            <v>0</v>
          </cell>
          <cell r="CW551">
            <v>0</v>
          </cell>
          <cell r="EE551">
            <v>0</v>
          </cell>
          <cell r="EF551">
            <v>0</v>
          </cell>
          <cell r="EH551">
            <v>0</v>
          </cell>
          <cell r="EI551">
            <v>0</v>
          </cell>
          <cell r="EJ551">
            <v>0</v>
          </cell>
          <cell r="EK551">
            <v>0</v>
          </cell>
          <cell r="EL551">
            <v>0</v>
          </cell>
          <cell r="EM551">
            <v>0</v>
          </cell>
        </row>
        <row r="552">
          <cell r="A552">
            <v>0</v>
          </cell>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V552">
            <v>0</v>
          </cell>
          <cell r="AW552">
            <v>0</v>
          </cell>
          <cell r="AX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V552">
            <v>0</v>
          </cell>
          <cell r="BW552">
            <v>0</v>
          </cell>
          <cell r="BX552">
            <v>0</v>
          </cell>
          <cell r="BY552">
            <v>0</v>
          </cell>
          <cell r="BZ552">
            <v>0</v>
          </cell>
          <cell r="CA552">
            <v>0</v>
          </cell>
          <cell r="CB552">
            <v>0</v>
          </cell>
          <cell r="CC552">
            <v>0</v>
          </cell>
          <cell r="CD552">
            <v>0</v>
          </cell>
          <cell r="CE552">
            <v>0</v>
          </cell>
          <cell r="CF552">
            <v>0</v>
          </cell>
          <cell r="CG552">
            <v>0</v>
          </cell>
          <cell r="CH552">
            <v>0</v>
          </cell>
          <cell r="CN552">
            <v>0</v>
          </cell>
          <cell r="CO552">
            <v>0</v>
          </cell>
          <cell r="CP552">
            <v>0</v>
          </cell>
          <cell r="CQ552">
            <v>0</v>
          </cell>
          <cell r="CS552">
            <v>0</v>
          </cell>
          <cell r="CT552">
            <v>0</v>
          </cell>
          <cell r="CU552">
            <v>0</v>
          </cell>
          <cell r="CV552">
            <v>0</v>
          </cell>
          <cell r="CW552">
            <v>0</v>
          </cell>
          <cell r="EE552">
            <v>0</v>
          </cell>
          <cell r="EF552">
            <v>0</v>
          </cell>
          <cell r="EH552">
            <v>0</v>
          </cell>
          <cell r="EI552">
            <v>0</v>
          </cell>
          <cell r="EJ552">
            <v>0</v>
          </cell>
          <cell r="EK552">
            <v>0</v>
          </cell>
          <cell r="EL552">
            <v>0</v>
          </cell>
          <cell r="EM552">
            <v>0</v>
          </cell>
        </row>
        <row r="553">
          <cell r="A553">
            <v>0</v>
          </cell>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V553">
            <v>0</v>
          </cell>
          <cell r="AW553">
            <v>0</v>
          </cell>
          <cell r="AX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v>
          </cell>
          <cell r="BW553">
            <v>0</v>
          </cell>
          <cell r="BX553">
            <v>0</v>
          </cell>
          <cell r="BY553">
            <v>0</v>
          </cell>
          <cell r="BZ553">
            <v>0</v>
          </cell>
          <cell r="CA553">
            <v>0</v>
          </cell>
          <cell r="CB553">
            <v>0</v>
          </cell>
          <cell r="CC553">
            <v>0</v>
          </cell>
          <cell r="CD553">
            <v>0</v>
          </cell>
          <cell r="CE553">
            <v>0</v>
          </cell>
          <cell r="CF553">
            <v>0</v>
          </cell>
          <cell r="CG553">
            <v>0</v>
          </cell>
          <cell r="CH553">
            <v>0</v>
          </cell>
          <cell r="CN553">
            <v>0</v>
          </cell>
          <cell r="CO553">
            <v>0</v>
          </cell>
          <cell r="CP553">
            <v>0</v>
          </cell>
          <cell r="CQ553">
            <v>0</v>
          </cell>
          <cell r="CS553">
            <v>0</v>
          </cell>
          <cell r="CT553">
            <v>0</v>
          </cell>
          <cell r="CU553">
            <v>0</v>
          </cell>
          <cell r="CV553">
            <v>0</v>
          </cell>
          <cell r="CW553">
            <v>0</v>
          </cell>
          <cell r="EE553">
            <v>0</v>
          </cell>
          <cell r="EF553">
            <v>0</v>
          </cell>
          <cell r="EH553">
            <v>0</v>
          </cell>
          <cell r="EI553">
            <v>0</v>
          </cell>
          <cell r="EJ553">
            <v>0</v>
          </cell>
          <cell r="EK553">
            <v>0</v>
          </cell>
          <cell r="EL553">
            <v>0</v>
          </cell>
          <cell r="EM553">
            <v>0</v>
          </cell>
        </row>
        <row r="554">
          <cell r="A554">
            <v>0</v>
          </cell>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V554">
            <v>0</v>
          </cell>
          <cell r="AW554">
            <v>0</v>
          </cell>
          <cell r="AX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Q554">
            <v>0</v>
          </cell>
          <cell r="BR554">
            <v>0</v>
          </cell>
          <cell r="BS554">
            <v>0</v>
          </cell>
          <cell r="BT554">
            <v>0</v>
          </cell>
          <cell r="BU554">
            <v>0</v>
          </cell>
          <cell r="BV554">
            <v>0</v>
          </cell>
          <cell r="BW554">
            <v>0</v>
          </cell>
          <cell r="BX554">
            <v>0</v>
          </cell>
          <cell r="BY554">
            <v>0</v>
          </cell>
          <cell r="BZ554">
            <v>0</v>
          </cell>
          <cell r="CA554">
            <v>0</v>
          </cell>
          <cell r="CB554">
            <v>0</v>
          </cell>
          <cell r="CC554">
            <v>0</v>
          </cell>
          <cell r="CD554">
            <v>0</v>
          </cell>
          <cell r="CE554">
            <v>0</v>
          </cell>
          <cell r="CF554">
            <v>0</v>
          </cell>
          <cell r="CG554">
            <v>0</v>
          </cell>
          <cell r="CH554">
            <v>0</v>
          </cell>
          <cell r="CN554">
            <v>0</v>
          </cell>
          <cell r="CO554">
            <v>0</v>
          </cell>
          <cell r="CP554">
            <v>0</v>
          </cell>
          <cell r="CQ554">
            <v>0</v>
          </cell>
          <cell r="CS554">
            <v>0</v>
          </cell>
          <cell r="CT554">
            <v>0</v>
          </cell>
          <cell r="CU554">
            <v>0</v>
          </cell>
          <cell r="CV554">
            <v>0</v>
          </cell>
          <cell r="CW554">
            <v>0</v>
          </cell>
          <cell r="EE554">
            <v>0</v>
          </cell>
          <cell r="EF554">
            <v>0</v>
          </cell>
          <cell r="EH554">
            <v>0</v>
          </cell>
          <cell r="EI554">
            <v>0</v>
          </cell>
          <cell r="EJ554">
            <v>0</v>
          </cell>
          <cell r="EK554">
            <v>0</v>
          </cell>
          <cell r="EL554">
            <v>0</v>
          </cell>
          <cell r="EM554">
            <v>0</v>
          </cell>
        </row>
        <row r="555">
          <cell r="A555">
            <v>0</v>
          </cell>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V555">
            <v>0</v>
          </cell>
          <cell r="AW555">
            <v>0</v>
          </cell>
          <cell r="AX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Q555">
            <v>0</v>
          </cell>
          <cell r="BR555">
            <v>0</v>
          </cell>
          <cell r="BS555">
            <v>0</v>
          </cell>
          <cell r="BT555">
            <v>0</v>
          </cell>
          <cell r="BU555">
            <v>0</v>
          </cell>
          <cell r="BV555">
            <v>0</v>
          </cell>
          <cell r="BW555">
            <v>0</v>
          </cell>
          <cell r="BX555">
            <v>0</v>
          </cell>
          <cell r="BY555">
            <v>0</v>
          </cell>
          <cell r="BZ555">
            <v>0</v>
          </cell>
          <cell r="CA555">
            <v>0</v>
          </cell>
          <cell r="CB555">
            <v>0</v>
          </cell>
          <cell r="CC555">
            <v>0</v>
          </cell>
          <cell r="CD555">
            <v>0</v>
          </cell>
          <cell r="CE555">
            <v>0</v>
          </cell>
          <cell r="CF555">
            <v>0</v>
          </cell>
          <cell r="CG555">
            <v>0</v>
          </cell>
          <cell r="CH555">
            <v>0</v>
          </cell>
          <cell r="CN555">
            <v>0</v>
          </cell>
          <cell r="CO555">
            <v>0</v>
          </cell>
          <cell r="CP555">
            <v>0</v>
          </cell>
          <cell r="CQ555">
            <v>0</v>
          </cell>
          <cell r="CS555">
            <v>0</v>
          </cell>
          <cell r="CT555">
            <v>0</v>
          </cell>
          <cell r="CU555">
            <v>0</v>
          </cell>
          <cell r="CV555">
            <v>0</v>
          </cell>
          <cell r="CW555">
            <v>0</v>
          </cell>
          <cell r="EE555">
            <v>0</v>
          </cell>
          <cell r="EF555">
            <v>0</v>
          </cell>
          <cell r="EH555">
            <v>0</v>
          </cell>
          <cell r="EI555">
            <v>0</v>
          </cell>
          <cell r="EJ555">
            <v>0</v>
          </cell>
          <cell r="EK555">
            <v>0</v>
          </cell>
          <cell r="EL555">
            <v>0</v>
          </cell>
          <cell r="EM555">
            <v>0</v>
          </cell>
        </row>
        <row r="556">
          <cell r="A556">
            <v>0</v>
          </cell>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V556">
            <v>0</v>
          </cell>
          <cell r="AW556">
            <v>0</v>
          </cell>
          <cell r="AX556">
            <v>0</v>
          </cell>
          <cell r="BA556">
            <v>0</v>
          </cell>
          <cell r="BB556">
            <v>0</v>
          </cell>
          <cell r="BC556">
            <v>0</v>
          </cell>
          <cell r="BD556">
            <v>0</v>
          </cell>
          <cell r="BE556">
            <v>0</v>
          </cell>
          <cell r="BF556">
            <v>0</v>
          </cell>
          <cell r="BG556">
            <v>0</v>
          </cell>
          <cell r="BH556">
            <v>0</v>
          </cell>
          <cell r="BI556">
            <v>0</v>
          </cell>
          <cell r="BJ556">
            <v>0</v>
          </cell>
          <cell r="BK556">
            <v>0</v>
          </cell>
          <cell r="BL556">
            <v>0</v>
          </cell>
          <cell r="BM556">
            <v>0</v>
          </cell>
          <cell r="BN556">
            <v>0</v>
          </cell>
          <cell r="BO556">
            <v>0</v>
          </cell>
          <cell r="BP556">
            <v>0</v>
          </cell>
          <cell r="BQ556">
            <v>0</v>
          </cell>
          <cell r="BR556">
            <v>0</v>
          </cell>
          <cell r="BS556">
            <v>0</v>
          </cell>
          <cell r="BT556">
            <v>0</v>
          </cell>
          <cell r="BU556">
            <v>0</v>
          </cell>
          <cell r="BV556">
            <v>0</v>
          </cell>
          <cell r="BW556">
            <v>0</v>
          </cell>
          <cell r="BX556">
            <v>0</v>
          </cell>
          <cell r="BY556">
            <v>0</v>
          </cell>
          <cell r="BZ556">
            <v>0</v>
          </cell>
          <cell r="CA556">
            <v>0</v>
          </cell>
          <cell r="CB556">
            <v>0</v>
          </cell>
          <cell r="CC556">
            <v>0</v>
          </cell>
          <cell r="CD556">
            <v>0</v>
          </cell>
          <cell r="CE556">
            <v>0</v>
          </cell>
          <cell r="CF556">
            <v>0</v>
          </cell>
          <cell r="CG556">
            <v>0</v>
          </cell>
          <cell r="CH556">
            <v>0</v>
          </cell>
          <cell r="CN556">
            <v>0</v>
          </cell>
          <cell r="CO556">
            <v>0</v>
          </cell>
          <cell r="CP556">
            <v>0</v>
          </cell>
          <cell r="CQ556">
            <v>0</v>
          </cell>
          <cell r="CS556">
            <v>0</v>
          </cell>
          <cell r="CT556">
            <v>0</v>
          </cell>
          <cell r="CU556">
            <v>0</v>
          </cell>
          <cell r="CV556">
            <v>0</v>
          </cell>
          <cell r="CW556">
            <v>0</v>
          </cell>
          <cell r="EE556">
            <v>0</v>
          </cell>
          <cell r="EF556">
            <v>0</v>
          </cell>
          <cell r="EH556">
            <v>0</v>
          </cell>
          <cell r="EI556">
            <v>0</v>
          </cell>
          <cell r="EJ556">
            <v>0</v>
          </cell>
          <cell r="EK556">
            <v>0</v>
          </cell>
          <cell r="EL556">
            <v>0</v>
          </cell>
          <cell r="EM556">
            <v>0</v>
          </cell>
        </row>
        <row r="557">
          <cell r="A557">
            <v>0</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V557">
            <v>0</v>
          </cell>
          <cell r="AW557">
            <v>0</v>
          </cell>
          <cell r="AX557">
            <v>0</v>
          </cell>
          <cell r="BA557">
            <v>0</v>
          </cell>
          <cell r="BB557">
            <v>0</v>
          </cell>
          <cell r="BC557">
            <v>0</v>
          </cell>
          <cell r="BD557">
            <v>0</v>
          </cell>
          <cell r="BE557">
            <v>0</v>
          </cell>
          <cell r="BF557">
            <v>0</v>
          </cell>
          <cell r="BG557">
            <v>0</v>
          </cell>
          <cell r="BH557">
            <v>0</v>
          </cell>
          <cell r="BI557">
            <v>0</v>
          </cell>
          <cell r="BJ557">
            <v>0</v>
          </cell>
          <cell r="BK557">
            <v>0</v>
          </cell>
          <cell r="BL557">
            <v>0</v>
          </cell>
          <cell r="BM557">
            <v>0</v>
          </cell>
          <cell r="BN557">
            <v>0</v>
          </cell>
          <cell r="BO557">
            <v>0</v>
          </cell>
          <cell r="BP557">
            <v>0</v>
          </cell>
          <cell r="BQ557">
            <v>0</v>
          </cell>
          <cell r="BR557">
            <v>0</v>
          </cell>
          <cell r="BS557">
            <v>0</v>
          </cell>
          <cell r="BT557">
            <v>0</v>
          </cell>
          <cell r="BU557">
            <v>0</v>
          </cell>
          <cell r="BV557">
            <v>0</v>
          </cell>
          <cell r="BW557">
            <v>0</v>
          </cell>
          <cell r="BX557">
            <v>0</v>
          </cell>
          <cell r="BY557">
            <v>0</v>
          </cell>
          <cell r="BZ557">
            <v>0</v>
          </cell>
          <cell r="CA557">
            <v>0</v>
          </cell>
          <cell r="CB557">
            <v>0</v>
          </cell>
          <cell r="CC557">
            <v>0</v>
          </cell>
          <cell r="CD557">
            <v>0</v>
          </cell>
          <cell r="CE557">
            <v>0</v>
          </cell>
          <cell r="CF557">
            <v>0</v>
          </cell>
          <cell r="CG557">
            <v>0</v>
          </cell>
          <cell r="CH557">
            <v>0</v>
          </cell>
          <cell r="CN557">
            <v>0</v>
          </cell>
          <cell r="CO557">
            <v>0</v>
          </cell>
          <cell r="CP557">
            <v>0</v>
          </cell>
          <cell r="CQ557">
            <v>0</v>
          </cell>
          <cell r="CS557">
            <v>0</v>
          </cell>
          <cell r="CT557">
            <v>0</v>
          </cell>
          <cell r="CU557">
            <v>0</v>
          </cell>
          <cell r="CV557">
            <v>0</v>
          </cell>
          <cell r="CW557">
            <v>0</v>
          </cell>
          <cell r="EE557">
            <v>0</v>
          </cell>
          <cell r="EF557">
            <v>0</v>
          </cell>
          <cell r="EH557">
            <v>0</v>
          </cell>
          <cell r="EI557">
            <v>0</v>
          </cell>
          <cell r="EJ557">
            <v>0</v>
          </cell>
          <cell r="EK557">
            <v>0</v>
          </cell>
          <cell r="EL557">
            <v>0</v>
          </cell>
          <cell r="EM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V558">
            <v>0</v>
          </cell>
          <cell r="AW558">
            <v>0</v>
          </cell>
          <cell r="AX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Q558">
            <v>0</v>
          </cell>
          <cell r="BR558">
            <v>0</v>
          </cell>
          <cell r="BS558">
            <v>0</v>
          </cell>
          <cell r="BT558">
            <v>0</v>
          </cell>
          <cell r="BU558">
            <v>0</v>
          </cell>
          <cell r="BV558">
            <v>0</v>
          </cell>
          <cell r="BW558">
            <v>0</v>
          </cell>
          <cell r="BX558">
            <v>0</v>
          </cell>
          <cell r="BY558">
            <v>0</v>
          </cell>
          <cell r="BZ558">
            <v>0</v>
          </cell>
          <cell r="CA558">
            <v>0</v>
          </cell>
          <cell r="CB558">
            <v>0</v>
          </cell>
          <cell r="CC558">
            <v>0</v>
          </cell>
          <cell r="CD558">
            <v>0</v>
          </cell>
          <cell r="CE558">
            <v>0</v>
          </cell>
          <cell r="CF558">
            <v>0</v>
          </cell>
          <cell r="CG558">
            <v>0</v>
          </cell>
          <cell r="CH558">
            <v>0</v>
          </cell>
          <cell r="CN558">
            <v>0</v>
          </cell>
          <cell r="CO558">
            <v>0</v>
          </cell>
          <cell r="CP558">
            <v>0</v>
          </cell>
          <cell r="CQ558">
            <v>0</v>
          </cell>
          <cell r="CS558">
            <v>0</v>
          </cell>
          <cell r="CT558">
            <v>0</v>
          </cell>
          <cell r="CU558">
            <v>0</v>
          </cell>
          <cell r="CV558">
            <v>0</v>
          </cell>
          <cell r="CW558">
            <v>0</v>
          </cell>
          <cell r="EE558">
            <v>0</v>
          </cell>
          <cell r="EF558">
            <v>0</v>
          </cell>
          <cell r="EH558">
            <v>0</v>
          </cell>
          <cell r="EI558">
            <v>0</v>
          </cell>
          <cell r="EJ558">
            <v>0</v>
          </cell>
          <cell r="EK558">
            <v>0</v>
          </cell>
          <cell r="EL558">
            <v>0</v>
          </cell>
          <cell r="EM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V559">
            <v>0</v>
          </cell>
          <cell r="AW559">
            <v>0</v>
          </cell>
          <cell r="AX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v>0</v>
          </cell>
          <cell r="CG559">
            <v>0</v>
          </cell>
          <cell r="CH559">
            <v>0</v>
          </cell>
          <cell r="CN559">
            <v>0</v>
          </cell>
          <cell r="CO559">
            <v>0</v>
          </cell>
          <cell r="CP559">
            <v>0</v>
          </cell>
          <cell r="CQ559">
            <v>0</v>
          </cell>
          <cell r="CS559">
            <v>0</v>
          </cell>
          <cell r="CT559">
            <v>0</v>
          </cell>
          <cell r="CU559">
            <v>0</v>
          </cell>
          <cell r="CV559">
            <v>0</v>
          </cell>
          <cell r="CW559">
            <v>0</v>
          </cell>
          <cell r="EE559">
            <v>0</v>
          </cell>
          <cell r="EF559">
            <v>0</v>
          </cell>
          <cell r="EH559">
            <v>0</v>
          </cell>
          <cell r="EI559">
            <v>0</v>
          </cell>
          <cell r="EJ559">
            <v>0</v>
          </cell>
          <cell r="EK559">
            <v>0</v>
          </cell>
          <cell r="EL559">
            <v>0</v>
          </cell>
          <cell r="EM559">
            <v>0</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V560">
            <v>0</v>
          </cell>
          <cell r="AW560">
            <v>0</v>
          </cell>
          <cell r="AX560">
            <v>0</v>
          </cell>
          <cell r="BA560">
            <v>0</v>
          </cell>
          <cell r="BB560">
            <v>0</v>
          </cell>
          <cell r="BC560">
            <v>0</v>
          </cell>
          <cell r="BD560">
            <v>0</v>
          </cell>
          <cell r="BE560">
            <v>0</v>
          </cell>
          <cell r="BF560">
            <v>0</v>
          </cell>
          <cell r="BG560">
            <v>0</v>
          </cell>
          <cell r="BH560">
            <v>0</v>
          </cell>
          <cell r="BI560">
            <v>0</v>
          </cell>
          <cell r="BJ560">
            <v>0</v>
          </cell>
          <cell r="BK560">
            <v>0</v>
          </cell>
          <cell r="BL560">
            <v>0</v>
          </cell>
          <cell r="BM560">
            <v>0</v>
          </cell>
          <cell r="BN560">
            <v>0</v>
          </cell>
          <cell r="BO560">
            <v>0</v>
          </cell>
          <cell r="BP560">
            <v>0</v>
          </cell>
          <cell r="BQ560">
            <v>0</v>
          </cell>
          <cell r="BR560">
            <v>0</v>
          </cell>
          <cell r="BS560">
            <v>0</v>
          </cell>
          <cell r="BT560">
            <v>0</v>
          </cell>
          <cell r="BU560">
            <v>0</v>
          </cell>
          <cell r="BV560">
            <v>0</v>
          </cell>
          <cell r="BW560">
            <v>0</v>
          </cell>
          <cell r="BX560">
            <v>0</v>
          </cell>
          <cell r="BY560">
            <v>0</v>
          </cell>
          <cell r="BZ560">
            <v>0</v>
          </cell>
          <cell r="CA560">
            <v>0</v>
          </cell>
          <cell r="CB560">
            <v>0</v>
          </cell>
          <cell r="CC560">
            <v>0</v>
          </cell>
          <cell r="CD560">
            <v>0</v>
          </cell>
          <cell r="CE560">
            <v>0</v>
          </cell>
          <cell r="CF560">
            <v>0</v>
          </cell>
          <cell r="CG560">
            <v>0</v>
          </cell>
          <cell r="CH560">
            <v>0</v>
          </cell>
          <cell r="CN560">
            <v>0</v>
          </cell>
          <cell r="CO560">
            <v>0</v>
          </cell>
          <cell r="CP560">
            <v>0</v>
          </cell>
          <cell r="CQ560">
            <v>0</v>
          </cell>
          <cell r="CS560">
            <v>0</v>
          </cell>
          <cell r="CT560">
            <v>0</v>
          </cell>
          <cell r="CU560">
            <v>0</v>
          </cell>
          <cell r="CV560">
            <v>0</v>
          </cell>
          <cell r="CW560">
            <v>0</v>
          </cell>
          <cell r="EE560">
            <v>0</v>
          </cell>
          <cell r="EF560">
            <v>0</v>
          </cell>
          <cell r="EH560">
            <v>0</v>
          </cell>
          <cell r="EI560">
            <v>0</v>
          </cell>
          <cell r="EJ560">
            <v>0</v>
          </cell>
          <cell r="EK560">
            <v>0</v>
          </cell>
          <cell r="EL560">
            <v>0</v>
          </cell>
          <cell r="EM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V561">
            <v>0</v>
          </cell>
          <cell r="AW561">
            <v>0</v>
          </cell>
          <cell r="AX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Q561">
            <v>0</v>
          </cell>
          <cell r="BR561">
            <v>0</v>
          </cell>
          <cell r="BS561">
            <v>0</v>
          </cell>
          <cell r="BT561">
            <v>0</v>
          </cell>
          <cell r="BU561">
            <v>0</v>
          </cell>
          <cell r="BV561">
            <v>0</v>
          </cell>
          <cell r="BW561">
            <v>0</v>
          </cell>
          <cell r="BX561">
            <v>0</v>
          </cell>
          <cell r="BY561">
            <v>0</v>
          </cell>
          <cell r="BZ561">
            <v>0</v>
          </cell>
          <cell r="CA561">
            <v>0</v>
          </cell>
          <cell r="CB561">
            <v>0</v>
          </cell>
          <cell r="CC561">
            <v>0</v>
          </cell>
          <cell r="CD561">
            <v>0</v>
          </cell>
          <cell r="CE561">
            <v>0</v>
          </cell>
          <cell r="CF561">
            <v>0</v>
          </cell>
          <cell r="CG561">
            <v>0</v>
          </cell>
          <cell r="CH561">
            <v>0</v>
          </cell>
          <cell r="CN561">
            <v>0</v>
          </cell>
          <cell r="CO561">
            <v>0</v>
          </cell>
          <cell r="CP561">
            <v>0</v>
          </cell>
          <cell r="CQ561">
            <v>0</v>
          </cell>
          <cell r="CS561">
            <v>0</v>
          </cell>
          <cell r="CT561">
            <v>0</v>
          </cell>
          <cell r="CU561">
            <v>0</v>
          </cell>
          <cell r="CV561">
            <v>0</v>
          </cell>
          <cell r="CW561">
            <v>0</v>
          </cell>
          <cell r="EE561">
            <v>0</v>
          </cell>
          <cell r="EF561">
            <v>0</v>
          </cell>
          <cell r="EH561">
            <v>0</v>
          </cell>
          <cell r="EI561">
            <v>0</v>
          </cell>
          <cell r="EJ561">
            <v>0</v>
          </cell>
          <cell r="EK561">
            <v>0</v>
          </cell>
          <cell r="EL561">
            <v>0</v>
          </cell>
          <cell r="EM561">
            <v>0</v>
          </cell>
        </row>
        <row r="562">
          <cell r="A562">
            <v>0</v>
          </cell>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V562">
            <v>0</v>
          </cell>
          <cell r="AW562">
            <v>0</v>
          </cell>
          <cell r="AX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T562">
            <v>0</v>
          </cell>
          <cell r="BU562">
            <v>0</v>
          </cell>
          <cell r="BV562">
            <v>0</v>
          </cell>
          <cell r="BW562">
            <v>0</v>
          </cell>
          <cell r="BX562">
            <v>0</v>
          </cell>
          <cell r="BY562">
            <v>0</v>
          </cell>
          <cell r="BZ562">
            <v>0</v>
          </cell>
          <cell r="CA562">
            <v>0</v>
          </cell>
          <cell r="CB562">
            <v>0</v>
          </cell>
          <cell r="CC562">
            <v>0</v>
          </cell>
          <cell r="CD562">
            <v>0</v>
          </cell>
          <cell r="CE562">
            <v>0</v>
          </cell>
          <cell r="CF562">
            <v>0</v>
          </cell>
          <cell r="CG562">
            <v>0</v>
          </cell>
          <cell r="CH562">
            <v>0</v>
          </cell>
          <cell r="CN562">
            <v>0</v>
          </cell>
          <cell r="CO562">
            <v>0</v>
          </cell>
          <cell r="CP562">
            <v>0</v>
          </cell>
          <cell r="CQ562">
            <v>0</v>
          </cell>
          <cell r="CS562">
            <v>0</v>
          </cell>
          <cell r="CT562">
            <v>0</v>
          </cell>
          <cell r="CU562">
            <v>0</v>
          </cell>
          <cell r="CV562">
            <v>0</v>
          </cell>
          <cell r="CW562">
            <v>0</v>
          </cell>
          <cell r="EE562">
            <v>0</v>
          </cell>
          <cell r="EF562">
            <v>0</v>
          </cell>
          <cell r="EH562">
            <v>0</v>
          </cell>
          <cell r="EI562">
            <v>0</v>
          </cell>
          <cell r="EJ562">
            <v>0</v>
          </cell>
          <cell r="EK562">
            <v>0</v>
          </cell>
          <cell r="EL562">
            <v>0</v>
          </cell>
          <cell r="EM562">
            <v>0</v>
          </cell>
        </row>
        <row r="563">
          <cell r="A563">
            <v>0</v>
          </cell>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V563">
            <v>0</v>
          </cell>
          <cell r="AW563">
            <v>0</v>
          </cell>
          <cell r="AX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T563">
            <v>0</v>
          </cell>
          <cell r="BU563">
            <v>0</v>
          </cell>
          <cell r="BV563">
            <v>0</v>
          </cell>
          <cell r="BW563">
            <v>0</v>
          </cell>
          <cell r="BX563">
            <v>0</v>
          </cell>
          <cell r="BY563">
            <v>0</v>
          </cell>
          <cell r="BZ563">
            <v>0</v>
          </cell>
          <cell r="CA563">
            <v>0</v>
          </cell>
          <cell r="CB563">
            <v>0</v>
          </cell>
          <cell r="CC563">
            <v>0</v>
          </cell>
          <cell r="CD563">
            <v>0</v>
          </cell>
          <cell r="CE563">
            <v>0</v>
          </cell>
          <cell r="CF563">
            <v>0</v>
          </cell>
          <cell r="CG563">
            <v>0</v>
          </cell>
          <cell r="CH563">
            <v>0</v>
          </cell>
          <cell r="CN563">
            <v>0</v>
          </cell>
          <cell r="CO563">
            <v>0</v>
          </cell>
          <cell r="CP563">
            <v>0</v>
          </cell>
          <cell r="CQ563">
            <v>0</v>
          </cell>
          <cell r="CS563">
            <v>0</v>
          </cell>
          <cell r="CT563">
            <v>0</v>
          </cell>
          <cell r="CU563">
            <v>0</v>
          </cell>
          <cell r="CV563">
            <v>0</v>
          </cell>
          <cell r="CW563">
            <v>0</v>
          </cell>
          <cell r="EE563">
            <v>0</v>
          </cell>
          <cell r="EF563">
            <v>0</v>
          </cell>
          <cell r="EH563">
            <v>0</v>
          </cell>
          <cell r="EI563">
            <v>0</v>
          </cell>
          <cell r="EJ563">
            <v>0</v>
          </cell>
          <cell r="EK563">
            <v>0</v>
          </cell>
          <cell r="EL563">
            <v>0</v>
          </cell>
          <cell r="EM563">
            <v>0</v>
          </cell>
        </row>
        <row r="564">
          <cell r="A564">
            <v>0</v>
          </cell>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V564">
            <v>0</v>
          </cell>
          <cell r="AW564">
            <v>0</v>
          </cell>
          <cell r="AX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0</v>
          </cell>
          <cell r="BQ564">
            <v>0</v>
          </cell>
          <cell r="BR564">
            <v>0</v>
          </cell>
          <cell r="BS564">
            <v>0</v>
          </cell>
          <cell r="BT564">
            <v>0</v>
          </cell>
          <cell r="BU564">
            <v>0</v>
          </cell>
          <cell r="BV564">
            <v>0</v>
          </cell>
          <cell r="BW564">
            <v>0</v>
          </cell>
          <cell r="BX564">
            <v>0</v>
          </cell>
          <cell r="BY564">
            <v>0</v>
          </cell>
          <cell r="BZ564">
            <v>0</v>
          </cell>
          <cell r="CA564">
            <v>0</v>
          </cell>
          <cell r="CB564">
            <v>0</v>
          </cell>
          <cell r="CC564">
            <v>0</v>
          </cell>
          <cell r="CD564">
            <v>0</v>
          </cell>
          <cell r="CE564">
            <v>0</v>
          </cell>
          <cell r="CF564">
            <v>0</v>
          </cell>
          <cell r="CG564">
            <v>0</v>
          </cell>
          <cell r="CH564">
            <v>0</v>
          </cell>
          <cell r="CN564">
            <v>0</v>
          </cell>
          <cell r="CO564">
            <v>0</v>
          </cell>
          <cell r="CP564">
            <v>0</v>
          </cell>
          <cell r="CQ564">
            <v>0</v>
          </cell>
          <cell r="CS564">
            <v>0</v>
          </cell>
          <cell r="CT564">
            <v>0</v>
          </cell>
          <cell r="CU564">
            <v>0</v>
          </cell>
          <cell r="CV564">
            <v>0</v>
          </cell>
          <cell r="CW564">
            <v>0</v>
          </cell>
          <cell r="EE564">
            <v>0</v>
          </cell>
          <cell r="EF564">
            <v>0</v>
          </cell>
          <cell r="EH564">
            <v>0</v>
          </cell>
          <cell r="EI564">
            <v>0</v>
          </cell>
          <cell r="EJ564">
            <v>0</v>
          </cell>
          <cell r="EK564">
            <v>0</v>
          </cell>
          <cell r="EL564">
            <v>0</v>
          </cell>
          <cell r="EM564">
            <v>0</v>
          </cell>
        </row>
        <row r="565">
          <cell r="A565">
            <v>0</v>
          </cell>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V565">
            <v>0</v>
          </cell>
          <cell r="AW565">
            <v>0</v>
          </cell>
          <cell r="AX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0</v>
          </cell>
          <cell r="BQ565">
            <v>0</v>
          </cell>
          <cell r="BR565">
            <v>0</v>
          </cell>
          <cell r="BS565">
            <v>0</v>
          </cell>
          <cell r="BT565">
            <v>0</v>
          </cell>
          <cell r="BU565">
            <v>0</v>
          </cell>
          <cell r="BV565">
            <v>0</v>
          </cell>
          <cell r="BW565">
            <v>0</v>
          </cell>
          <cell r="BX565">
            <v>0</v>
          </cell>
          <cell r="BY565">
            <v>0</v>
          </cell>
          <cell r="BZ565">
            <v>0</v>
          </cell>
          <cell r="CA565">
            <v>0</v>
          </cell>
          <cell r="CB565">
            <v>0</v>
          </cell>
          <cell r="CC565">
            <v>0</v>
          </cell>
          <cell r="CD565">
            <v>0</v>
          </cell>
          <cell r="CE565">
            <v>0</v>
          </cell>
          <cell r="CF565">
            <v>0</v>
          </cell>
          <cell r="CG565">
            <v>0</v>
          </cell>
          <cell r="CH565">
            <v>0</v>
          </cell>
          <cell r="CN565">
            <v>0</v>
          </cell>
          <cell r="CO565">
            <v>0</v>
          </cell>
          <cell r="CP565">
            <v>0</v>
          </cell>
          <cell r="CQ565">
            <v>0</v>
          </cell>
          <cell r="CS565">
            <v>0</v>
          </cell>
          <cell r="CT565">
            <v>0</v>
          </cell>
          <cell r="CU565">
            <v>0</v>
          </cell>
          <cell r="CV565">
            <v>0</v>
          </cell>
          <cell r="CW565">
            <v>0</v>
          </cell>
          <cell r="EE565">
            <v>0</v>
          </cell>
          <cell r="EF565">
            <v>0</v>
          </cell>
          <cell r="EH565">
            <v>0</v>
          </cell>
          <cell r="EI565">
            <v>0</v>
          </cell>
          <cell r="EJ565">
            <v>0</v>
          </cell>
          <cell r="EK565">
            <v>0</v>
          </cell>
          <cell r="EL565">
            <v>0</v>
          </cell>
          <cell r="EM565">
            <v>0</v>
          </cell>
        </row>
        <row r="566">
          <cell r="A566">
            <v>0</v>
          </cell>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V566">
            <v>0</v>
          </cell>
          <cell r="AW566">
            <v>0</v>
          </cell>
          <cell r="AX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v>0</v>
          </cell>
          <cell r="BX566">
            <v>0</v>
          </cell>
          <cell r="BY566">
            <v>0</v>
          </cell>
          <cell r="BZ566">
            <v>0</v>
          </cell>
          <cell r="CA566">
            <v>0</v>
          </cell>
          <cell r="CB566">
            <v>0</v>
          </cell>
          <cell r="CC566">
            <v>0</v>
          </cell>
          <cell r="CD566">
            <v>0</v>
          </cell>
          <cell r="CE566">
            <v>0</v>
          </cell>
          <cell r="CF566">
            <v>0</v>
          </cell>
          <cell r="CG566">
            <v>0</v>
          </cell>
          <cell r="CH566">
            <v>0</v>
          </cell>
          <cell r="CN566">
            <v>0</v>
          </cell>
          <cell r="CO566">
            <v>0</v>
          </cell>
          <cell r="CP566">
            <v>0</v>
          </cell>
          <cell r="CQ566">
            <v>0</v>
          </cell>
          <cell r="CS566">
            <v>0</v>
          </cell>
          <cell r="CT566">
            <v>0</v>
          </cell>
          <cell r="CU566">
            <v>0</v>
          </cell>
          <cell r="CV566">
            <v>0</v>
          </cell>
          <cell r="CW566">
            <v>0</v>
          </cell>
          <cell r="EE566">
            <v>0</v>
          </cell>
          <cell r="EF566">
            <v>0</v>
          </cell>
          <cell r="EH566">
            <v>0</v>
          </cell>
          <cell r="EI566">
            <v>0</v>
          </cell>
          <cell r="EJ566">
            <v>0</v>
          </cell>
          <cell r="EK566">
            <v>0</v>
          </cell>
          <cell r="EL566">
            <v>0</v>
          </cell>
          <cell r="EM566">
            <v>0</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V567">
            <v>0</v>
          </cell>
          <cell r="AW567">
            <v>0</v>
          </cell>
          <cell r="AX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Q567">
            <v>0</v>
          </cell>
          <cell r="BR567">
            <v>0</v>
          </cell>
          <cell r="BS567">
            <v>0</v>
          </cell>
          <cell r="BT567">
            <v>0</v>
          </cell>
          <cell r="BU567">
            <v>0</v>
          </cell>
          <cell r="BV567">
            <v>0</v>
          </cell>
          <cell r="BW567">
            <v>0</v>
          </cell>
          <cell r="BX567">
            <v>0</v>
          </cell>
          <cell r="BY567">
            <v>0</v>
          </cell>
          <cell r="BZ567">
            <v>0</v>
          </cell>
          <cell r="CA567">
            <v>0</v>
          </cell>
          <cell r="CB567">
            <v>0</v>
          </cell>
          <cell r="CC567">
            <v>0</v>
          </cell>
          <cell r="CD567">
            <v>0</v>
          </cell>
          <cell r="CE567">
            <v>0</v>
          </cell>
          <cell r="CF567">
            <v>0</v>
          </cell>
          <cell r="CG567">
            <v>0</v>
          </cell>
          <cell r="CH567">
            <v>0</v>
          </cell>
          <cell r="CN567">
            <v>0</v>
          </cell>
          <cell r="CO567">
            <v>0</v>
          </cell>
          <cell r="CP567">
            <v>0</v>
          </cell>
          <cell r="CQ567">
            <v>0</v>
          </cell>
          <cell r="CS567">
            <v>0</v>
          </cell>
          <cell r="CT567">
            <v>0</v>
          </cell>
          <cell r="CU567">
            <v>0</v>
          </cell>
          <cell r="CV567">
            <v>0</v>
          </cell>
          <cell r="CW567">
            <v>0</v>
          </cell>
          <cell r="EE567">
            <v>0</v>
          </cell>
          <cell r="EF567">
            <v>0</v>
          </cell>
          <cell r="EH567">
            <v>0</v>
          </cell>
          <cell r="EI567">
            <v>0</v>
          </cell>
          <cell r="EJ567">
            <v>0</v>
          </cell>
          <cell r="EK567">
            <v>0</v>
          </cell>
          <cell r="EL567">
            <v>0</v>
          </cell>
          <cell r="EM567">
            <v>0</v>
          </cell>
        </row>
        <row r="568">
          <cell r="A568">
            <v>0</v>
          </cell>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V568">
            <v>0</v>
          </cell>
          <cell r="AW568">
            <v>0</v>
          </cell>
          <cell r="AX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V568">
            <v>0</v>
          </cell>
          <cell r="BW568">
            <v>0</v>
          </cell>
          <cell r="BX568">
            <v>0</v>
          </cell>
          <cell r="BY568">
            <v>0</v>
          </cell>
          <cell r="BZ568">
            <v>0</v>
          </cell>
          <cell r="CA568">
            <v>0</v>
          </cell>
          <cell r="CB568">
            <v>0</v>
          </cell>
          <cell r="CC568">
            <v>0</v>
          </cell>
          <cell r="CD568">
            <v>0</v>
          </cell>
          <cell r="CE568">
            <v>0</v>
          </cell>
          <cell r="CF568">
            <v>0</v>
          </cell>
          <cell r="CG568">
            <v>0</v>
          </cell>
          <cell r="CH568">
            <v>0</v>
          </cell>
          <cell r="CN568">
            <v>0</v>
          </cell>
          <cell r="CO568">
            <v>0</v>
          </cell>
          <cell r="CP568">
            <v>0</v>
          </cell>
          <cell r="CQ568">
            <v>0</v>
          </cell>
          <cell r="CS568">
            <v>0</v>
          </cell>
          <cell r="CT568">
            <v>0</v>
          </cell>
          <cell r="CU568">
            <v>0</v>
          </cell>
          <cell r="CV568">
            <v>0</v>
          </cell>
          <cell r="CW568">
            <v>0</v>
          </cell>
          <cell r="EE568">
            <v>0</v>
          </cell>
          <cell r="EF568">
            <v>0</v>
          </cell>
          <cell r="EH568">
            <v>0</v>
          </cell>
          <cell r="EI568">
            <v>0</v>
          </cell>
          <cell r="EJ568">
            <v>0</v>
          </cell>
          <cell r="EK568">
            <v>0</v>
          </cell>
          <cell r="EL568">
            <v>0</v>
          </cell>
          <cell r="EM568">
            <v>0</v>
          </cell>
        </row>
        <row r="569">
          <cell r="A569">
            <v>0</v>
          </cell>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V569">
            <v>0</v>
          </cell>
          <cell r="AW569">
            <v>0</v>
          </cell>
          <cell r="AX569">
            <v>0</v>
          </cell>
          <cell r="BA569">
            <v>0</v>
          </cell>
          <cell r="BB569">
            <v>0</v>
          </cell>
          <cell r="BC569">
            <v>0</v>
          </cell>
          <cell r="BD569">
            <v>0</v>
          </cell>
          <cell r="BE569">
            <v>0</v>
          </cell>
          <cell r="BF569">
            <v>0</v>
          </cell>
          <cell r="BG569">
            <v>0</v>
          </cell>
          <cell r="BH569">
            <v>0</v>
          </cell>
          <cell r="BI569">
            <v>0</v>
          </cell>
          <cell r="BJ569">
            <v>0</v>
          </cell>
          <cell r="BK569">
            <v>0</v>
          </cell>
          <cell r="BL569">
            <v>0</v>
          </cell>
          <cell r="BM569">
            <v>0</v>
          </cell>
          <cell r="BN569">
            <v>0</v>
          </cell>
          <cell r="BO569">
            <v>0</v>
          </cell>
          <cell r="BP569">
            <v>0</v>
          </cell>
          <cell r="BQ569">
            <v>0</v>
          </cell>
          <cell r="BR569">
            <v>0</v>
          </cell>
          <cell r="BS569">
            <v>0</v>
          </cell>
          <cell r="BT569">
            <v>0</v>
          </cell>
          <cell r="BU569">
            <v>0</v>
          </cell>
          <cell r="BV569">
            <v>0</v>
          </cell>
          <cell r="BW569">
            <v>0</v>
          </cell>
          <cell r="BX569">
            <v>0</v>
          </cell>
          <cell r="BY569">
            <v>0</v>
          </cell>
          <cell r="BZ569">
            <v>0</v>
          </cell>
          <cell r="CA569">
            <v>0</v>
          </cell>
          <cell r="CB569">
            <v>0</v>
          </cell>
          <cell r="CC569">
            <v>0</v>
          </cell>
          <cell r="CD569">
            <v>0</v>
          </cell>
          <cell r="CE569">
            <v>0</v>
          </cell>
          <cell r="CF569">
            <v>0</v>
          </cell>
          <cell r="CG569">
            <v>0</v>
          </cell>
          <cell r="CH569">
            <v>0</v>
          </cell>
          <cell r="CN569">
            <v>0</v>
          </cell>
          <cell r="CO569">
            <v>0</v>
          </cell>
          <cell r="CP569">
            <v>0</v>
          </cell>
          <cell r="CQ569">
            <v>0</v>
          </cell>
          <cell r="CS569">
            <v>0</v>
          </cell>
          <cell r="CT569">
            <v>0</v>
          </cell>
          <cell r="CU569">
            <v>0</v>
          </cell>
          <cell r="CV569">
            <v>0</v>
          </cell>
          <cell r="CW569">
            <v>0</v>
          </cell>
          <cell r="EE569">
            <v>0</v>
          </cell>
          <cell r="EF569">
            <v>0</v>
          </cell>
          <cell r="EH569">
            <v>0</v>
          </cell>
          <cell r="EI569">
            <v>0</v>
          </cell>
          <cell r="EJ569">
            <v>0</v>
          </cell>
          <cell r="EK569">
            <v>0</v>
          </cell>
          <cell r="EL569">
            <v>0</v>
          </cell>
          <cell r="EM569">
            <v>0</v>
          </cell>
        </row>
        <row r="570">
          <cell r="A570">
            <v>0</v>
          </cell>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V570">
            <v>0</v>
          </cell>
          <cell r="AW570">
            <v>0</v>
          </cell>
          <cell r="AX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BT570">
            <v>0</v>
          </cell>
          <cell r="BU570">
            <v>0</v>
          </cell>
          <cell r="BV570">
            <v>0</v>
          </cell>
          <cell r="BW570">
            <v>0</v>
          </cell>
          <cell r="BX570">
            <v>0</v>
          </cell>
          <cell r="BY570">
            <v>0</v>
          </cell>
          <cell r="BZ570">
            <v>0</v>
          </cell>
          <cell r="CA570">
            <v>0</v>
          </cell>
          <cell r="CB570">
            <v>0</v>
          </cell>
          <cell r="CC570">
            <v>0</v>
          </cell>
          <cell r="CD570">
            <v>0</v>
          </cell>
          <cell r="CE570">
            <v>0</v>
          </cell>
          <cell r="CF570">
            <v>0</v>
          </cell>
          <cell r="CG570">
            <v>0</v>
          </cell>
          <cell r="CH570">
            <v>0</v>
          </cell>
          <cell r="CN570">
            <v>0</v>
          </cell>
          <cell r="CO570">
            <v>0</v>
          </cell>
          <cell r="CP570">
            <v>0</v>
          </cell>
          <cell r="CQ570">
            <v>0</v>
          </cell>
          <cell r="CS570">
            <v>0</v>
          </cell>
          <cell r="CT570">
            <v>0</v>
          </cell>
          <cell r="CU570">
            <v>0</v>
          </cell>
          <cell r="CV570">
            <v>0</v>
          </cell>
          <cell r="CW570">
            <v>0</v>
          </cell>
          <cell r="EE570">
            <v>0</v>
          </cell>
          <cell r="EF570">
            <v>0</v>
          </cell>
          <cell r="EH570">
            <v>0</v>
          </cell>
          <cell r="EI570">
            <v>0</v>
          </cell>
          <cell r="EJ570">
            <v>0</v>
          </cell>
          <cell r="EK570">
            <v>0</v>
          </cell>
          <cell r="EL570">
            <v>0</v>
          </cell>
          <cell r="EM570">
            <v>0</v>
          </cell>
        </row>
        <row r="571">
          <cell r="A571">
            <v>0</v>
          </cell>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V571">
            <v>0</v>
          </cell>
          <cell r="AW571">
            <v>0</v>
          </cell>
          <cell r="AX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BT571">
            <v>0</v>
          </cell>
          <cell r="BU571">
            <v>0</v>
          </cell>
          <cell r="BV571">
            <v>0</v>
          </cell>
          <cell r="BW571">
            <v>0</v>
          </cell>
          <cell r="BX571">
            <v>0</v>
          </cell>
          <cell r="BY571">
            <v>0</v>
          </cell>
          <cell r="BZ571">
            <v>0</v>
          </cell>
          <cell r="CA571">
            <v>0</v>
          </cell>
          <cell r="CB571">
            <v>0</v>
          </cell>
          <cell r="CC571">
            <v>0</v>
          </cell>
          <cell r="CD571">
            <v>0</v>
          </cell>
          <cell r="CE571">
            <v>0</v>
          </cell>
          <cell r="CF571">
            <v>0</v>
          </cell>
          <cell r="CG571">
            <v>0</v>
          </cell>
          <cell r="CH571">
            <v>0</v>
          </cell>
          <cell r="CN571">
            <v>0</v>
          </cell>
          <cell r="CO571">
            <v>0</v>
          </cell>
          <cell r="CP571">
            <v>0</v>
          </cell>
          <cell r="CQ571">
            <v>0</v>
          </cell>
          <cell r="CS571">
            <v>0</v>
          </cell>
          <cell r="CT571">
            <v>0</v>
          </cell>
          <cell r="CU571">
            <v>0</v>
          </cell>
          <cell r="CV571">
            <v>0</v>
          </cell>
          <cell r="CW571">
            <v>0</v>
          </cell>
          <cell r="EE571">
            <v>0</v>
          </cell>
          <cell r="EF571">
            <v>0</v>
          </cell>
          <cell r="EH571">
            <v>0</v>
          </cell>
          <cell r="EI571">
            <v>0</v>
          </cell>
          <cell r="EJ571">
            <v>0</v>
          </cell>
          <cell r="EK571">
            <v>0</v>
          </cell>
          <cell r="EL571">
            <v>0</v>
          </cell>
          <cell r="EM571">
            <v>0</v>
          </cell>
        </row>
        <row r="572">
          <cell r="A572">
            <v>0</v>
          </cell>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V572">
            <v>0</v>
          </cell>
          <cell r="AW572">
            <v>0</v>
          </cell>
          <cell r="AX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BT572">
            <v>0</v>
          </cell>
          <cell r="BU572">
            <v>0</v>
          </cell>
          <cell r="BV572">
            <v>0</v>
          </cell>
          <cell r="BW572">
            <v>0</v>
          </cell>
          <cell r="BX572">
            <v>0</v>
          </cell>
          <cell r="BY572">
            <v>0</v>
          </cell>
          <cell r="BZ572">
            <v>0</v>
          </cell>
          <cell r="CA572">
            <v>0</v>
          </cell>
          <cell r="CB572">
            <v>0</v>
          </cell>
          <cell r="CC572">
            <v>0</v>
          </cell>
          <cell r="CD572">
            <v>0</v>
          </cell>
          <cell r="CE572">
            <v>0</v>
          </cell>
          <cell r="CF572">
            <v>0</v>
          </cell>
          <cell r="CG572">
            <v>0</v>
          </cell>
          <cell r="CH572">
            <v>0</v>
          </cell>
          <cell r="CN572">
            <v>0</v>
          </cell>
          <cell r="CO572">
            <v>0</v>
          </cell>
          <cell r="CP572">
            <v>0</v>
          </cell>
          <cell r="CQ572">
            <v>0</v>
          </cell>
          <cell r="CS572">
            <v>0</v>
          </cell>
          <cell r="CT572">
            <v>0</v>
          </cell>
          <cell r="CU572">
            <v>0</v>
          </cell>
          <cell r="CV572">
            <v>0</v>
          </cell>
          <cell r="CW572">
            <v>0</v>
          </cell>
          <cell r="EE572">
            <v>0</v>
          </cell>
          <cell r="EF572">
            <v>0</v>
          </cell>
          <cell r="EH572">
            <v>0</v>
          </cell>
          <cell r="EI572">
            <v>0</v>
          </cell>
          <cell r="EJ572">
            <v>0</v>
          </cell>
          <cell r="EK572">
            <v>0</v>
          </cell>
          <cell r="EL572">
            <v>0</v>
          </cell>
          <cell r="EM572">
            <v>0</v>
          </cell>
        </row>
        <row r="573">
          <cell r="A573">
            <v>0</v>
          </cell>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V573">
            <v>0</v>
          </cell>
          <cell r="AW573">
            <v>0</v>
          </cell>
          <cell r="AX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BT573">
            <v>0</v>
          </cell>
          <cell r="BU573">
            <v>0</v>
          </cell>
          <cell r="BV573">
            <v>0</v>
          </cell>
          <cell r="BW573">
            <v>0</v>
          </cell>
          <cell r="BX573">
            <v>0</v>
          </cell>
          <cell r="BY573">
            <v>0</v>
          </cell>
          <cell r="BZ573">
            <v>0</v>
          </cell>
          <cell r="CA573">
            <v>0</v>
          </cell>
          <cell r="CB573">
            <v>0</v>
          </cell>
          <cell r="CC573">
            <v>0</v>
          </cell>
          <cell r="CD573">
            <v>0</v>
          </cell>
          <cell r="CE573">
            <v>0</v>
          </cell>
          <cell r="CF573">
            <v>0</v>
          </cell>
          <cell r="CG573">
            <v>0</v>
          </cell>
          <cell r="CH573">
            <v>0</v>
          </cell>
          <cell r="CN573">
            <v>0</v>
          </cell>
          <cell r="CO573">
            <v>0</v>
          </cell>
          <cell r="CP573">
            <v>0</v>
          </cell>
          <cell r="CQ573">
            <v>0</v>
          </cell>
          <cell r="CS573">
            <v>0</v>
          </cell>
          <cell r="CT573">
            <v>0</v>
          </cell>
          <cell r="CU573">
            <v>0</v>
          </cell>
          <cell r="CV573">
            <v>0</v>
          </cell>
          <cell r="CW573">
            <v>0</v>
          </cell>
          <cell r="EE573">
            <v>0</v>
          </cell>
          <cell r="EF573">
            <v>0</v>
          </cell>
          <cell r="EH573">
            <v>0</v>
          </cell>
          <cell r="EI573">
            <v>0</v>
          </cell>
          <cell r="EJ573">
            <v>0</v>
          </cell>
          <cell r="EK573">
            <v>0</v>
          </cell>
          <cell r="EL573">
            <v>0</v>
          </cell>
          <cell r="EM573">
            <v>0</v>
          </cell>
        </row>
        <row r="574">
          <cell r="A574">
            <v>0</v>
          </cell>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V574">
            <v>0</v>
          </cell>
          <cell r="AW574">
            <v>0</v>
          </cell>
          <cell r="AX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BT574">
            <v>0</v>
          </cell>
          <cell r="BU574">
            <v>0</v>
          </cell>
          <cell r="BV574">
            <v>0</v>
          </cell>
          <cell r="BW574">
            <v>0</v>
          </cell>
          <cell r="BX574">
            <v>0</v>
          </cell>
          <cell r="BY574">
            <v>0</v>
          </cell>
          <cell r="BZ574">
            <v>0</v>
          </cell>
          <cell r="CA574">
            <v>0</v>
          </cell>
          <cell r="CB574">
            <v>0</v>
          </cell>
          <cell r="CC574">
            <v>0</v>
          </cell>
          <cell r="CD574">
            <v>0</v>
          </cell>
          <cell r="CE574">
            <v>0</v>
          </cell>
          <cell r="CF574">
            <v>0</v>
          </cell>
          <cell r="CG574">
            <v>0</v>
          </cell>
          <cell r="CH574">
            <v>0</v>
          </cell>
          <cell r="CN574">
            <v>0</v>
          </cell>
          <cell r="CO574">
            <v>0</v>
          </cell>
          <cell r="CP574">
            <v>0</v>
          </cell>
          <cell r="CQ574">
            <v>0</v>
          </cell>
          <cell r="CS574">
            <v>0</v>
          </cell>
          <cell r="CT574">
            <v>0</v>
          </cell>
          <cell r="CU574">
            <v>0</v>
          </cell>
          <cell r="CV574">
            <v>0</v>
          </cell>
          <cell r="CW574">
            <v>0</v>
          </cell>
          <cell r="EE574">
            <v>0</v>
          </cell>
          <cell r="EF574">
            <v>0</v>
          </cell>
          <cell r="EH574">
            <v>0</v>
          </cell>
          <cell r="EI574">
            <v>0</v>
          </cell>
          <cell r="EJ574">
            <v>0</v>
          </cell>
          <cell r="EK574">
            <v>0</v>
          </cell>
          <cell r="EL574">
            <v>0</v>
          </cell>
          <cell r="EM574">
            <v>0</v>
          </cell>
        </row>
        <row r="575">
          <cell r="A575">
            <v>0</v>
          </cell>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V575">
            <v>0</v>
          </cell>
          <cell r="AW575">
            <v>0</v>
          </cell>
          <cell r="AX575">
            <v>0</v>
          </cell>
          <cell r="BA575">
            <v>0</v>
          </cell>
          <cell r="BB575">
            <v>0</v>
          </cell>
          <cell r="BC575">
            <v>0</v>
          </cell>
          <cell r="BD575">
            <v>0</v>
          </cell>
          <cell r="BE575">
            <v>0</v>
          </cell>
          <cell r="BF575">
            <v>0</v>
          </cell>
          <cell r="BG575">
            <v>0</v>
          </cell>
          <cell r="BH575">
            <v>0</v>
          </cell>
          <cell r="BI575">
            <v>0</v>
          </cell>
          <cell r="BJ575">
            <v>0</v>
          </cell>
          <cell r="BK575">
            <v>0</v>
          </cell>
          <cell r="BL575">
            <v>0</v>
          </cell>
          <cell r="BM575">
            <v>0</v>
          </cell>
          <cell r="BN575">
            <v>0</v>
          </cell>
          <cell r="BO575">
            <v>0</v>
          </cell>
          <cell r="BP575">
            <v>0</v>
          </cell>
          <cell r="BQ575">
            <v>0</v>
          </cell>
          <cell r="BR575">
            <v>0</v>
          </cell>
          <cell r="BS575">
            <v>0</v>
          </cell>
          <cell r="BT575">
            <v>0</v>
          </cell>
          <cell r="BU575">
            <v>0</v>
          </cell>
          <cell r="BV575">
            <v>0</v>
          </cell>
          <cell r="BW575">
            <v>0</v>
          </cell>
          <cell r="BX575">
            <v>0</v>
          </cell>
          <cell r="BY575">
            <v>0</v>
          </cell>
          <cell r="BZ575">
            <v>0</v>
          </cell>
          <cell r="CA575">
            <v>0</v>
          </cell>
          <cell r="CB575">
            <v>0</v>
          </cell>
          <cell r="CC575">
            <v>0</v>
          </cell>
          <cell r="CD575">
            <v>0</v>
          </cell>
          <cell r="CE575">
            <v>0</v>
          </cell>
          <cell r="CF575">
            <v>0</v>
          </cell>
          <cell r="CG575">
            <v>0</v>
          </cell>
          <cell r="CH575">
            <v>0</v>
          </cell>
          <cell r="CN575">
            <v>0</v>
          </cell>
          <cell r="CO575">
            <v>0</v>
          </cell>
          <cell r="CP575">
            <v>0</v>
          </cell>
          <cell r="CQ575">
            <v>0</v>
          </cell>
          <cell r="CS575">
            <v>0</v>
          </cell>
          <cell r="CT575">
            <v>0</v>
          </cell>
          <cell r="CU575">
            <v>0</v>
          </cell>
          <cell r="CV575">
            <v>0</v>
          </cell>
          <cell r="CW575">
            <v>0</v>
          </cell>
          <cell r="EE575">
            <v>0</v>
          </cell>
          <cell r="EF575">
            <v>0</v>
          </cell>
          <cell r="EH575">
            <v>0</v>
          </cell>
          <cell r="EI575">
            <v>0</v>
          </cell>
          <cell r="EJ575">
            <v>0</v>
          </cell>
          <cell r="EK575">
            <v>0</v>
          </cell>
          <cell r="EL575">
            <v>0</v>
          </cell>
          <cell r="EM575">
            <v>0</v>
          </cell>
        </row>
        <row r="576">
          <cell r="A576">
            <v>0</v>
          </cell>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V576">
            <v>0</v>
          </cell>
          <cell r="AW576">
            <v>0</v>
          </cell>
          <cell r="AX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BT576">
            <v>0</v>
          </cell>
          <cell r="BU576">
            <v>0</v>
          </cell>
          <cell r="BV576">
            <v>0</v>
          </cell>
          <cell r="BW576">
            <v>0</v>
          </cell>
          <cell r="BX576">
            <v>0</v>
          </cell>
          <cell r="BY576">
            <v>0</v>
          </cell>
          <cell r="BZ576">
            <v>0</v>
          </cell>
          <cell r="CA576">
            <v>0</v>
          </cell>
          <cell r="CB576">
            <v>0</v>
          </cell>
          <cell r="CC576">
            <v>0</v>
          </cell>
          <cell r="CD576">
            <v>0</v>
          </cell>
          <cell r="CE576">
            <v>0</v>
          </cell>
          <cell r="CF576">
            <v>0</v>
          </cell>
          <cell r="CG576">
            <v>0</v>
          </cell>
          <cell r="CH576">
            <v>0</v>
          </cell>
          <cell r="CN576">
            <v>0</v>
          </cell>
          <cell r="CO576">
            <v>0</v>
          </cell>
          <cell r="CP576">
            <v>0</v>
          </cell>
          <cell r="CQ576">
            <v>0</v>
          </cell>
          <cell r="CS576">
            <v>0</v>
          </cell>
          <cell r="CT576">
            <v>0</v>
          </cell>
          <cell r="CU576">
            <v>0</v>
          </cell>
          <cell r="CV576">
            <v>0</v>
          </cell>
          <cell r="CW576">
            <v>0</v>
          </cell>
          <cell r="EE576">
            <v>0</v>
          </cell>
          <cell r="EF576">
            <v>0</v>
          </cell>
          <cell r="EH576">
            <v>0</v>
          </cell>
          <cell r="EI576">
            <v>0</v>
          </cell>
          <cell r="EJ576">
            <v>0</v>
          </cell>
          <cell r="EK576">
            <v>0</v>
          </cell>
          <cell r="EL576">
            <v>0</v>
          </cell>
          <cell r="EM576">
            <v>0</v>
          </cell>
        </row>
        <row r="577">
          <cell r="A577">
            <v>0</v>
          </cell>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V577">
            <v>0</v>
          </cell>
          <cell r="AW577">
            <v>0</v>
          </cell>
          <cell r="AX577">
            <v>0</v>
          </cell>
          <cell r="BA577">
            <v>0</v>
          </cell>
          <cell r="BB577">
            <v>0</v>
          </cell>
          <cell r="BC577">
            <v>0</v>
          </cell>
          <cell r="BD577">
            <v>0</v>
          </cell>
          <cell r="BE577">
            <v>0</v>
          </cell>
          <cell r="BF577">
            <v>0</v>
          </cell>
          <cell r="BG577">
            <v>0</v>
          </cell>
          <cell r="BH577">
            <v>0</v>
          </cell>
          <cell r="BI577">
            <v>0</v>
          </cell>
          <cell r="BJ577">
            <v>0</v>
          </cell>
          <cell r="BK577">
            <v>0</v>
          </cell>
          <cell r="BL577">
            <v>0</v>
          </cell>
          <cell r="BM577">
            <v>0</v>
          </cell>
          <cell r="BN577">
            <v>0</v>
          </cell>
          <cell r="BO577">
            <v>0</v>
          </cell>
          <cell r="BP577">
            <v>0</v>
          </cell>
          <cell r="BQ577">
            <v>0</v>
          </cell>
          <cell r="BR577">
            <v>0</v>
          </cell>
          <cell r="BS577">
            <v>0</v>
          </cell>
          <cell r="BT577">
            <v>0</v>
          </cell>
          <cell r="BU577">
            <v>0</v>
          </cell>
          <cell r="BV577">
            <v>0</v>
          </cell>
          <cell r="BW577">
            <v>0</v>
          </cell>
          <cell r="BX577">
            <v>0</v>
          </cell>
          <cell r="BY577">
            <v>0</v>
          </cell>
          <cell r="BZ577">
            <v>0</v>
          </cell>
          <cell r="CA577">
            <v>0</v>
          </cell>
          <cell r="CB577">
            <v>0</v>
          </cell>
          <cell r="CC577">
            <v>0</v>
          </cell>
          <cell r="CD577">
            <v>0</v>
          </cell>
          <cell r="CE577">
            <v>0</v>
          </cell>
          <cell r="CF577">
            <v>0</v>
          </cell>
          <cell r="CG577">
            <v>0</v>
          </cell>
          <cell r="CH577">
            <v>0</v>
          </cell>
          <cell r="CN577">
            <v>0</v>
          </cell>
          <cell r="CO577">
            <v>0</v>
          </cell>
          <cell r="CP577">
            <v>0</v>
          </cell>
          <cell r="CQ577">
            <v>0</v>
          </cell>
          <cell r="CS577">
            <v>0</v>
          </cell>
          <cell r="CT577">
            <v>0</v>
          </cell>
          <cell r="CU577">
            <v>0</v>
          </cell>
          <cell r="CV577">
            <v>0</v>
          </cell>
          <cell r="CW577">
            <v>0</v>
          </cell>
          <cell r="EE577">
            <v>0</v>
          </cell>
          <cell r="EF577">
            <v>0</v>
          </cell>
          <cell r="EH577">
            <v>0</v>
          </cell>
          <cell r="EI577">
            <v>0</v>
          </cell>
          <cell r="EJ577">
            <v>0</v>
          </cell>
          <cell r="EK577">
            <v>0</v>
          </cell>
          <cell r="EL577">
            <v>0</v>
          </cell>
          <cell r="EM577">
            <v>0</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V578">
            <v>0</v>
          </cell>
          <cell r="AW578">
            <v>0</v>
          </cell>
          <cell r="AX578">
            <v>0</v>
          </cell>
          <cell r="BA578">
            <v>0</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BT578">
            <v>0</v>
          </cell>
          <cell r="BU578">
            <v>0</v>
          </cell>
          <cell r="BV578">
            <v>0</v>
          </cell>
          <cell r="BW578">
            <v>0</v>
          </cell>
          <cell r="BX578">
            <v>0</v>
          </cell>
          <cell r="BY578">
            <v>0</v>
          </cell>
          <cell r="BZ578">
            <v>0</v>
          </cell>
          <cell r="CA578">
            <v>0</v>
          </cell>
          <cell r="CB578">
            <v>0</v>
          </cell>
          <cell r="CC578">
            <v>0</v>
          </cell>
          <cell r="CD578">
            <v>0</v>
          </cell>
          <cell r="CE578">
            <v>0</v>
          </cell>
          <cell r="CF578">
            <v>0</v>
          </cell>
          <cell r="CG578">
            <v>0</v>
          </cell>
          <cell r="CH578">
            <v>0</v>
          </cell>
          <cell r="CN578">
            <v>0</v>
          </cell>
          <cell r="CO578">
            <v>0</v>
          </cell>
          <cell r="CP578">
            <v>0</v>
          </cell>
          <cell r="CQ578">
            <v>0</v>
          </cell>
          <cell r="CS578">
            <v>0</v>
          </cell>
          <cell r="CT578">
            <v>0</v>
          </cell>
          <cell r="CU578">
            <v>0</v>
          </cell>
          <cell r="CV578">
            <v>0</v>
          </cell>
          <cell r="CW578">
            <v>0</v>
          </cell>
          <cell r="EE578">
            <v>0</v>
          </cell>
          <cell r="EF578">
            <v>0</v>
          </cell>
          <cell r="EH578">
            <v>0</v>
          </cell>
          <cell r="EI578">
            <v>0</v>
          </cell>
          <cell r="EJ578">
            <v>0</v>
          </cell>
          <cell r="EK578">
            <v>0</v>
          </cell>
          <cell r="EL578">
            <v>0</v>
          </cell>
          <cell r="EM578">
            <v>0</v>
          </cell>
        </row>
        <row r="579">
          <cell r="A579">
            <v>0</v>
          </cell>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V579">
            <v>0</v>
          </cell>
          <cell r="AW579">
            <v>0</v>
          </cell>
          <cell r="AX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BT579">
            <v>0</v>
          </cell>
          <cell r="BU579">
            <v>0</v>
          </cell>
          <cell r="BV579">
            <v>0</v>
          </cell>
          <cell r="BW579">
            <v>0</v>
          </cell>
          <cell r="BX579">
            <v>0</v>
          </cell>
          <cell r="BY579">
            <v>0</v>
          </cell>
          <cell r="BZ579">
            <v>0</v>
          </cell>
          <cell r="CA579">
            <v>0</v>
          </cell>
          <cell r="CB579">
            <v>0</v>
          </cell>
          <cell r="CC579">
            <v>0</v>
          </cell>
          <cell r="CD579">
            <v>0</v>
          </cell>
          <cell r="CE579">
            <v>0</v>
          </cell>
          <cell r="CF579">
            <v>0</v>
          </cell>
          <cell r="CG579">
            <v>0</v>
          </cell>
          <cell r="CH579">
            <v>0</v>
          </cell>
          <cell r="CN579">
            <v>0</v>
          </cell>
          <cell r="CO579">
            <v>0</v>
          </cell>
          <cell r="CP579">
            <v>0</v>
          </cell>
          <cell r="CQ579">
            <v>0</v>
          </cell>
          <cell r="CS579">
            <v>0</v>
          </cell>
          <cell r="CT579">
            <v>0</v>
          </cell>
          <cell r="CU579">
            <v>0</v>
          </cell>
          <cell r="CV579">
            <v>0</v>
          </cell>
          <cell r="CW579">
            <v>0</v>
          </cell>
          <cell r="EE579">
            <v>0</v>
          </cell>
          <cell r="EF579">
            <v>0</v>
          </cell>
          <cell r="EH579">
            <v>0</v>
          </cell>
          <cell r="EI579">
            <v>0</v>
          </cell>
          <cell r="EJ579">
            <v>0</v>
          </cell>
          <cell r="EK579">
            <v>0</v>
          </cell>
          <cell r="EL579">
            <v>0</v>
          </cell>
          <cell r="EM579">
            <v>0</v>
          </cell>
        </row>
        <row r="580">
          <cell r="A580">
            <v>0</v>
          </cell>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V580">
            <v>0</v>
          </cell>
          <cell r="AW580">
            <v>0</v>
          </cell>
          <cell r="AX580">
            <v>0</v>
          </cell>
          <cell r="BA580">
            <v>0</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BT580">
            <v>0</v>
          </cell>
          <cell r="BU580">
            <v>0</v>
          </cell>
          <cell r="BV580">
            <v>0</v>
          </cell>
          <cell r="BW580">
            <v>0</v>
          </cell>
          <cell r="BX580">
            <v>0</v>
          </cell>
          <cell r="BY580">
            <v>0</v>
          </cell>
          <cell r="BZ580">
            <v>0</v>
          </cell>
          <cell r="CA580">
            <v>0</v>
          </cell>
          <cell r="CB580">
            <v>0</v>
          </cell>
          <cell r="CC580">
            <v>0</v>
          </cell>
          <cell r="CD580">
            <v>0</v>
          </cell>
          <cell r="CE580">
            <v>0</v>
          </cell>
          <cell r="CF580">
            <v>0</v>
          </cell>
          <cell r="CG580">
            <v>0</v>
          </cell>
          <cell r="CH580">
            <v>0</v>
          </cell>
          <cell r="CN580">
            <v>0</v>
          </cell>
          <cell r="CO580">
            <v>0</v>
          </cell>
          <cell r="CP580">
            <v>0</v>
          </cell>
          <cell r="CQ580">
            <v>0</v>
          </cell>
          <cell r="CS580">
            <v>0</v>
          </cell>
          <cell r="CT580">
            <v>0</v>
          </cell>
          <cell r="CU580">
            <v>0</v>
          </cell>
          <cell r="CV580">
            <v>0</v>
          </cell>
          <cell r="CW580">
            <v>0</v>
          </cell>
          <cell r="EE580">
            <v>0</v>
          </cell>
          <cell r="EF580">
            <v>0</v>
          </cell>
          <cell r="EH580">
            <v>0</v>
          </cell>
          <cell r="EI580">
            <v>0</v>
          </cell>
          <cell r="EJ580">
            <v>0</v>
          </cell>
          <cell r="EK580">
            <v>0</v>
          </cell>
          <cell r="EL580">
            <v>0</v>
          </cell>
          <cell r="EM580">
            <v>0</v>
          </cell>
        </row>
        <row r="581">
          <cell r="A581">
            <v>0</v>
          </cell>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V581">
            <v>0</v>
          </cell>
          <cell r="AW581">
            <v>0</v>
          </cell>
          <cell r="AX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BT581">
            <v>0</v>
          </cell>
          <cell r="BU581">
            <v>0</v>
          </cell>
          <cell r="BV581">
            <v>0</v>
          </cell>
          <cell r="BW581">
            <v>0</v>
          </cell>
          <cell r="BX581">
            <v>0</v>
          </cell>
          <cell r="BY581">
            <v>0</v>
          </cell>
          <cell r="BZ581">
            <v>0</v>
          </cell>
          <cell r="CA581">
            <v>0</v>
          </cell>
          <cell r="CB581">
            <v>0</v>
          </cell>
          <cell r="CC581">
            <v>0</v>
          </cell>
          <cell r="CD581">
            <v>0</v>
          </cell>
          <cell r="CE581">
            <v>0</v>
          </cell>
          <cell r="CF581">
            <v>0</v>
          </cell>
          <cell r="CG581">
            <v>0</v>
          </cell>
          <cell r="CH581">
            <v>0</v>
          </cell>
          <cell r="CN581">
            <v>0</v>
          </cell>
          <cell r="CO581">
            <v>0</v>
          </cell>
          <cell r="CP581">
            <v>0</v>
          </cell>
          <cell r="CQ581">
            <v>0</v>
          </cell>
          <cell r="CS581">
            <v>0</v>
          </cell>
          <cell r="CT581">
            <v>0</v>
          </cell>
          <cell r="CU581">
            <v>0</v>
          </cell>
          <cell r="CV581">
            <v>0</v>
          </cell>
          <cell r="CW581">
            <v>0</v>
          </cell>
          <cell r="EE581">
            <v>0</v>
          </cell>
          <cell r="EF581">
            <v>0</v>
          </cell>
          <cell r="EH581">
            <v>0</v>
          </cell>
          <cell r="EI581">
            <v>0</v>
          </cell>
          <cell r="EJ581">
            <v>0</v>
          </cell>
          <cell r="EK581">
            <v>0</v>
          </cell>
          <cell r="EL581">
            <v>0</v>
          </cell>
          <cell r="EM581">
            <v>0</v>
          </cell>
        </row>
        <row r="582">
          <cell r="A582">
            <v>0</v>
          </cell>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V582">
            <v>0</v>
          </cell>
          <cell r="AW582">
            <v>0</v>
          </cell>
          <cell r="AX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0</v>
          </cell>
          <cell r="BV582">
            <v>0</v>
          </cell>
          <cell r="BW582">
            <v>0</v>
          </cell>
          <cell r="BX582">
            <v>0</v>
          </cell>
          <cell r="BY582">
            <v>0</v>
          </cell>
          <cell r="BZ582">
            <v>0</v>
          </cell>
          <cell r="CA582">
            <v>0</v>
          </cell>
          <cell r="CB582">
            <v>0</v>
          </cell>
          <cell r="CC582">
            <v>0</v>
          </cell>
          <cell r="CD582">
            <v>0</v>
          </cell>
          <cell r="CE582">
            <v>0</v>
          </cell>
          <cell r="CF582">
            <v>0</v>
          </cell>
          <cell r="CG582">
            <v>0</v>
          </cell>
          <cell r="CH582">
            <v>0</v>
          </cell>
          <cell r="CN582">
            <v>0</v>
          </cell>
          <cell r="CO582">
            <v>0</v>
          </cell>
          <cell r="CP582">
            <v>0</v>
          </cell>
          <cell r="CQ582">
            <v>0</v>
          </cell>
          <cell r="CS582">
            <v>0</v>
          </cell>
          <cell r="CT582">
            <v>0</v>
          </cell>
          <cell r="CU582">
            <v>0</v>
          </cell>
          <cell r="CV582">
            <v>0</v>
          </cell>
          <cell r="CW582">
            <v>0</v>
          </cell>
          <cell r="EE582">
            <v>0</v>
          </cell>
          <cell r="EF582">
            <v>0</v>
          </cell>
          <cell r="EH582">
            <v>0</v>
          </cell>
          <cell r="EI582">
            <v>0</v>
          </cell>
          <cell r="EJ582">
            <v>0</v>
          </cell>
          <cell r="EK582">
            <v>0</v>
          </cell>
          <cell r="EL582">
            <v>0</v>
          </cell>
          <cell r="EM582">
            <v>0</v>
          </cell>
        </row>
        <row r="583">
          <cell r="A583">
            <v>0</v>
          </cell>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V583">
            <v>0</v>
          </cell>
          <cell r="AW583">
            <v>0</v>
          </cell>
          <cell r="AX583">
            <v>0</v>
          </cell>
          <cell r="BA583">
            <v>0</v>
          </cell>
          <cell r="BB583">
            <v>0</v>
          </cell>
          <cell r="BC583">
            <v>0</v>
          </cell>
          <cell r="BD583">
            <v>0</v>
          </cell>
          <cell r="BE583">
            <v>0</v>
          </cell>
          <cell r="BF583">
            <v>0</v>
          </cell>
          <cell r="BG583">
            <v>0</v>
          </cell>
          <cell r="BH583">
            <v>0</v>
          </cell>
          <cell r="BI583">
            <v>0</v>
          </cell>
          <cell r="BJ583">
            <v>0</v>
          </cell>
          <cell r="BK583">
            <v>0</v>
          </cell>
          <cell r="BL583">
            <v>0</v>
          </cell>
          <cell r="BM583">
            <v>0</v>
          </cell>
          <cell r="BN583">
            <v>0</v>
          </cell>
          <cell r="BO583">
            <v>0</v>
          </cell>
          <cell r="BP583">
            <v>0</v>
          </cell>
          <cell r="BQ583">
            <v>0</v>
          </cell>
          <cell r="BR583">
            <v>0</v>
          </cell>
          <cell r="BS583">
            <v>0</v>
          </cell>
          <cell r="BT583">
            <v>0</v>
          </cell>
          <cell r="BU583">
            <v>0</v>
          </cell>
          <cell r="BV583">
            <v>0</v>
          </cell>
          <cell r="BW583">
            <v>0</v>
          </cell>
          <cell r="BX583">
            <v>0</v>
          </cell>
          <cell r="BY583">
            <v>0</v>
          </cell>
          <cell r="BZ583">
            <v>0</v>
          </cell>
          <cell r="CA583">
            <v>0</v>
          </cell>
          <cell r="CB583">
            <v>0</v>
          </cell>
          <cell r="CC583">
            <v>0</v>
          </cell>
          <cell r="CD583">
            <v>0</v>
          </cell>
          <cell r="CE583">
            <v>0</v>
          </cell>
          <cell r="CF583">
            <v>0</v>
          </cell>
          <cell r="CG583">
            <v>0</v>
          </cell>
          <cell r="CH583">
            <v>0</v>
          </cell>
          <cell r="CN583">
            <v>0</v>
          </cell>
          <cell r="CO583">
            <v>0</v>
          </cell>
          <cell r="CP583">
            <v>0</v>
          </cell>
          <cell r="CQ583">
            <v>0</v>
          </cell>
          <cell r="CS583">
            <v>0</v>
          </cell>
          <cell r="CT583">
            <v>0</v>
          </cell>
          <cell r="CU583">
            <v>0</v>
          </cell>
          <cell r="CV583">
            <v>0</v>
          </cell>
          <cell r="CW583">
            <v>0</v>
          </cell>
          <cell r="EE583">
            <v>0</v>
          </cell>
          <cell r="EF583">
            <v>0</v>
          </cell>
          <cell r="EH583">
            <v>0</v>
          </cell>
          <cell r="EI583">
            <v>0</v>
          </cell>
          <cell r="EJ583">
            <v>0</v>
          </cell>
          <cell r="EK583">
            <v>0</v>
          </cell>
          <cell r="EL583">
            <v>0</v>
          </cell>
          <cell r="EM583">
            <v>0</v>
          </cell>
        </row>
        <row r="584">
          <cell r="A584">
            <v>0</v>
          </cell>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V584">
            <v>0</v>
          </cell>
          <cell r="AW584">
            <v>0</v>
          </cell>
          <cell r="AX584">
            <v>0</v>
          </cell>
          <cell r="BA584">
            <v>0</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Q584">
            <v>0</v>
          </cell>
          <cell r="BR584">
            <v>0</v>
          </cell>
          <cell r="BS584">
            <v>0</v>
          </cell>
          <cell r="BT584">
            <v>0</v>
          </cell>
          <cell r="BU584">
            <v>0</v>
          </cell>
          <cell r="BV584">
            <v>0</v>
          </cell>
          <cell r="BW584">
            <v>0</v>
          </cell>
          <cell r="BX584">
            <v>0</v>
          </cell>
          <cell r="BY584">
            <v>0</v>
          </cell>
          <cell r="BZ584">
            <v>0</v>
          </cell>
          <cell r="CA584">
            <v>0</v>
          </cell>
          <cell r="CB584">
            <v>0</v>
          </cell>
          <cell r="CC584">
            <v>0</v>
          </cell>
          <cell r="CD584">
            <v>0</v>
          </cell>
          <cell r="CE584">
            <v>0</v>
          </cell>
          <cell r="CF584">
            <v>0</v>
          </cell>
          <cell r="CG584">
            <v>0</v>
          </cell>
          <cell r="CH584">
            <v>0</v>
          </cell>
          <cell r="CN584">
            <v>0</v>
          </cell>
          <cell r="CO584">
            <v>0</v>
          </cell>
          <cell r="CP584">
            <v>0</v>
          </cell>
          <cell r="CQ584">
            <v>0</v>
          </cell>
          <cell r="CS584">
            <v>0</v>
          </cell>
          <cell r="CT584">
            <v>0</v>
          </cell>
          <cell r="CU584">
            <v>0</v>
          </cell>
          <cell r="CV584">
            <v>0</v>
          </cell>
          <cell r="CW584">
            <v>0</v>
          </cell>
          <cell r="EE584">
            <v>0</v>
          </cell>
          <cell r="EF584">
            <v>0</v>
          </cell>
          <cell r="EH584">
            <v>0</v>
          </cell>
          <cell r="EI584">
            <v>0</v>
          </cell>
          <cell r="EJ584">
            <v>0</v>
          </cell>
          <cell r="EK584">
            <v>0</v>
          </cell>
          <cell r="EL584">
            <v>0</v>
          </cell>
          <cell r="EM584">
            <v>0</v>
          </cell>
        </row>
        <row r="585">
          <cell r="A585">
            <v>0</v>
          </cell>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V585">
            <v>0</v>
          </cell>
          <cell r="AW585">
            <v>0</v>
          </cell>
          <cell r="AX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BT585">
            <v>0</v>
          </cell>
          <cell r="BU585">
            <v>0</v>
          </cell>
          <cell r="BV585">
            <v>0</v>
          </cell>
          <cell r="BW585">
            <v>0</v>
          </cell>
          <cell r="BX585">
            <v>0</v>
          </cell>
          <cell r="BY585">
            <v>0</v>
          </cell>
          <cell r="BZ585">
            <v>0</v>
          </cell>
          <cell r="CA585">
            <v>0</v>
          </cell>
          <cell r="CB585">
            <v>0</v>
          </cell>
          <cell r="CC585">
            <v>0</v>
          </cell>
          <cell r="CD585">
            <v>0</v>
          </cell>
          <cell r="CE585">
            <v>0</v>
          </cell>
          <cell r="CF585">
            <v>0</v>
          </cell>
          <cell r="CG585">
            <v>0</v>
          </cell>
          <cell r="CH585">
            <v>0</v>
          </cell>
          <cell r="CN585">
            <v>0</v>
          </cell>
          <cell r="CO585">
            <v>0</v>
          </cell>
          <cell r="CP585">
            <v>0</v>
          </cell>
          <cell r="CQ585">
            <v>0</v>
          </cell>
          <cell r="CS585">
            <v>0</v>
          </cell>
          <cell r="CT585">
            <v>0</v>
          </cell>
          <cell r="CU585">
            <v>0</v>
          </cell>
          <cell r="CV585">
            <v>0</v>
          </cell>
          <cell r="CW585">
            <v>0</v>
          </cell>
          <cell r="EE585">
            <v>0</v>
          </cell>
          <cell r="EF585">
            <v>0</v>
          </cell>
          <cell r="EH585">
            <v>0</v>
          </cell>
          <cell r="EI585">
            <v>0</v>
          </cell>
          <cell r="EJ585">
            <v>0</v>
          </cell>
          <cell r="EK585">
            <v>0</v>
          </cell>
          <cell r="EL585">
            <v>0</v>
          </cell>
          <cell r="EM585">
            <v>0</v>
          </cell>
        </row>
        <row r="586">
          <cell r="A586">
            <v>0</v>
          </cell>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V586">
            <v>0</v>
          </cell>
          <cell r="AW586">
            <v>0</v>
          </cell>
          <cell r="AX586">
            <v>0</v>
          </cell>
          <cell r="BA586">
            <v>0</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Q586">
            <v>0</v>
          </cell>
          <cell r="BR586">
            <v>0</v>
          </cell>
          <cell r="BS586">
            <v>0</v>
          </cell>
          <cell r="BT586">
            <v>0</v>
          </cell>
          <cell r="BU586">
            <v>0</v>
          </cell>
          <cell r="BV586">
            <v>0</v>
          </cell>
          <cell r="BW586">
            <v>0</v>
          </cell>
          <cell r="BX586">
            <v>0</v>
          </cell>
          <cell r="BY586">
            <v>0</v>
          </cell>
          <cell r="BZ586">
            <v>0</v>
          </cell>
          <cell r="CA586">
            <v>0</v>
          </cell>
          <cell r="CB586">
            <v>0</v>
          </cell>
          <cell r="CC586">
            <v>0</v>
          </cell>
          <cell r="CD586">
            <v>0</v>
          </cell>
          <cell r="CE586">
            <v>0</v>
          </cell>
          <cell r="CF586">
            <v>0</v>
          </cell>
          <cell r="CG586">
            <v>0</v>
          </cell>
          <cell r="CH586">
            <v>0</v>
          </cell>
          <cell r="CN586">
            <v>0</v>
          </cell>
          <cell r="CO586">
            <v>0</v>
          </cell>
          <cell r="CP586">
            <v>0</v>
          </cell>
          <cell r="CQ586">
            <v>0</v>
          </cell>
          <cell r="CS586">
            <v>0</v>
          </cell>
          <cell r="CT586">
            <v>0</v>
          </cell>
          <cell r="CU586">
            <v>0</v>
          </cell>
          <cell r="CV586">
            <v>0</v>
          </cell>
          <cell r="CW586">
            <v>0</v>
          </cell>
          <cell r="EE586">
            <v>0</v>
          </cell>
          <cell r="EF586">
            <v>0</v>
          </cell>
          <cell r="EH586">
            <v>0</v>
          </cell>
          <cell r="EI586">
            <v>0</v>
          </cell>
          <cell r="EJ586">
            <v>0</v>
          </cell>
          <cell r="EK586">
            <v>0</v>
          </cell>
          <cell r="EL586">
            <v>0</v>
          </cell>
          <cell r="EM586">
            <v>0</v>
          </cell>
        </row>
        <row r="587">
          <cell r="A587">
            <v>0</v>
          </cell>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V587">
            <v>0</v>
          </cell>
          <cell r="AW587">
            <v>0</v>
          </cell>
          <cell r="AX587">
            <v>0</v>
          </cell>
          <cell r="BA587">
            <v>0</v>
          </cell>
          <cell r="BB587">
            <v>0</v>
          </cell>
          <cell r="BC587">
            <v>0</v>
          </cell>
          <cell r="BD587">
            <v>0</v>
          </cell>
          <cell r="BE587">
            <v>0</v>
          </cell>
          <cell r="BF587">
            <v>0</v>
          </cell>
          <cell r="BG587">
            <v>0</v>
          </cell>
          <cell r="BH587">
            <v>0</v>
          </cell>
          <cell r="BI587">
            <v>0</v>
          </cell>
          <cell r="BJ587">
            <v>0</v>
          </cell>
          <cell r="BK587">
            <v>0</v>
          </cell>
          <cell r="BL587">
            <v>0</v>
          </cell>
          <cell r="BM587">
            <v>0</v>
          </cell>
          <cell r="BN587">
            <v>0</v>
          </cell>
          <cell r="BO587">
            <v>0</v>
          </cell>
          <cell r="BP587">
            <v>0</v>
          </cell>
          <cell r="BQ587">
            <v>0</v>
          </cell>
          <cell r="BR587">
            <v>0</v>
          </cell>
          <cell r="BS587">
            <v>0</v>
          </cell>
          <cell r="BT587">
            <v>0</v>
          </cell>
          <cell r="BU587">
            <v>0</v>
          </cell>
          <cell r="BV587">
            <v>0</v>
          </cell>
          <cell r="BW587">
            <v>0</v>
          </cell>
          <cell r="BX587">
            <v>0</v>
          </cell>
          <cell r="BY587">
            <v>0</v>
          </cell>
          <cell r="BZ587">
            <v>0</v>
          </cell>
          <cell r="CA587">
            <v>0</v>
          </cell>
          <cell r="CB587">
            <v>0</v>
          </cell>
          <cell r="CC587">
            <v>0</v>
          </cell>
          <cell r="CD587">
            <v>0</v>
          </cell>
          <cell r="CE587">
            <v>0</v>
          </cell>
          <cell r="CF587">
            <v>0</v>
          </cell>
          <cell r="CG587">
            <v>0</v>
          </cell>
          <cell r="CH587">
            <v>0</v>
          </cell>
          <cell r="CN587">
            <v>0</v>
          </cell>
          <cell r="CO587">
            <v>0</v>
          </cell>
          <cell r="CP587">
            <v>0</v>
          </cell>
          <cell r="CQ587">
            <v>0</v>
          </cell>
          <cell r="CS587">
            <v>0</v>
          </cell>
          <cell r="CT587">
            <v>0</v>
          </cell>
          <cell r="CU587">
            <v>0</v>
          </cell>
          <cell r="CV587">
            <v>0</v>
          </cell>
          <cell r="CW587">
            <v>0</v>
          </cell>
          <cell r="EE587">
            <v>0</v>
          </cell>
          <cell r="EF587">
            <v>0</v>
          </cell>
          <cell r="EH587">
            <v>0</v>
          </cell>
          <cell r="EI587">
            <v>0</v>
          </cell>
          <cell r="EJ587">
            <v>0</v>
          </cell>
          <cell r="EK587">
            <v>0</v>
          </cell>
          <cell r="EL587">
            <v>0</v>
          </cell>
          <cell r="EM587">
            <v>0</v>
          </cell>
        </row>
        <row r="588">
          <cell r="A588">
            <v>0</v>
          </cell>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V588">
            <v>0</v>
          </cell>
          <cell r="AW588">
            <v>0</v>
          </cell>
          <cell r="AX588">
            <v>0</v>
          </cell>
          <cell r="BA588">
            <v>0</v>
          </cell>
          <cell r="BB588">
            <v>0</v>
          </cell>
          <cell r="BC588">
            <v>0</v>
          </cell>
          <cell r="BD588">
            <v>0</v>
          </cell>
          <cell r="BE588">
            <v>0</v>
          </cell>
          <cell r="BF588">
            <v>0</v>
          </cell>
          <cell r="BG588">
            <v>0</v>
          </cell>
          <cell r="BH588">
            <v>0</v>
          </cell>
          <cell r="BI588">
            <v>0</v>
          </cell>
          <cell r="BJ588">
            <v>0</v>
          </cell>
          <cell r="BK588">
            <v>0</v>
          </cell>
          <cell r="BL588">
            <v>0</v>
          </cell>
          <cell r="BM588">
            <v>0</v>
          </cell>
          <cell r="BN588">
            <v>0</v>
          </cell>
          <cell r="BO588">
            <v>0</v>
          </cell>
          <cell r="BP588">
            <v>0</v>
          </cell>
          <cell r="BQ588">
            <v>0</v>
          </cell>
          <cell r="BR588">
            <v>0</v>
          </cell>
          <cell r="BS588">
            <v>0</v>
          </cell>
          <cell r="BT588">
            <v>0</v>
          </cell>
          <cell r="BU588">
            <v>0</v>
          </cell>
          <cell r="BV588">
            <v>0</v>
          </cell>
          <cell r="BW588">
            <v>0</v>
          </cell>
          <cell r="BX588">
            <v>0</v>
          </cell>
          <cell r="BY588">
            <v>0</v>
          </cell>
          <cell r="BZ588">
            <v>0</v>
          </cell>
          <cell r="CA588">
            <v>0</v>
          </cell>
          <cell r="CB588">
            <v>0</v>
          </cell>
          <cell r="CC588">
            <v>0</v>
          </cell>
          <cell r="CD588">
            <v>0</v>
          </cell>
          <cell r="CE588">
            <v>0</v>
          </cell>
          <cell r="CF588">
            <v>0</v>
          </cell>
          <cell r="CG588">
            <v>0</v>
          </cell>
          <cell r="CH588">
            <v>0</v>
          </cell>
          <cell r="CN588">
            <v>0</v>
          </cell>
          <cell r="CO588">
            <v>0</v>
          </cell>
          <cell r="CP588">
            <v>0</v>
          </cell>
          <cell r="CQ588">
            <v>0</v>
          </cell>
          <cell r="CS588">
            <v>0</v>
          </cell>
          <cell r="CT588">
            <v>0</v>
          </cell>
          <cell r="CU588">
            <v>0</v>
          </cell>
          <cell r="CV588">
            <v>0</v>
          </cell>
          <cell r="CW588">
            <v>0</v>
          </cell>
          <cell r="EE588">
            <v>0</v>
          </cell>
          <cell r="EF588">
            <v>0</v>
          </cell>
          <cell r="EH588">
            <v>0</v>
          </cell>
          <cell r="EI588">
            <v>0</v>
          </cell>
          <cell r="EJ588">
            <v>0</v>
          </cell>
          <cell r="EK588">
            <v>0</v>
          </cell>
          <cell r="EL588">
            <v>0</v>
          </cell>
          <cell r="EM588">
            <v>0</v>
          </cell>
        </row>
        <row r="589">
          <cell r="A589">
            <v>0</v>
          </cell>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V589">
            <v>0</v>
          </cell>
          <cell r="AW589">
            <v>0</v>
          </cell>
          <cell r="AX589">
            <v>0</v>
          </cell>
          <cell r="BA589">
            <v>0</v>
          </cell>
          <cell r="BB589">
            <v>0</v>
          </cell>
          <cell r="BC589">
            <v>0</v>
          </cell>
          <cell r="BD589">
            <v>0</v>
          </cell>
          <cell r="BE589">
            <v>0</v>
          </cell>
          <cell r="BF589">
            <v>0</v>
          </cell>
          <cell r="BG589">
            <v>0</v>
          </cell>
          <cell r="BH589">
            <v>0</v>
          </cell>
          <cell r="BI589">
            <v>0</v>
          </cell>
          <cell r="BJ589">
            <v>0</v>
          </cell>
          <cell r="BK589">
            <v>0</v>
          </cell>
          <cell r="BL589">
            <v>0</v>
          </cell>
          <cell r="BM589">
            <v>0</v>
          </cell>
          <cell r="BN589">
            <v>0</v>
          </cell>
          <cell r="BO589">
            <v>0</v>
          </cell>
          <cell r="BP589">
            <v>0</v>
          </cell>
          <cell r="BQ589">
            <v>0</v>
          </cell>
          <cell r="BR589">
            <v>0</v>
          </cell>
          <cell r="BS589">
            <v>0</v>
          </cell>
          <cell r="BT589">
            <v>0</v>
          </cell>
          <cell r="BU589">
            <v>0</v>
          </cell>
          <cell r="BV589">
            <v>0</v>
          </cell>
          <cell r="BW589">
            <v>0</v>
          </cell>
          <cell r="BX589">
            <v>0</v>
          </cell>
          <cell r="BY589">
            <v>0</v>
          </cell>
          <cell r="BZ589">
            <v>0</v>
          </cell>
          <cell r="CA589">
            <v>0</v>
          </cell>
          <cell r="CB589">
            <v>0</v>
          </cell>
          <cell r="CC589">
            <v>0</v>
          </cell>
          <cell r="CD589">
            <v>0</v>
          </cell>
          <cell r="CE589">
            <v>0</v>
          </cell>
          <cell r="CF589">
            <v>0</v>
          </cell>
          <cell r="CG589">
            <v>0</v>
          </cell>
          <cell r="CH589">
            <v>0</v>
          </cell>
          <cell r="CN589">
            <v>0</v>
          </cell>
          <cell r="CO589">
            <v>0</v>
          </cell>
          <cell r="CP589">
            <v>0</v>
          </cell>
          <cell r="CQ589">
            <v>0</v>
          </cell>
          <cell r="CS589">
            <v>0</v>
          </cell>
          <cell r="CT589">
            <v>0</v>
          </cell>
          <cell r="CU589">
            <v>0</v>
          </cell>
          <cell r="CV589">
            <v>0</v>
          </cell>
          <cell r="CW589">
            <v>0</v>
          </cell>
          <cell r="EE589">
            <v>0</v>
          </cell>
          <cell r="EF589">
            <v>0</v>
          </cell>
          <cell r="EH589">
            <v>0</v>
          </cell>
          <cell r="EI589">
            <v>0</v>
          </cell>
          <cell r="EJ589">
            <v>0</v>
          </cell>
          <cell r="EK589">
            <v>0</v>
          </cell>
          <cell r="EL589">
            <v>0</v>
          </cell>
          <cell r="EM589">
            <v>0</v>
          </cell>
        </row>
        <row r="590">
          <cell r="A590">
            <v>0</v>
          </cell>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V590">
            <v>0</v>
          </cell>
          <cell r="AW590">
            <v>0</v>
          </cell>
          <cell r="AX590">
            <v>0</v>
          </cell>
          <cell r="BA590">
            <v>0</v>
          </cell>
          <cell r="BB590">
            <v>0</v>
          </cell>
          <cell r="BC590">
            <v>0</v>
          </cell>
          <cell r="BD590">
            <v>0</v>
          </cell>
          <cell r="BE590">
            <v>0</v>
          </cell>
          <cell r="BF590">
            <v>0</v>
          </cell>
          <cell r="BG590">
            <v>0</v>
          </cell>
          <cell r="BH590">
            <v>0</v>
          </cell>
          <cell r="BI590">
            <v>0</v>
          </cell>
          <cell r="BJ590">
            <v>0</v>
          </cell>
          <cell r="BK590">
            <v>0</v>
          </cell>
          <cell r="BL590">
            <v>0</v>
          </cell>
          <cell r="BM590">
            <v>0</v>
          </cell>
          <cell r="BN590">
            <v>0</v>
          </cell>
          <cell r="BO590">
            <v>0</v>
          </cell>
          <cell r="BP590">
            <v>0</v>
          </cell>
          <cell r="BQ590">
            <v>0</v>
          </cell>
          <cell r="BR590">
            <v>0</v>
          </cell>
          <cell r="BS590">
            <v>0</v>
          </cell>
          <cell r="BT590">
            <v>0</v>
          </cell>
          <cell r="BU590">
            <v>0</v>
          </cell>
          <cell r="BV590">
            <v>0</v>
          </cell>
          <cell r="BW590">
            <v>0</v>
          </cell>
          <cell r="BX590">
            <v>0</v>
          </cell>
          <cell r="BY590">
            <v>0</v>
          </cell>
          <cell r="BZ590">
            <v>0</v>
          </cell>
          <cell r="CA590">
            <v>0</v>
          </cell>
          <cell r="CB590">
            <v>0</v>
          </cell>
          <cell r="CC590">
            <v>0</v>
          </cell>
          <cell r="CD590">
            <v>0</v>
          </cell>
          <cell r="CE590">
            <v>0</v>
          </cell>
          <cell r="CF590">
            <v>0</v>
          </cell>
          <cell r="CG590">
            <v>0</v>
          </cell>
          <cell r="CH590">
            <v>0</v>
          </cell>
          <cell r="CN590">
            <v>0</v>
          </cell>
          <cell r="CO590">
            <v>0</v>
          </cell>
          <cell r="CP590">
            <v>0</v>
          </cell>
          <cell r="CQ590">
            <v>0</v>
          </cell>
          <cell r="CS590">
            <v>0</v>
          </cell>
          <cell r="CT590">
            <v>0</v>
          </cell>
          <cell r="CU590">
            <v>0</v>
          </cell>
          <cell r="CV590">
            <v>0</v>
          </cell>
          <cell r="CW590">
            <v>0</v>
          </cell>
          <cell r="EE590">
            <v>0</v>
          </cell>
          <cell r="EF590">
            <v>0</v>
          </cell>
          <cell r="EH590">
            <v>0</v>
          </cell>
          <cell r="EI590">
            <v>0</v>
          </cell>
          <cell r="EJ590">
            <v>0</v>
          </cell>
          <cell r="EK590">
            <v>0</v>
          </cell>
          <cell r="EL590">
            <v>0</v>
          </cell>
          <cell r="EM590">
            <v>0</v>
          </cell>
        </row>
        <row r="591">
          <cell r="A591">
            <v>0</v>
          </cell>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V591">
            <v>0</v>
          </cell>
          <cell r="AW591">
            <v>0</v>
          </cell>
          <cell r="AX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0</v>
          </cell>
          <cell r="BS591">
            <v>0</v>
          </cell>
          <cell r="BT591">
            <v>0</v>
          </cell>
          <cell r="BU591">
            <v>0</v>
          </cell>
          <cell r="BV591">
            <v>0</v>
          </cell>
          <cell r="BW591">
            <v>0</v>
          </cell>
          <cell r="BX591">
            <v>0</v>
          </cell>
          <cell r="BY591">
            <v>0</v>
          </cell>
          <cell r="BZ591">
            <v>0</v>
          </cell>
          <cell r="CA591">
            <v>0</v>
          </cell>
          <cell r="CB591">
            <v>0</v>
          </cell>
          <cell r="CC591">
            <v>0</v>
          </cell>
          <cell r="CD591">
            <v>0</v>
          </cell>
          <cell r="CE591">
            <v>0</v>
          </cell>
          <cell r="CF591">
            <v>0</v>
          </cell>
          <cell r="CG591">
            <v>0</v>
          </cell>
          <cell r="CH591">
            <v>0</v>
          </cell>
          <cell r="CN591">
            <v>0</v>
          </cell>
          <cell r="CO591">
            <v>0</v>
          </cell>
          <cell r="CP591">
            <v>0</v>
          </cell>
          <cell r="CQ591">
            <v>0</v>
          </cell>
          <cell r="CS591">
            <v>0</v>
          </cell>
          <cell r="CT591">
            <v>0</v>
          </cell>
          <cell r="CU591">
            <v>0</v>
          </cell>
          <cell r="CV591">
            <v>0</v>
          </cell>
          <cell r="CW591">
            <v>0</v>
          </cell>
          <cell r="EE591">
            <v>0</v>
          </cell>
          <cell r="EF591">
            <v>0</v>
          </cell>
          <cell r="EH591">
            <v>0</v>
          </cell>
          <cell r="EI591">
            <v>0</v>
          </cell>
          <cell r="EJ591">
            <v>0</v>
          </cell>
          <cell r="EK591">
            <v>0</v>
          </cell>
          <cell r="EL591">
            <v>0</v>
          </cell>
          <cell r="EM591">
            <v>0</v>
          </cell>
        </row>
        <row r="592">
          <cell r="A592">
            <v>0</v>
          </cell>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V592">
            <v>0</v>
          </cell>
          <cell r="AW592">
            <v>0</v>
          </cell>
          <cell r="AX592">
            <v>0</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0</v>
          </cell>
          <cell r="BS592">
            <v>0</v>
          </cell>
          <cell r="BT592">
            <v>0</v>
          </cell>
          <cell r="BU592">
            <v>0</v>
          </cell>
          <cell r="BV592">
            <v>0</v>
          </cell>
          <cell r="BW592">
            <v>0</v>
          </cell>
          <cell r="BX592">
            <v>0</v>
          </cell>
          <cell r="BY592">
            <v>0</v>
          </cell>
          <cell r="BZ592">
            <v>0</v>
          </cell>
          <cell r="CA592">
            <v>0</v>
          </cell>
          <cell r="CB592">
            <v>0</v>
          </cell>
          <cell r="CC592">
            <v>0</v>
          </cell>
          <cell r="CD592">
            <v>0</v>
          </cell>
          <cell r="CE592">
            <v>0</v>
          </cell>
          <cell r="CF592">
            <v>0</v>
          </cell>
          <cell r="CG592">
            <v>0</v>
          </cell>
          <cell r="CH592">
            <v>0</v>
          </cell>
          <cell r="CN592">
            <v>0</v>
          </cell>
          <cell r="CO592">
            <v>0</v>
          </cell>
          <cell r="CP592">
            <v>0</v>
          </cell>
          <cell r="CQ592">
            <v>0</v>
          </cell>
          <cell r="CS592">
            <v>0</v>
          </cell>
          <cell r="CT592">
            <v>0</v>
          </cell>
          <cell r="CU592">
            <v>0</v>
          </cell>
          <cell r="CV592">
            <v>0</v>
          </cell>
          <cell r="CW592">
            <v>0</v>
          </cell>
          <cell r="EE592">
            <v>0</v>
          </cell>
          <cell r="EF592">
            <v>0</v>
          </cell>
          <cell r="EH592">
            <v>0</v>
          </cell>
          <cell r="EI592">
            <v>0</v>
          </cell>
          <cell r="EJ592">
            <v>0</v>
          </cell>
          <cell r="EK592">
            <v>0</v>
          </cell>
          <cell r="EL592">
            <v>0</v>
          </cell>
          <cell r="EM592">
            <v>0</v>
          </cell>
        </row>
        <row r="593">
          <cell r="A593">
            <v>0</v>
          </cell>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V593">
            <v>0</v>
          </cell>
          <cell r="AW593">
            <v>0</v>
          </cell>
          <cell r="AX593">
            <v>0</v>
          </cell>
          <cell r="BA593">
            <v>0</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BT593">
            <v>0</v>
          </cell>
          <cell r="BU593">
            <v>0</v>
          </cell>
          <cell r="BV593">
            <v>0</v>
          </cell>
          <cell r="BW593">
            <v>0</v>
          </cell>
          <cell r="BX593">
            <v>0</v>
          </cell>
          <cell r="BY593">
            <v>0</v>
          </cell>
          <cell r="BZ593">
            <v>0</v>
          </cell>
          <cell r="CA593">
            <v>0</v>
          </cell>
          <cell r="CB593">
            <v>0</v>
          </cell>
          <cell r="CC593">
            <v>0</v>
          </cell>
          <cell r="CD593">
            <v>0</v>
          </cell>
          <cell r="CE593">
            <v>0</v>
          </cell>
          <cell r="CF593">
            <v>0</v>
          </cell>
          <cell r="CG593">
            <v>0</v>
          </cell>
          <cell r="CH593">
            <v>0</v>
          </cell>
          <cell r="CN593">
            <v>0</v>
          </cell>
          <cell r="CO593">
            <v>0</v>
          </cell>
          <cell r="CP593">
            <v>0</v>
          </cell>
          <cell r="CQ593">
            <v>0</v>
          </cell>
          <cell r="CS593">
            <v>0</v>
          </cell>
          <cell r="CT593">
            <v>0</v>
          </cell>
          <cell r="CU593">
            <v>0</v>
          </cell>
          <cell r="CV593">
            <v>0</v>
          </cell>
          <cell r="CW593">
            <v>0</v>
          </cell>
          <cell r="EE593">
            <v>0</v>
          </cell>
          <cell r="EF593">
            <v>0</v>
          </cell>
          <cell r="EH593">
            <v>0</v>
          </cell>
          <cell r="EI593">
            <v>0</v>
          </cell>
          <cell r="EJ593">
            <v>0</v>
          </cell>
          <cell r="EK593">
            <v>0</v>
          </cell>
          <cell r="EL593">
            <v>0</v>
          </cell>
          <cell r="EM593">
            <v>0</v>
          </cell>
        </row>
        <row r="594">
          <cell r="A594">
            <v>0</v>
          </cell>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V594">
            <v>0</v>
          </cell>
          <cell r="AW594">
            <v>0</v>
          </cell>
          <cell r="AX594">
            <v>0</v>
          </cell>
          <cell r="BA594">
            <v>0</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cell r="BR594">
            <v>0</v>
          </cell>
          <cell r="BS594">
            <v>0</v>
          </cell>
          <cell r="BT594">
            <v>0</v>
          </cell>
          <cell r="BU594">
            <v>0</v>
          </cell>
          <cell r="BV594">
            <v>0</v>
          </cell>
          <cell r="BW594">
            <v>0</v>
          </cell>
          <cell r="BX594">
            <v>0</v>
          </cell>
          <cell r="BY594">
            <v>0</v>
          </cell>
          <cell r="BZ594">
            <v>0</v>
          </cell>
          <cell r="CA594">
            <v>0</v>
          </cell>
          <cell r="CB594">
            <v>0</v>
          </cell>
          <cell r="CC594">
            <v>0</v>
          </cell>
          <cell r="CD594">
            <v>0</v>
          </cell>
          <cell r="CE594">
            <v>0</v>
          </cell>
          <cell r="CF594">
            <v>0</v>
          </cell>
          <cell r="CG594">
            <v>0</v>
          </cell>
          <cell r="CH594">
            <v>0</v>
          </cell>
          <cell r="CN594">
            <v>0</v>
          </cell>
          <cell r="CO594">
            <v>0</v>
          </cell>
          <cell r="CP594">
            <v>0</v>
          </cell>
          <cell r="CQ594">
            <v>0</v>
          </cell>
          <cell r="CS594">
            <v>0</v>
          </cell>
          <cell r="CT594">
            <v>0</v>
          </cell>
          <cell r="CU594">
            <v>0</v>
          </cell>
          <cell r="CV594">
            <v>0</v>
          </cell>
          <cell r="CW594">
            <v>0</v>
          </cell>
          <cell r="EE594">
            <v>0</v>
          </cell>
          <cell r="EF594">
            <v>0</v>
          </cell>
          <cell r="EH594">
            <v>0</v>
          </cell>
          <cell r="EI594">
            <v>0</v>
          </cell>
          <cell r="EJ594">
            <v>0</v>
          </cell>
          <cell r="EK594">
            <v>0</v>
          </cell>
          <cell r="EL594">
            <v>0</v>
          </cell>
          <cell r="EM594">
            <v>0</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V595">
            <v>0</v>
          </cell>
          <cell r="AW595">
            <v>0</v>
          </cell>
          <cell r="AX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Q595">
            <v>0</v>
          </cell>
          <cell r="BR595">
            <v>0</v>
          </cell>
          <cell r="BS595">
            <v>0</v>
          </cell>
          <cell r="BT595">
            <v>0</v>
          </cell>
          <cell r="BU595">
            <v>0</v>
          </cell>
          <cell r="BV595">
            <v>0</v>
          </cell>
          <cell r="BW595">
            <v>0</v>
          </cell>
          <cell r="BX595">
            <v>0</v>
          </cell>
          <cell r="BY595">
            <v>0</v>
          </cell>
          <cell r="BZ595">
            <v>0</v>
          </cell>
          <cell r="CA595">
            <v>0</v>
          </cell>
          <cell r="CB595">
            <v>0</v>
          </cell>
          <cell r="CC595">
            <v>0</v>
          </cell>
          <cell r="CD595">
            <v>0</v>
          </cell>
          <cell r="CE595">
            <v>0</v>
          </cell>
          <cell r="CF595">
            <v>0</v>
          </cell>
          <cell r="CG595">
            <v>0</v>
          </cell>
          <cell r="CH595">
            <v>0</v>
          </cell>
          <cell r="CN595">
            <v>0</v>
          </cell>
          <cell r="CO595">
            <v>0</v>
          </cell>
          <cell r="CP595">
            <v>0</v>
          </cell>
          <cell r="CQ595">
            <v>0</v>
          </cell>
          <cell r="CS595">
            <v>0</v>
          </cell>
          <cell r="CT595">
            <v>0</v>
          </cell>
          <cell r="CU595">
            <v>0</v>
          </cell>
          <cell r="CV595">
            <v>0</v>
          </cell>
          <cell r="CW595">
            <v>0</v>
          </cell>
          <cell r="EE595">
            <v>0</v>
          </cell>
          <cell r="EF595">
            <v>0</v>
          </cell>
          <cell r="EH595">
            <v>0</v>
          </cell>
          <cell r="EI595">
            <v>0</v>
          </cell>
          <cell r="EJ595">
            <v>0</v>
          </cell>
          <cell r="EK595">
            <v>0</v>
          </cell>
          <cell r="EL595">
            <v>0</v>
          </cell>
          <cell r="EM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V596">
            <v>0</v>
          </cell>
          <cell r="AW596">
            <v>0</v>
          </cell>
          <cell r="AX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Q596">
            <v>0</v>
          </cell>
          <cell r="BR596">
            <v>0</v>
          </cell>
          <cell r="BS596">
            <v>0</v>
          </cell>
          <cell r="BT596">
            <v>0</v>
          </cell>
          <cell r="BU596">
            <v>0</v>
          </cell>
          <cell r="BV596">
            <v>0</v>
          </cell>
          <cell r="BW596">
            <v>0</v>
          </cell>
          <cell r="BX596">
            <v>0</v>
          </cell>
          <cell r="BY596">
            <v>0</v>
          </cell>
          <cell r="BZ596">
            <v>0</v>
          </cell>
          <cell r="CA596">
            <v>0</v>
          </cell>
          <cell r="CB596">
            <v>0</v>
          </cell>
          <cell r="CC596">
            <v>0</v>
          </cell>
          <cell r="CD596">
            <v>0</v>
          </cell>
          <cell r="CE596">
            <v>0</v>
          </cell>
          <cell r="CF596">
            <v>0</v>
          </cell>
          <cell r="CG596">
            <v>0</v>
          </cell>
          <cell r="CH596">
            <v>0</v>
          </cell>
          <cell r="CN596">
            <v>0</v>
          </cell>
          <cell r="CO596">
            <v>0</v>
          </cell>
          <cell r="CP596">
            <v>0</v>
          </cell>
          <cell r="CQ596">
            <v>0</v>
          </cell>
          <cell r="CS596">
            <v>0</v>
          </cell>
          <cell r="CT596">
            <v>0</v>
          </cell>
          <cell r="CU596">
            <v>0</v>
          </cell>
          <cell r="CV596">
            <v>0</v>
          </cell>
          <cell r="CW596">
            <v>0</v>
          </cell>
          <cell r="EE596">
            <v>0</v>
          </cell>
          <cell r="EF596">
            <v>0</v>
          </cell>
          <cell r="EH596">
            <v>0</v>
          </cell>
          <cell r="EI596">
            <v>0</v>
          </cell>
          <cell r="EJ596">
            <v>0</v>
          </cell>
          <cell r="EK596">
            <v>0</v>
          </cell>
          <cell r="EL596">
            <v>0</v>
          </cell>
          <cell r="EM596">
            <v>0</v>
          </cell>
        </row>
        <row r="597">
          <cell r="A597">
            <v>0</v>
          </cell>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V597">
            <v>0</v>
          </cell>
          <cell r="AW597">
            <v>0</v>
          </cell>
          <cell r="AX597">
            <v>0</v>
          </cell>
          <cell r="BA597">
            <v>0</v>
          </cell>
          <cell r="BB597">
            <v>0</v>
          </cell>
          <cell r="BC597">
            <v>0</v>
          </cell>
          <cell r="BD597">
            <v>0</v>
          </cell>
          <cell r="BE597">
            <v>0</v>
          </cell>
          <cell r="BF597">
            <v>0</v>
          </cell>
          <cell r="BG597">
            <v>0</v>
          </cell>
          <cell r="BH597">
            <v>0</v>
          </cell>
          <cell r="BI597">
            <v>0</v>
          </cell>
          <cell r="BJ597">
            <v>0</v>
          </cell>
          <cell r="BK597">
            <v>0</v>
          </cell>
          <cell r="BL597">
            <v>0</v>
          </cell>
          <cell r="BM597">
            <v>0</v>
          </cell>
          <cell r="BN597">
            <v>0</v>
          </cell>
          <cell r="BO597">
            <v>0</v>
          </cell>
          <cell r="BP597">
            <v>0</v>
          </cell>
          <cell r="BQ597">
            <v>0</v>
          </cell>
          <cell r="BR597">
            <v>0</v>
          </cell>
          <cell r="BS597">
            <v>0</v>
          </cell>
          <cell r="BT597">
            <v>0</v>
          </cell>
          <cell r="BU597">
            <v>0</v>
          </cell>
          <cell r="BV597">
            <v>0</v>
          </cell>
          <cell r="BW597">
            <v>0</v>
          </cell>
          <cell r="BX597">
            <v>0</v>
          </cell>
          <cell r="BY597">
            <v>0</v>
          </cell>
          <cell r="BZ597">
            <v>0</v>
          </cell>
          <cell r="CA597">
            <v>0</v>
          </cell>
          <cell r="CB597">
            <v>0</v>
          </cell>
          <cell r="CC597">
            <v>0</v>
          </cell>
          <cell r="CD597">
            <v>0</v>
          </cell>
          <cell r="CE597">
            <v>0</v>
          </cell>
          <cell r="CF597">
            <v>0</v>
          </cell>
          <cell r="CG597">
            <v>0</v>
          </cell>
          <cell r="CH597">
            <v>0</v>
          </cell>
          <cell r="CN597">
            <v>0</v>
          </cell>
          <cell r="CO597">
            <v>0</v>
          </cell>
          <cell r="CP597">
            <v>0</v>
          </cell>
          <cell r="CQ597">
            <v>0</v>
          </cell>
          <cell r="CS597">
            <v>0</v>
          </cell>
          <cell r="CT597">
            <v>0</v>
          </cell>
          <cell r="CU597">
            <v>0</v>
          </cell>
          <cell r="CV597">
            <v>0</v>
          </cell>
          <cell r="CW597">
            <v>0</v>
          </cell>
          <cell r="EE597">
            <v>0</v>
          </cell>
          <cell r="EF597">
            <v>0</v>
          </cell>
          <cell r="EH597">
            <v>0</v>
          </cell>
          <cell r="EI597">
            <v>0</v>
          </cell>
          <cell r="EJ597">
            <v>0</v>
          </cell>
          <cell r="EK597">
            <v>0</v>
          </cell>
          <cell r="EL597">
            <v>0</v>
          </cell>
          <cell r="EM597">
            <v>0</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V598">
            <v>0</v>
          </cell>
          <cell r="AW598">
            <v>0</v>
          </cell>
          <cell r="AX598">
            <v>0</v>
          </cell>
          <cell r="BA598">
            <v>0</v>
          </cell>
          <cell r="BB598">
            <v>0</v>
          </cell>
          <cell r="BC598">
            <v>0</v>
          </cell>
          <cell r="BD598">
            <v>0</v>
          </cell>
          <cell r="BE598">
            <v>0</v>
          </cell>
          <cell r="BF598">
            <v>0</v>
          </cell>
          <cell r="BG598">
            <v>0</v>
          </cell>
          <cell r="BH598">
            <v>0</v>
          </cell>
          <cell r="BI598">
            <v>0</v>
          </cell>
          <cell r="BJ598">
            <v>0</v>
          </cell>
          <cell r="BK598">
            <v>0</v>
          </cell>
          <cell r="BL598">
            <v>0</v>
          </cell>
          <cell r="BM598">
            <v>0</v>
          </cell>
          <cell r="BN598">
            <v>0</v>
          </cell>
          <cell r="BO598">
            <v>0</v>
          </cell>
          <cell r="BP598">
            <v>0</v>
          </cell>
          <cell r="BQ598">
            <v>0</v>
          </cell>
          <cell r="BR598">
            <v>0</v>
          </cell>
          <cell r="BS598">
            <v>0</v>
          </cell>
          <cell r="BT598">
            <v>0</v>
          </cell>
          <cell r="BU598">
            <v>0</v>
          </cell>
          <cell r="BV598">
            <v>0</v>
          </cell>
          <cell r="BW598">
            <v>0</v>
          </cell>
          <cell r="BX598">
            <v>0</v>
          </cell>
          <cell r="BY598">
            <v>0</v>
          </cell>
          <cell r="BZ598">
            <v>0</v>
          </cell>
          <cell r="CA598">
            <v>0</v>
          </cell>
          <cell r="CB598">
            <v>0</v>
          </cell>
          <cell r="CC598">
            <v>0</v>
          </cell>
          <cell r="CD598">
            <v>0</v>
          </cell>
          <cell r="CE598">
            <v>0</v>
          </cell>
          <cell r="CF598">
            <v>0</v>
          </cell>
          <cell r="CG598">
            <v>0</v>
          </cell>
          <cell r="CH598">
            <v>0</v>
          </cell>
          <cell r="CN598">
            <v>0</v>
          </cell>
          <cell r="CO598">
            <v>0</v>
          </cell>
          <cell r="CP598">
            <v>0</v>
          </cell>
          <cell r="CQ598">
            <v>0</v>
          </cell>
          <cell r="CS598">
            <v>0</v>
          </cell>
          <cell r="CT598">
            <v>0</v>
          </cell>
          <cell r="CU598">
            <v>0</v>
          </cell>
          <cell r="CV598">
            <v>0</v>
          </cell>
          <cell r="CW598">
            <v>0</v>
          </cell>
          <cell r="EE598">
            <v>0</v>
          </cell>
          <cell r="EF598">
            <v>0</v>
          </cell>
          <cell r="EH598">
            <v>0</v>
          </cell>
          <cell r="EI598">
            <v>0</v>
          </cell>
          <cell r="EJ598">
            <v>0</v>
          </cell>
          <cell r="EK598">
            <v>0</v>
          </cell>
          <cell r="EL598">
            <v>0</v>
          </cell>
          <cell r="EM598">
            <v>0</v>
          </cell>
        </row>
        <row r="599">
          <cell r="A599">
            <v>0</v>
          </cell>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V599">
            <v>0</v>
          </cell>
          <cell r="AW599">
            <v>0</v>
          </cell>
          <cell r="AX599">
            <v>0</v>
          </cell>
          <cell r="BA599">
            <v>0</v>
          </cell>
          <cell r="BB599">
            <v>0</v>
          </cell>
          <cell r="BC599">
            <v>0</v>
          </cell>
          <cell r="BD599">
            <v>0</v>
          </cell>
          <cell r="BE599">
            <v>0</v>
          </cell>
          <cell r="BF599">
            <v>0</v>
          </cell>
          <cell r="BG599">
            <v>0</v>
          </cell>
          <cell r="BH599">
            <v>0</v>
          </cell>
          <cell r="BI599">
            <v>0</v>
          </cell>
          <cell r="BJ599">
            <v>0</v>
          </cell>
          <cell r="BK599">
            <v>0</v>
          </cell>
          <cell r="BL599">
            <v>0</v>
          </cell>
          <cell r="BM599">
            <v>0</v>
          </cell>
          <cell r="BN599">
            <v>0</v>
          </cell>
          <cell r="BO599">
            <v>0</v>
          </cell>
          <cell r="BP599">
            <v>0</v>
          </cell>
          <cell r="BQ599">
            <v>0</v>
          </cell>
          <cell r="BR599">
            <v>0</v>
          </cell>
          <cell r="BS599">
            <v>0</v>
          </cell>
          <cell r="BT599">
            <v>0</v>
          </cell>
          <cell r="BU599">
            <v>0</v>
          </cell>
          <cell r="BV599">
            <v>0</v>
          </cell>
          <cell r="BW599">
            <v>0</v>
          </cell>
          <cell r="BX599">
            <v>0</v>
          </cell>
          <cell r="BY599">
            <v>0</v>
          </cell>
          <cell r="BZ599">
            <v>0</v>
          </cell>
          <cell r="CA599">
            <v>0</v>
          </cell>
          <cell r="CB599">
            <v>0</v>
          </cell>
          <cell r="CC599">
            <v>0</v>
          </cell>
          <cell r="CD599">
            <v>0</v>
          </cell>
          <cell r="CE599">
            <v>0</v>
          </cell>
          <cell r="CF599">
            <v>0</v>
          </cell>
          <cell r="CG599">
            <v>0</v>
          </cell>
          <cell r="CH599">
            <v>0</v>
          </cell>
          <cell r="CN599">
            <v>0</v>
          </cell>
          <cell r="CO599">
            <v>0</v>
          </cell>
          <cell r="CP599">
            <v>0</v>
          </cell>
          <cell r="CQ599">
            <v>0</v>
          </cell>
          <cell r="CS599">
            <v>0</v>
          </cell>
          <cell r="CT599">
            <v>0</v>
          </cell>
          <cell r="CU599">
            <v>0</v>
          </cell>
          <cell r="CV599">
            <v>0</v>
          </cell>
          <cell r="CW599">
            <v>0</v>
          </cell>
          <cell r="EE599">
            <v>0</v>
          </cell>
          <cell r="EF599">
            <v>0</v>
          </cell>
          <cell r="EH599">
            <v>0</v>
          </cell>
          <cell r="EI599">
            <v>0</v>
          </cell>
          <cell r="EJ599">
            <v>0</v>
          </cell>
          <cell r="EK599">
            <v>0</v>
          </cell>
          <cell r="EL599">
            <v>0</v>
          </cell>
          <cell r="EM599">
            <v>0</v>
          </cell>
        </row>
        <row r="600">
          <cell r="A600">
            <v>0</v>
          </cell>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V600">
            <v>0</v>
          </cell>
          <cell r="AW600">
            <v>0</v>
          </cell>
          <cell r="AX600">
            <v>0</v>
          </cell>
          <cell r="BA600">
            <v>0</v>
          </cell>
          <cell r="BB600">
            <v>0</v>
          </cell>
          <cell r="BC600">
            <v>0</v>
          </cell>
          <cell r="BD600">
            <v>0</v>
          </cell>
          <cell r="BE600">
            <v>0</v>
          </cell>
          <cell r="BF600">
            <v>0</v>
          </cell>
          <cell r="BG600">
            <v>0</v>
          </cell>
          <cell r="BH600">
            <v>0</v>
          </cell>
          <cell r="BI600">
            <v>0</v>
          </cell>
          <cell r="BJ600">
            <v>0</v>
          </cell>
          <cell r="BK600">
            <v>0</v>
          </cell>
          <cell r="BL600">
            <v>0</v>
          </cell>
          <cell r="BM600">
            <v>0</v>
          </cell>
          <cell r="BN600">
            <v>0</v>
          </cell>
          <cell r="BO600">
            <v>0</v>
          </cell>
          <cell r="BP600">
            <v>0</v>
          </cell>
          <cell r="BQ600">
            <v>0</v>
          </cell>
          <cell r="BR600">
            <v>0</v>
          </cell>
          <cell r="BS600">
            <v>0</v>
          </cell>
          <cell r="BT600">
            <v>0</v>
          </cell>
          <cell r="BU600">
            <v>0</v>
          </cell>
          <cell r="BV600">
            <v>0</v>
          </cell>
          <cell r="BW600">
            <v>0</v>
          </cell>
          <cell r="BX600">
            <v>0</v>
          </cell>
          <cell r="BY600">
            <v>0</v>
          </cell>
          <cell r="BZ600">
            <v>0</v>
          </cell>
          <cell r="CA600">
            <v>0</v>
          </cell>
          <cell r="CB600">
            <v>0</v>
          </cell>
          <cell r="CC600">
            <v>0</v>
          </cell>
          <cell r="CD600">
            <v>0</v>
          </cell>
          <cell r="CE600">
            <v>0</v>
          </cell>
          <cell r="CF600">
            <v>0</v>
          </cell>
          <cell r="CG600">
            <v>0</v>
          </cell>
          <cell r="CH600">
            <v>0</v>
          </cell>
          <cell r="CN600">
            <v>0</v>
          </cell>
          <cell r="CO600">
            <v>0</v>
          </cell>
          <cell r="CP600">
            <v>0</v>
          </cell>
          <cell r="CQ600">
            <v>0</v>
          </cell>
          <cell r="CS600">
            <v>0</v>
          </cell>
          <cell r="CT600">
            <v>0</v>
          </cell>
          <cell r="CU600">
            <v>0</v>
          </cell>
          <cell r="CV600">
            <v>0</v>
          </cell>
          <cell r="CW600">
            <v>0</v>
          </cell>
          <cell r="EE600">
            <v>0</v>
          </cell>
          <cell r="EF600">
            <v>0</v>
          </cell>
          <cell r="EH600">
            <v>0</v>
          </cell>
          <cell r="EI600">
            <v>0</v>
          </cell>
          <cell r="EJ600">
            <v>0</v>
          </cell>
          <cell r="EK600">
            <v>0</v>
          </cell>
          <cell r="EL600">
            <v>0</v>
          </cell>
          <cell r="EM600">
            <v>0</v>
          </cell>
        </row>
        <row r="601">
          <cell r="A601">
            <v>0</v>
          </cell>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V601">
            <v>0</v>
          </cell>
          <cell r="AW601">
            <v>0</v>
          </cell>
          <cell r="AX601">
            <v>0</v>
          </cell>
          <cell r="BA601">
            <v>0</v>
          </cell>
          <cell r="BB601">
            <v>0</v>
          </cell>
          <cell r="BC601">
            <v>0</v>
          </cell>
          <cell r="BD601">
            <v>0</v>
          </cell>
          <cell r="BE601">
            <v>0</v>
          </cell>
          <cell r="BF601">
            <v>0</v>
          </cell>
          <cell r="BG601">
            <v>0</v>
          </cell>
          <cell r="BH601">
            <v>0</v>
          </cell>
          <cell r="BI601">
            <v>0</v>
          </cell>
          <cell r="BJ601">
            <v>0</v>
          </cell>
          <cell r="BK601">
            <v>0</v>
          </cell>
          <cell r="BL601">
            <v>0</v>
          </cell>
          <cell r="BM601">
            <v>0</v>
          </cell>
          <cell r="BN601">
            <v>0</v>
          </cell>
          <cell r="BO601">
            <v>0</v>
          </cell>
          <cell r="BP601">
            <v>0</v>
          </cell>
          <cell r="BQ601">
            <v>0</v>
          </cell>
          <cell r="BR601">
            <v>0</v>
          </cell>
          <cell r="BS601">
            <v>0</v>
          </cell>
          <cell r="BT601">
            <v>0</v>
          </cell>
          <cell r="BU601">
            <v>0</v>
          </cell>
          <cell r="BV601">
            <v>0</v>
          </cell>
          <cell r="BW601">
            <v>0</v>
          </cell>
          <cell r="BX601">
            <v>0</v>
          </cell>
          <cell r="BY601">
            <v>0</v>
          </cell>
          <cell r="BZ601">
            <v>0</v>
          </cell>
          <cell r="CA601">
            <v>0</v>
          </cell>
          <cell r="CB601">
            <v>0</v>
          </cell>
          <cell r="CC601">
            <v>0</v>
          </cell>
          <cell r="CD601">
            <v>0</v>
          </cell>
          <cell r="CE601">
            <v>0</v>
          </cell>
          <cell r="CF601">
            <v>0</v>
          </cell>
          <cell r="CG601">
            <v>0</v>
          </cell>
          <cell r="CH601">
            <v>0</v>
          </cell>
          <cell r="CN601">
            <v>0</v>
          </cell>
          <cell r="CO601">
            <v>0</v>
          </cell>
          <cell r="CP601">
            <v>0</v>
          </cell>
          <cell r="CQ601">
            <v>0</v>
          </cell>
          <cell r="CS601">
            <v>0</v>
          </cell>
          <cell r="CT601">
            <v>0</v>
          </cell>
          <cell r="CU601">
            <v>0</v>
          </cell>
          <cell r="CV601">
            <v>0</v>
          </cell>
          <cell r="CW601">
            <v>0</v>
          </cell>
          <cell r="EE601">
            <v>0</v>
          </cell>
          <cell r="EF601">
            <v>0</v>
          </cell>
          <cell r="EH601">
            <v>0</v>
          </cell>
          <cell r="EI601">
            <v>0</v>
          </cell>
          <cell r="EJ601">
            <v>0</v>
          </cell>
          <cell r="EK601">
            <v>0</v>
          </cell>
          <cell r="EL601">
            <v>0</v>
          </cell>
          <cell r="EM601">
            <v>0</v>
          </cell>
        </row>
        <row r="602">
          <cell r="A602">
            <v>0</v>
          </cell>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V602">
            <v>0</v>
          </cell>
          <cell r="AW602">
            <v>0</v>
          </cell>
          <cell r="AX602">
            <v>0</v>
          </cell>
          <cell r="BA602">
            <v>0</v>
          </cell>
          <cell r="BB602">
            <v>0</v>
          </cell>
          <cell r="BC602">
            <v>0</v>
          </cell>
          <cell r="BD602">
            <v>0</v>
          </cell>
          <cell r="BE602">
            <v>0</v>
          </cell>
          <cell r="BF602">
            <v>0</v>
          </cell>
          <cell r="BG602">
            <v>0</v>
          </cell>
          <cell r="BH602">
            <v>0</v>
          </cell>
          <cell r="BI602">
            <v>0</v>
          </cell>
          <cell r="BJ602">
            <v>0</v>
          </cell>
          <cell r="BK602">
            <v>0</v>
          </cell>
          <cell r="BL602">
            <v>0</v>
          </cell>
          <cell r="BM602">
            <v>0</v>
          </cell>
          <cell r="BN602">
            <v>0</v>
          </cell>
          <cell r="BO602">
            <v>0</v>
          </cell>
          <cell r="BP602">
            <v>0</v>
          </cell>
          <cell r="BQ602">
            <v>0</v>
          </cell>
          <cell r="BR602">
            <v>0</v>
          </cell>
          <cell r="BS602">
            <v>0</v>
          </cell>
          <cell r="BT602">
            <v>0</v>
          </cell>
          <cell r="BU602">
            <v>0</v>
          </cell>
          <cell r="BV602">
            <v>0</v>
          </cell>
          <cell r="BW602">
            <v>0</v>
          </cell>
          <cell r="BX602">
            <v>0</v>
          </cell>
          <cell r="BY602">
            <v>0</v>
          </cell>
          <cell r="BZ602">
            <v>0</v>
          </cell>
          <cell r="CA602">
            <v>0</v>
          </cell>
          <cell r="CB602">
            <v>0</v>
          </cell>
          <cell r="CC602">
            <v>0</v>
          </cell>
          <cell r="CD602">
            <v>0</v>
          </cell>
          <cell r="CE602">
            <v>0</v>
          </cell>
          <cell r="CF602">
            <v>0</v>
          </cell>
          <cell r="CG602">
            <v>0</v>
          </cell>
          <cell r="CH602">
            <v>0</v>
          </cell>
          <cell r="CN602">
            <v>0</v>
          </cell>
          <cell r="CO602">
            <v>0</v>
          </cell>
          <cell r="CP602">
            <v>0</v>
          </cell>
          <cell r="CQ602">
            <v>0</v>
          </cell>
          <cell r="CS602">
            <v>0</v>
          </cell>
          <cell r="CT602">
            <v>0</v>
          </cell>
          <cell r="CU602">
            <v>0</v>
          </cell>
          <cell r="CV602">
            <v>0</v>
          </cell>
          <cell r="CW602">
            <v>0</v>
          </cell>
          <cell r="EE602">
            <v>0</v>
          </cell>
          <cell r="EF602">
            <v>0</v>
          </cell>
          <cell r="EH602">
            <v>0</v>
          </cell>
          <cell r="EI602">
            <v>0</v>
          </cell>
          <cell r="EJ602">
            <v>0</v>
          </cell>
          <cell r="EK602">
            <v>0</v>
          </cell>
          <cell r="EL602">
            <v>0</v>
          </cell>
          <cell r="EM602">
            <v>0</v>
          </cell>
        </row>
        <row r="603">
          <cell r="A603">
            <v>0</v>
          </cell>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V603">
            <v>0</v>
          </cell>
          <cell r="AW603">
            <v>0</v>
          </cell>
          <cell r="AX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0</v>
          </cell>
          <cell r="BW603">
            <v>0</v>
          </cell>
          <cell r="BX603">
            <v>0</v>
          </cell>
          <cell r="BY603">
            <v>0</v>
          </cell>
          <cell r="BZ603">
            <v>0</v>
          </cell>
          <cell r="CA603">
            <v>0</v>
          </cell>
          <cell r="CB603">
            <v>0</v>
          </cell>
          <cell r="CC603">
            <v>0</v>
          </cell>
          <cell r="CD603">
            <v>0</v>
          </cell>
          <cell r="CE603">
            <v>0</v>
          </cell>
          <cell r="CF603">
            <v>0</v>
          </cell>
          <cell r="CG603">
            <v>0</v>
          </cell>
          <cell r="CH603">
            <v>0</v>
          </cell>
          <cell r="CN603">
            <v>0</v>
          </cell>
          <cell r="CO603">
            <v>0</v>
          </cell>
          <cell r="CP603">
            <v>0</v>
          </cell>
          <cell r="CQ603">
            <v>0</v>
          </cell>
          <cell r="CS603">
            <v>0</v>
          </cell>
          <cell r="CT603">
            <v>0</v>
          </cell>
          <cell r="CU603">
            <v>0</v>
          </cell>
          <cell r="CV603">
            <v>0</v>
          </cell>
          <cell r="CW603">
            <v>0</v>
          </cell>
          <cell r="EE603">
            <v>0</v>
          </cell>
          <cell r="EF603">
            <v>0</v>
          </cell>
          <cell r="EH603">
            <v>0</v>
          </cell>
          <cell r="EI603">
            <v>0</v>
          </cell>
          <cell r="EJ603">
            <v>0</v>
          </cell>
          <cell r="EK603">
            <v>0</v>
          </cell>
          <cell r="EL603">
            <v>0</v>
          </cell>
          <cell r="EM603">
            <v>0</v>
          </cell>
        </row>
        <row r="604">
          <cell r="A604">
            <v>0</v>
          </cell>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V604">
            <v>0</v>
          </cell>
          <cell r="AW604">
            <v>0</v>
          </cell>
          <cell r="AX604">
            <v>0</v>
          </cell>
          <cell r="BA604">
            <v>0</v>
          </cell>
          <cell r="BB604">
            <v>0</v>
          </cell>
          <cell r="BC604">
            <v>0</v>
          </cell>
          <cell r="BD604">
            <v>0</v>
          </cell>
          <cell r="BE604">
            <v>0</v>
          </cell>
          <cell r="BF604">
            <v>0</v>
          </cell>
          <cell r="BG604">
            <v>0</v>
          </cell>
          <cell r="BH604">
            <v>0</v>
          </cell>
          <cell r="BI604">
            <v>0</v>
          </cell>
          <cell r="BJ604">
            <v>0</v>
          </cell>
          <cell r="BK604">
            <v>0</v>
          </cell>
          <cell r="BL604">
            <v>0</v>
          </cell>
          <cell r="BM604">
            <v>0</v>
          </cell>
          <cell r="BN604">
            <v>0</v>
          </cell>
          <cell r="BO604">
            <v>0</v>
          </cell>
          <cell r="BP604">
            <v>0</v>
          </cell>
          <cell r="BQ604">
            <v>0</v>
          </cell>
          <cell r="BR604">
            <v>0</v>
          </cell>
          <cell r="BS604">
            <v>0</v>
          </cell>
          <cell r="BT604">
            <v>0</v>
          </cell>
          <cell r="BU604">
            <v>0</v>
          </cell>
          <cell r="BV604">
            <v>0</v>
          </cell>
          <cell r="BW604">
            <v>0</v>
          </cell>
          <cell r="BX604">
            <v>0</v>
          </cell>
          <cell r="BY604">
            <v>0</v>
          </cell>
          <cell r="BZ604">
            <v>0</v>
          </cell>
          <cell r="CA604">
            <v>0</v>
          </cell>
          <cell r="CB604">
            <v>0</v>
          </cell>
          <cell r="CC604">
            <v>0</v>
          </cell>
          <cell r="CD604">
            <v>0</v>
          </cell>
          <cell r="CE604">
            <v>0</v>
          </cell>
          <cell r="CF604">
            <v>0</v>
          </cell>
          <cell r="CG604">
            <v>0</v>
          </cell>
          <cell r="CH604">
            <v>0</v>
          </cell>
          <cell r="CN604">
            <v>0</v>
          </cell>
          <cell r="CO604">
            <v>0</v>
          </cell>
          <cell r="CP604">
            <v>0</v>
          </cell>
          <cell r="CQ604">
            <v>0</v>
          </cell>
          <cell r="CS604">
            <v>0</v>
          </cell>
          <cell r="CT604">
            <v>0</v>
          </cell>
          <cell r="CU604">
            <v>0</v>
          </cell>
          <cell r="CV604">
            <v>0</v>
          </cell>
          <cell r="CW604">
            <v>0</v>
          </cell>
          <cell r="EE604">
            <v>0</v>
          </cell>
          <cell r="EF604">
            <v>0</v>
          </cell>
          <cell r="EH604">
            <v>0</v>
          </cell>
          <cell r="EI604">
            <v>0</v>
          </cell>
          <cell r="EJ604">
            <v>0</v>
          </cell>
          <cell r="EK604">
            <v>0</v>
          </cell>
          <cell r="EL604">
            <v>0</v>
          </cell>
          <cell r="EM604">
            <v>0</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V605">
            <v>0</v>
          </cell>
          <cell r="AW605">
            <v>0</v>
          </cell>
          <cell r="AX605">
            <v>0</v>
          </cell>
          <cell r="BA605">
            <v>0</v>
          </cell>
          <cell r="BB605">
            <v>0</v>
          </cell>
          <cell r="BC605">
            <v>0</v>
          </cell>
          <cell r="BD605">
            <v>0</v>
          </cell>
          <cell r="BE605">
            <v>0</v>
          </cell>
          <cell r="BF605">
            <v>0</v>
          </cell>
          <cell r="BG605">
            <v>0</v>
          </cell>
          <cell r="BH605">
            <v>0</v>
          </cell>
          <cell r="BI605">
            <v>0</v>
          </cell>
          <cell r="BJ605">
            <v>0</v>
          </cell>
          <cell r="BK605">
            <v>0</v>
          </cell>
          <cell r="BL605">
            <v>0</v>
          </cell>
          <cell r="BM605">
            <v>0</v>
          </cell>
          <cell r="BN605">
            <v>0</v>
          </cell>
          <cell r="BO605">
            <v>0</v>
          </cell>
          <cell r="BP605">
            <v>0</v>
          </cell>
          <cell r="BQ605">
            <v>0</v>
          </cell>
          <cell r="BR605">
            <v>0</v>
          </cell>
          <cell r="BS605">
            <v>0</v>
          </cell>
          <cell r="BT605">
            <v>0</v>
          </cell>
          <cell r="BU605">
            <v>0</v>
          </cell>
          <cell r="BV605">
            <v>0</v>
          </cell>
          <cell r="BW605">
            <v>0</v>
          </cell>
          <cell r="BX605">
            <v>0</v>
          </cell>
          <cell r="BY605">
            <v>0</v>
          </cell>
          <cell r="BZ605">
            <v>0</v>
          </cell>
          <cell r="CA605">
            <v>0</v>
          </cell>
          <cell r="CB605">
            <v>0</v>
          </cell>
          <cell r="CC605">
            <v>0</v>
          </cell>
          <cell r="CD605">
            <v>0</v>
          </cell>
          <cell r="CE605">
            <v>0</v>
          </cell>
          <cell r="CF605">
            <v>0</v>
          </cell>
          <cell r="CG605">
            <v>0</v>
          </cell>
          <cell r="CH605">
            <v>0</v>
          </cell>
          <cell r="CN605">
            <v>0</v>
          </cell>
          <cell r="CO605">
            <v>0</v>
          </cell>
          <cell r="CP605">
            <v>0</v>
          </cell>
          <cell r="CQ605">
            <v>0</v>
          </cell>
          <cell r="CS605">
            <v>0</v>
          </cell>
          <cell r="CT605">
            <v>0</v>
          </cell>
          <cell r="CU605">
            <v>0</v>
          </cell>
          <cell r="CV605">
            <v>0</v>
          </cell>
          <cell r="CW605">
            <v>0</v>
          </cell>
          <cell r="EE605">
            <v>0</v>
          </cell>
          <cell r="EF605">
            <v>0</v>
          </cell>
          <cell r="EH605">
            <v>0</v>
          </cell>
          <cell r="EI605">
            <v>0</v>
          </cell>
          <cell r="EJ605">
            <v>0</v>
          </cell>
          <cell r="EK605">
            <v>0</v>
          </cell>
          <cell r="EL605">
            <v>0</v>
          </cell>
          <cell r="EM605">
            <v>0</v>
          </cell>
        </row>
        <row r="606">
          <cell r="A606">
            <v>0</v>
          </cell>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V606">
            <v>0</v>
          </cell>
          <cell r="AW606">
            <v>0</v>
          </cell>
          <cell r="AX606">
            <v>0</v>
          </cell>
          <cell r="BA606">
            <v>0</v>
          </cell>
          <cell r="BB606">
            <v>0</v>
          </cell>
          <cell r="BC606">
            <v>0</v>
          </cell>
          <cell r="BD606">
            <v>0</v>
          </cell>
          <cell r="BE606">
            <v>0</v>
          </cell>
          <cell r="BF606">
            <v>0</v>
          </cell>
          <cell r="BG606">
            <v>0</v>
          </cell>
          <cell r="BH606">
            <v>0</v>
          </cell>
          <cell r="BI606">
            <v>0</v>
          </cell>
          <cell r="BJ606">
            <v>0</v>
          </cell>
          <cell r="BK606">
            <v>0</v>
          </cell>
          <cell r="BL606">
            <v>0</v>
          </cell>
          <cell r="BM606">
            <v>0</v>
          </cell>
          <cell r="BN606">
            <v>0</v>
          </cell>
          <cell r="BO606">
            <v>0</v>
          </cell>
          <cell r="BP606">
            <v>0</v>
          </cell>
          <cell r="BQ606">
            <v>0</v>
          </cell>
          <cell r="BR606">
            <v>0</v>
          </cell>
          <cell r="BS606">
            <v>0</v>
          </cell>
          <cell r="BT606">
            <v>0</v>
          </cell>
          <cell r="BU606">
            <v>0</v>
          </cell>
          <cell r="BV606">
            <v>0</v>
          </cell>
          <cell r="BW606">
            <v>0</v>
          </cell>
          <cell r="BX606">
            <v>0</v>
          </cell>
          <cell r="BY606">
            <v>0</v>
          </cell>
          <cell r="BZ606">
            <v>0</v>
          </cell>
          <cell r="CA606">
            <v>0</v>
          </cell>
          <cell r="CB606">
            <v>0</v>
          </cell>
          <cell r="CC606">
            <v>0</v>
          </cell>
          <cell r="CD606">
            <v>0</v>
          </cell>
          <cell r="CE606">
            <v>0</v>
          </cell>
          <cell r="CF606">
            <v>0</v>
          </cell>
          <cell r="CG606">
            <v>0</v>
          </cell>
          <cell r="CH606">
            <v>0</v>
          </cell>
          <cell r="CN606">
            <v>0</v>
          </cell>
          <cell r="CO606">
            <v>0</v>
          </cell>
          <cell r="CP606">
            <v>0</v>
          </cell>
          <cell r="CQ606">
            <v>0</v>
          </cell>
          <cell r="CS606">
            <v>0</v>
          </cell>
          <cell r="CT606">
            <v>0</v>
          </cell>
          <cell r="CU606">
            <v>0</v>
          </cell>
          <cell r="CV606">
            <v>0</v>
          </cell>
          <cell r="CW606">
            <v>0</v>
          </cell>
          <cell r="EE606">
            <v>0</v>
          </cell>
          <cell r="EF606">
            <v>0</v>
          </cell>
          <cell r="EH606">
            <v>0</v>
          </cell>
          <cell r="EI606">
            <v>0</v>
          </cell>
          <cell r="EJ606">
            <v>0</v>
          </cell>
          <cell r="EK606">
            <v>0</v>
          </cell>
          <cell r="EL606">
            <v>0</v>
          </cell>
          <cell r="EM606">
            <v>0</v>
          </cell>
        </row>
        <row r="607">
          <cell r="A607">
            <v>0</v>
          </cell>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V607">
            <v>0</v>
          </cell>
          <cell r="AW607">
            <v>0</v>
          </cell>
          <cell r="AX607">
            <v>0</v>
          </cell>
          <cell r="BA607">
            <v>0</v>
          </cell>
          <cell r="BB607">
            <v>0</v>
          </cell>
          <cell r="BC607">
            <v>0</v>
          </cell>
          <cell r="BD607">
            <v>0</v>
          </cell>
          <cell r="BE607">
            <v>0</v>
          </cell>
          <cell r="BF607">
            <v>0</v>
          </cell>
          <cell r="BG607">
            <v>0</v>
          </cell>
          <cell r="BH607">
            <v>0</v>
          </cell>
          <cell r="BI607">
            <v>0</v>
          </cell>
          <cell r="BJ607">
            <v>0</v>
          </cell>
          <cell r="BK607">
            <v>0</v>
          </cell>
          <cell r="BL607">
            <v>0</v>
          </cell>
          <cell r="BM607">
            <v>0</v>
          </cell>
          <cell r="BN607">
            <v>0</v>
          </cell>
          <cell r="BO607">
            <v>0</v>
          </cell>
          <cell r="BP607">
            <v>0</v>
          </cell>
          <cell r="BQ607">
            <v>0</v>
          </cell>
          <cell r="BR607">
            <v>0</v>
          </cell>
          <cell r="BS607">
            <v>0</v>
          </cell>
          <cell r="BT607">
            <v>0</v>
          </cell>
          <cell r="BU607">
            <v>0</v>
          </cell>
          <cell r="BV607">
            <v>0</v>
          </cell>
          <cell r="BW607">
            <v>0</v>
          </cell>
          <cell r="BX607">
            <v>0</v>
          </cell>
          <cell r="BY607">
            <v>0</v>
          </cell>
          <cell r="BZ607">
            <v>0</v>
          </cell>
          <cell r="CA607">
            <v>0</v>
          </cell>
          <cell r="CB607">
            <v>0</v>
          </cell>
          <cell r="CC607">
            <v>0</v>
          </cell>
          <cell r="CD607">
            <v>0</v>
          </cell>
          <cell r="CE607">
            <v>0</v>
          </cell>
          <cell r="CF607">
            <v>0</v>
          </cell>
          <cell r="CG607">
            <v>0</v>
          </cell>
          <cell r="CH607">
            <v>0</v>
          </cell>
          <cell r="CN607">
            <v>0</v>
          </cell>
          <cell r="CO607">
            <v>0</v>
          </cell>
          <cell r="CP607">
            <v>0</v>
          </cell>
          <cell r="CQ607">
            <v>0</v>
          </cell>
          <cell r="CS607">
            <v>0</v>
          </cell>
          <cell r="CT607">
            <v>0</v>
          </cell>
          <cell r="CU607">
            <v>0</v>
          </cell>
          <cell r="CV607">
            <v>0</v>
          </cell>
          <cell r="CW607">
            <v>0</v>
          </cell>
          <cell r="EE607">
            <v>0</v>
          </cell>
          <cell r="EF607">
            <v>0</v>
          </cell>
          <cell r="EH607">
            <v>0</v>
          </cell>
          <cell r="EI607">
            <v>0</v>
          </cell>
          <cell r="EJ607">
            <v>0</v>
          </cell>
          <cell r="EK607">
            <v>0</v>
          </cell>
          <cell r="EL607">
            <v>0</v>
          </cell>
          <cell r="EM607">
            <v>0</v>
          </cell>
        </row>
        <row r="608">
          <cell r="A608">
            <v>0</v>
          </cell>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V608">
            <v>0</v>
          </cell>
          <cell r="AW608">
            <v>0</v>
          </cell>
          <cell r="AX608">
            <v>0</v>
          </cell>
          <cell r="BA608">
            <v>0</v>
          </cell>
          <cell r="BB608">
            <v>0</v>
          </cell>
          <cell r="BC608">
            <v>0</v>
          </cell>
          <cell r="BD608">
            <v>0</v>
          </cell>
          <cell r="BE608">
            <v>0</v>
          </cell>
          <cell r="BF608">
            <v>0</v>
          </cell>
          <cell r="BG608">
            <v>0</v>
          </cell>
          <cell r="BH608">
            <v>0</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v>
          </cell>
          <cell r="BW608">
            <v>0</v>
          </cell>
          <cell r="BX608">
            <v>0</v>
          </cell>
          <cell r="BY608">
            <v>0</v>
          </cell>
          <cell r="BZ608">
            <v>0</v>
          </cell>
          <cell r="CA608">
            <v>0</v>
          </cell>
          <cell r="CB608">
            <v>0</v>
          </cell>
          <cell r="CC608">
            <v>0</v>
          </cell>
          <cell r="CD608">
            <v>0</v>
          </cell>
          <cell r="CE608">
            <v>0</v>
          </cell>
          <cell r="CF608">
            <v>0</v>
          </cell>
          <cell r="CG608">
            <v>0</v>
          </cell>
          <cell r="CH608">
            <v>0</v>
          </cell>
          <cell r="CN608">
            <v>0</v>
          </cell>
          <cell r="CO608">
            <v>0</v>
          </cell>
          <cell r="CP608">
            <v>0</v>
          </cell>
          <cell r="CQ608">
            <v>0</v>
          </cell>
          <cell r="CS608">
            <v>0</v>
          </cell>
          <cell r="CT608">
            <v>0</v>
          </cell>
          <cell r="CU608">
            <v>0</v>
          </cell>
          <cell r="CV608">
            <v>0</v>
          </cell>
          <cell r="CW608">
            <v>0</v>
          </cell>
          <cell r="EE608">
            <v>0</v>
          </cell>
          <cell r="EF608">
            <v>0</v>
          </cell>
          <cell r="EH608">
            <v>0</v>
          </cell>
          <cell r="EI608">
            <v>0</v>
          </cell>
          <cell r="EJ608">
            <v>0</v>
          </cell>
          <cell r="EK608">
            <v>0</v>
          </cell>
          <cell r="EL608">
            <v>0</v>
          </cell>
          <cell r="EM608">
            <v>0</v>
          </cell>
        </row>
        <row r="609">
          <cell r="A609">
            <v>0</v>
          </cell>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V609">
            <v>0</v>
          </cell>
          <cell r="AW609">
            <v>0</v>
          </cell>
          <cell r="AX609">
            <v>0</v>
          </cell>
          <cell r="BA609">
            <v>0</v>
          </cell>
          <cell r="BB609">
            <v>0</v>
          </cell>
          <cell r="BC609">
            <v>0</v>
          </cell>
          <cell r="BD609">
            <v>0</v>
          </cell>
          <cell r="BE609">
            <v>0</v>
          </cell>
          <cell r="BF609">
            <v>0</v>
          </cell>
          <cell r="BG609">
            <v>0</v>
          </cell>
          <cell r="BH609">
            <v>0</v>
          </cell>
          <cell r="BI609">
            <v>0</v>
          </cell>
          <cell r="BJ609">
            <v>0</v>
          </cell>
          <cell r="BK609">
            <v>0</v>
          </cell>
          <cell r="BL609">
            <v>0</v>
          </cell>
          <cell r="BM609">
            <v>0</v>
          </cell>
          <cell r="BN609">
            <v>0</v>
          </cell>
          <cell r="BO609">
            <v>0</v>
          </cell>
          <cell r="BP609">
            <v>0</v>
          </cell>
          <cell r="BQ609">
            <v>0</v>
          </cell>
          <cell r="BR609">
            <v>0</v>
          </cell>
          <cell r="BS609">
            <v>0</v>
          </cell>
          <cell r="BT609">
            <v>0</v>
          </cell>
          <cell r="BU609">
            <v>0</v>
          </cell>
          <cell r="BV609">
            <v>0</v>
          </cell>
          <cell r="BW609">
            <v>0</v>
          </cell>
          <cell r="BX609">
            <v>0</v>
          </cell>
          <cell r="BY609">
            <v>0</v>
          </cell>
          <cell r="BZ609">
            <v>0</v>
          </cell>
          <cell r="CA609">
            <v>0</v>
          </cell>
          <cell r="CB609">
            <v>0</v>
          </cell>
          <cell r="CC609">
            <v>0</v>
          </cell>
          <cell r="CD609">
            <v>0</v>
          </cell>
          <cell r="CE609">
            <v>0</v>
          </cell>
          <cell r="CF609">
            <v>0</v>
          </cell>
          <cell r="CG609">
            <v>0</v>
          </cell>
          <cell r="CH609">
            <v>0</v>
          </cell>
          <cell r="CN609">
            <v>0</v>
          </cell>
          <cell r="CO609">
            <v>0</v>
          </cell>
          <cell r="CP609">
            <v>0</v>
          </cell>
          <cell r="CQ609">
            <v>0</v>
          </cell>
          <cell r="CS609">
            <v>0</v>
          </cell>
          <cell r="CT609">
            <v>0</v>
          </cell>
          <cell r="CU609">
            <v>0</v>
          </cell>
          <cell r="CV609">
            <v>0</v>
          </cell>
          <cell r="CW609">
            <v>0</v>
          </cell>
          <cell r="EE609">
            <v>0</v>
          </cell>
          <cell r="EF609">
            <v>0</v>
          </cell>
          <cell r="EH609">
            <v>0</v>
          </cell>
          <cell r="EI609">
            <v>0</v>
          </cell>
          <cell r="EJ609">
            <v>0</v>
          </cell>
          <cell r="EK609">
            <v>0</v>
          </cell>
          <cell r="EL609">
            <v>0</v>
          </cell>
          <cell r="EM609">
            <v>0</v>
          </cell>
        </row>
        <row r="610">
          <cell r="A610">
            <v>0</v>
          </cell>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V610">
            <v>0</v>
          </cell>
          <cell r="AW610">
            <v>0</v>
          </cell>
          <cell r="AX610">
            <v>0</v>
          </cell>
          <cell r="BA610">
            <v>0</v>
          </cell>
          <cell r="BB610">
            <v>0</v>
          </cell>
          <cell r="BC610">
            <v>0</v>
          </cell>
          <cell r="BD610">
            <v>0</v>
          </cell>
          <cell r="BE610">
            <v>0</v>
          </cell>
          <cell r="BF610">
            <v>0</v>
          </cell>
          <cell r="BG610">
            <v>0</v>
          </cell>
          <cell r="BH610">
            <v>0</v>
          </cell>
          <cell r="BI610">
            <v>0</v>
          </cell>
          <cell r="BJ610">
            <v>0</v>
          </cell>
          <cell r="BK610">
            <v>0</v>
          </cell>
          <cell r="BL610">
            <v>0</v>
          </cell>
          <cell r="BM610">
            <v>0</v>
          </cell>
          <cell r="BN610">
            <v>0</v>
          </cell>
          <cell r="BO610">
            <v>0</v>
          </cell>
          <cell r="BP610">
            <v>0</v>
          </cell>
          <cell r="BQ610">
            <v>0</v>
          </cell>
          <cell r="BR610">
            <v>0</v>
          </cell>
          <cell r="BS610">
            <v>0</v>
          </cell>
          <cell r="BT610">
            <v>0</v>
          </cell>
          <cell r="BU610">
            <v>0</v>
          </cell>
          <cell r="BV610">
            <v>0</v>
          </cell>
          <cell r="BW610">
            <v>0</v>
          </cell>
          <cell r="BX610">
            <v>0</v>
          </cell>
          <cell r="BY610">
            <v>0</v>
          </cell>
          <cell r="BZ610">
            <v>0</v>
          </cell>
          <cell r="CA610">
            <v>0</v>
          </cell>
          <cell r="CB610">
            <v>0</v>
          </cell>
          <cell r="CC610">
            <v>0</v>
          </cell>
          <cell r="CD610">
            <v>0</v>
          </cell>
          <cell r="CE610">
            <v>0</v>
          </cell>
          <cell r="CF610">
            <v>0</v>
          </cell>
          <cell r="CG610">
            <v>0</v>
          </cell>
          <cell r="CH610">
            <v>0</v>
          </cell>
          <cell r="CN610">
            <v>0</v>
          </cell>
          <cell r="CO610">
            <v>0</v>
          </cell>
          <cell r="CP610">
            <v>0</v>
          </cell>
          <cell r="CQ610">
            <v>0</v>
          </cell>
          <cell r="CS610">
            <v>0</v>
          </cell>
          <cell r="CT610">
            <v>0</v>
          </cell>
          <cell r="CU610">
            <v>0</v>
          </cell>
          <cell r="CV610">
            <v>0</v>
          </cell>
          <cell r="CW610">
            <v>0</v>
          </cell>
          <cell r="EE610">
            <v>0</v>
          </cell>
          <cell r="EF610">
            <v>0</v>
          </cell>
          <cell r="EH610">
            <v>0</v>
          </cell>
          <cell r="EI610">
            <v>0</v>
          </cell>
          <cell r="EJ610">
            <v>0</v>
          </cell>
          <cell r="EK610">
            <v>0</v>
          </cell>
          <cell r="EL610">
            <v>0</v>
          </cell>
          <cell r="EM610">
            <v>0</v>
          </cell>
        </row>
        <row r="611">
          <cell r="A611">
            <v>0</v>
          </cell>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V611">
            <v>0</v>
          </cell>
          <cell r="AW611">
            <v>0</v>
          </cell>
          <cell r="AX611">
            <v>0</v>
          </cell>
          <cell r="BA611">
            <v>0</v>
          </cell>
          <cell r="BB611">
            <v>0</v>
          </cell>
          <cell r="BC611">
            <v>0</v>
          </cell>
          <cell r="BD611">
            <v>0</v>
          </cell>
          <cell r="BE611">
            <v>0</v>
          </cell>
          <cell r="BF611">
            <v>0</v>
          </cell>
          <cell r="BG611">
            <v>0</v>
          </cell>
          <cell r="BH611">
            <v>0</v>
          </cell>
          <cell r="BI611">
            <v>0</v>
          </cell>
          <cell r="BJ611">
            <v>0</v>
          </cell>
          <cell r="BK611">
            <v>0</v>
          </cell>
          <cell r="BL611">
            <v>0</v>
          </cell>
          <cell r="BM611">
            <v>0</v>
          </cell>
          <cell r="BN611">
            <v>0</v>
          </cell>
          <cell r="BO611">
            <v>0</v>
          </cell>
          <cell r="BP611">
            <v>0</v>
          </cell>
          <cell r="BQ611">
            <v>0</v>
          </cell>
          <cell r="BR611">
            <v>0</v>
          </cell>
          <cell r="BS611">
            <v>0</v>
          </cell>
          <cell r="BT611">
            <v>0</v>
          </cell>
          <cell r="BU611">
            <v>0</v>
          </cell>
          <cell r="BV611">
            <v>0</v>
          </cell>
          <cell r="BW611">
            <v>0</v>
          </cell>
          <cell r="BX611">
            <v>0</v>
          </cell>
          <cell r="BY611">
            <v>0</v>
          </cell>
          <cell r="BZ611">
            <v>0</v>
          </cell>
          <cell r="CA611">
            <v>0</v>
          </cell>
          <cell r="CB611">
            <v>0</v>
          </cell>
          <cell r="CC611">
            <v>0</v>
          </cell>
          <cell r="CD611">
            <v>0</v>
          </cell>
          <cell r="CE611">
            <v>0</v>
          </cell>
          <cell r="CF611">
            <v>0</v>
          </cell>
          <cell r="CG611">
            <v>0</v>
          </cell>
          <cell r="CH611">
            <v>0</v>
          </cell>
          <cell r="CN611">
            <v>0</v>
          </cell>
          <cell r="CO611">
            <v>0</v>
          </cell>
          <cell r="CP611">
            <v>0</v>
          </cell>
          <cell r="CQ611">
            <v>0</v>
          </cell>
          <cell r="CS611">
            <v>0</v>
          </cell>
          <cell r="CT611">
            <v>0</v>
          </cell>
          <cell r="CU611">
            <v>0</v>
          </cell>
          <cell r="CV611">
            <v>0</v>
          </cell>
          <cell r="CW611">
            <v>0</v>
          </cell>
          <cell r="EE611">
            <v>0</v>
          </cell>
          <cell r="EF611">
            <v>0</v>
          </cell>
          <cell r="EH611">
            <v>0</v>
          </cell>
          <cell r="EI611">
            <v>0</v>
          </cell>
          <cell r="EJ611">
            <v>0</v>
          </cell>
          <cell r="EK611">
            <v>0</v>
          </cell>
          <cell r="EL611">
            <v>0</v>
          </cell>
          <cell r="EM611">
            <v>0</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V612">
            <v>0</v>
          </cell>
          <cell r="AW612">
            <v>0</v>
          </cell>
          <cell r="AX612">
            <v>0</v>
          </cell>
          <cell r="BA612">
            <v>0</v>
          </cell>
          <cell r="BB612">
            <v>0</v>
          </cell>
          <cell r="BC612">
            <v>0</v>
          </cell>
          <cell r="BD612">
            <v>0</v>
          </cell>
          <cell r="BE612">
            <v>0</v>
          </cell>
          <cell r="BF612">
            <v>0</v>
          </cell>
          <cell r="BG612">
            <v>0</v>
          </cell>
          <cell r="BH612">
            <v>0</v>
          </cell>
          <cell r="BI612">
            <v>0</v>
          </cell>
          <cell r="BJ612">
            <v>0</v>
          </cell>
          <cell r="BK612">
            <v>0</v>
          </cell>
          <cell r="BL612">
            <v>0</v>
          </cell>
          <cell r="BM612">
            <v>0</v>
          </cell>
          <cell r="BN612">
            <v>0</v>
          </cell>
          <cell r="BO612">
            <v>0</v>
          </cell>
          <cell r="BP612">
            <v>0</v>
          </cell>
          <cell r="BQ612">
            <v>0</v>
          </cell>
          <cell r="BR612">
            <v>0</v>
          </cell>
          <cell r="BS612">
            <v>0</v>
          </cell>
          <cell r="BT612">
            <v>0</v>
          </cell>
          <cell r="BU612">
            <v>0</v>
          </cell>
          <cell r="BV612">
            <v>0</v>
          </cell>
          <cell r="BW612">
            <v>0</v>
          </cell>
          <cell r="BX612">
            <v>0</v>
          </cell>
          <cell r="BY612">
            <v>0</v>
          </cell>
          <cell r="BZ612">
            <v>0</v>
          </cell>
          <cell r="CA612">
            <v>0</v>
          </cell>
          <cell r="CB612">
            <v>0</v>
          </cell>
          <cell r="CC612">
            <v>0</v>
          </cell>
          <cell r="CD612">
            <v>0</v>
          </cell>
          <cell r="CE612">
            <v>0</v>
          </cell>
          <cell r="CF612">
            <v>0</v>
          </cell>
          <cell r="CG612">
            <v>0</v>
          </cell>
          <cell r="CH612">
            <v>0</v>
          </cell>
          <cell r="CN612">
            <v>0</v>
          </cell>
          <cell r="CO612">
            <v>0</v>
          </cell>
          <cell r="CP612">
            <v>0</v>
          </cell>
          <cell r="CQ612">
            <v>0</v>
          </cell>
          <cell r="CS612">
            <v>0</v>
          </cell>
          <cell r="CT612">
            <v>0</v>
          </cell>
          <cell r="CU612">
            <v>0</v>
          </cell>
          <cell r="CV612">
            <v>0</v>
          </cell>
          <cell r="CW612">
            <v>0</v>
          </cell>
          <cell r="EE612">
            <v>0</v>
          </cell>
          <cell r="EF612">
            <v>0</v>
          </cell>
          <cell r="EH612">
            <v>0</v>
          </cell>
          <cell r="EI612">
            <v>0</v>
          </cell>
          <cell r="EJ612">
            <v>0</v>
          </cell>
          <cell r="EK612">
            <v>0</v>
          </cell>
          <cell r="EL612">
            <v>0</v>
          </cell>
          <cell r="EM612">
            <v>0</v>
          </cell>
        </row>
        <row r="613">
          <cell r="A613">
            <v>0</v>
          </cell>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V613">
            <v>0</v>
          </cell>
          <cell r="AW613">
            <v>0</v>
          </cell>
          <cell r="AX613">
            <v>0</v>
          </cell>
          <cell r="BA613">
            <v>0</v>
          </cell>
          <cell r="BB613">
            <v>0</v>
          </cell>
          <cell r="BC613">
            <v>0</v>
          </cell>
          <cell r="BD613">
            <v>0</v>
          </cell>
          <cell r="BE613">
            <v>0</v>
          </cell>
          <cell r="BF613">
            <v>0</v>
          </cell>
          <cell r="BG613">
            <v>0</v>
          </cell>
          <cell r="BH613">
            <v>0</v>
          </cell>
          <cell r="BI613">
            <v>0</v>
          </cell>
          <cell r="BJ613">
            <v>0</v>
          </cell>
          <cell r="BK613">
            <v>0</v>
          </cell>
          <cell r="BL613">
            <v>0</v>
          </cell>
          <cell r="BM613">
            <v>0</v>
          </cell>
          <cell r="BN613">
            <v>0</v>
          </cell>
          <cell r="BO613">
            <v>0</v>
          </cell>
          <cell r="BP613">
            <v>0</v>
          </cell>
          <cell r="BQ613">
            <v>0</v>
          </cell>
          <cell r="BR613">
            <v>0</v>
          </cell>
          <cell r="BS613">
            <v>0</v>
          </cell>
          <cell r="BT613">
            <v>0</v>
          </cell>
          <cell r="BU613">
            <v>0</v>
          </cell>
          <cell r="BV613">
            <v>0</v>
          </cell>
          <cell r="BW613">
            <v>0</v>
          </cell>
          <cell r="BX613">
            <v>0</v>
          </cell>
          <cell r="BY613">
            <v>0</v>
          </cell>
          <cell r="BZ613">
            <v>0</v>
          </cell>
          <cell r="CA613">
            <v>0</v>
          </cell>
          <cell r="CB613">
            <v>0</v>
          </cell>
          <cell r="CC613">
            <v>0</v>
          </cell>
          <cell r="CD613">
            <v>0</v>
          </cell>
          <cell r="CE613">
            <v>0</v>
          </cell>
          <cell r="CF613">
            <v>0</v>
          </cell>
          <cell r="CG613">
            <v>0</v>
          </cell>
          <cell r="CH613">
            <v>0</v>
          </cell>
          <cell r="CN613">
            <v>0</v>
          </cell>
          <cell r="CO613">
            <v>0</v>
          </cell>
          <cell r="CP613">
            <v>0</v>
          </cell>
          <cell r="CQ613">
            <v>0</v>
          </cell>
          <cell r="CS613">
            <v>0</v>
          </cell>
          <cell r="CT613">
            <v>0</v>
          </cell>
          <cell r="CU613">
            <v>0</v>
          </cell>
          <cell r="CV613">
            <v>0</v>
          </cell>
          <cell r="CW613">
            <v>0</v>
          </cell>
          <cell r="EE613">
            <v>0</v>
          </cell>
          <cell r="EF613">
            <v>0</v>
          </cell>
          <cell r="EH613">
            <v>0</v>
          </cell>
          <cell r="EI613">
            <v>0</v>
          </cell>
          <cell r="EJ613">
            <v>0</v>
          </cell>
          <cell r="EK613">
            <v>0</v>
          </cell>
          <cell r="EL613">
            <v>0</v>
          </cell>
          <cell r="EM613">
            <v>0</v>
          </cell>
        </row>
        <row r="614">
          <cell r="A614">
            <v>0</v>
          </cell>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V614">
            <v>0</v>
          </cell>
          <cell r="AW614">
            <v>0</v>
          </cell>
          <cell r="AX614">
            <v>0</v>
          </cell>
          <cell r="BA614">
            <v>0</v>
          </cell>
          <cell r="BB614">
            <v>0</v>
          </cell>
          <cell r="BC614">
            <v>0</v>
          </cell>
          <cell r="BD614">
            <v>0</v>
          </cell>
          <cell r="BE614">
            <v>0</v>
          </cell>
          <cell r="BF614">
            <v>0</v>
          </cell>
          <cell r="BG614">
            <v>0</v>
          </cell>
          <cell r="BH614">
            <v>0</v>
          </cell>
          <cell r="BI614">
            <v>0</v>
          </cell>
          <cell r="BJ614">
            <v>0</v>
          </cell>
          <cell r="BK614">
            <v>0</v>
          </cell>
          <cell r="BL614">
            <v>0</v>
          </cell>
          <cell r="BM614">
            <v>0</v>
          </cell>
          <cell r="BN614">
            <v>0</v>
          </cell>
          <cell r="BO614">
            <v>0</v>
          </cell>
          <cell r="BP614">
            <v>0</v>
          </cell>
          <cell r="BQ614">
            <v>0</v>
          </cell>
          <cell r="BR614">
            <v>0</v>
          </cell>
          <cell r="BS614">
            <v>0</v>
          </cell>
          <cell r="BT614">
            <v>0</v>
          </cell>
          <cell r="BU614">
            <v>0</v>
          </cell>
          <cell r="BV614">
            <v>0</v>
          </cell>
          <cell r="BW614">
            <v>0</v>
          </cell>
          <cell r="BX614">
            <v>0</v>
          </cell>
          <cell r="BY614">
            <v>0</v>
          </cell>
          <cell r="BZ614">
            <v>0</v>
          </cell>
          <cell r="CA614">
            <v>0</v>
          </cell>
          <cell r="CB614">
            <v>0</v>
          </cell>
          <cell r="CC614">
            <v>0</v>
          </cell>
          <cell r="CD614">
            <v>0</v>
          </cell>
          <cell r="CE614">
            <v>0</v>
          </cell>
          <cell r="CF614">
            <v>0</v>
          </cell>
          <cell r="CG614">
            <v>0</v>
          </cell>
          <cell r="CH614">
            <v>0</v>
          </cell>
          <cell r="CN614">
            <v>0</v>
          </cell>
          <cell r="CO614">
            <v>0</v>
          </cell>
          <cell r="CP614">
            <v>0</v>
          </cell>
          <cell r="CQ614">
            <v>0</v>
          </cell>
          <cell r="CS614">
            <v>0</v>
          </cell>
          <cell r="CT614">
            <v>0</v>
          </cell>
          <cell r="CU614">
            <v>0</v>
          </cell>
          <cell r="CV614">
            <v>0</v>
          </cell>
          <cell r="CW614">
            <v>0</v>
          </cell>
          <cell r="EE614">
            <v>0</v>
          </cell>
          <cell r="EF614">
            <v>0</v>
          </cell>
          <cell r="EH614">
            <v>0</v>
          </cell>
          <cell r="EI614">
            <v>0</v>
          </cell>
          <cell r="EJ614">
            <v>0</v>
          </cell>
          <cell r="EK614">
            <v>0</v>
          </cell>
          <cell r="EL614">
            <v>0</v>
          </cell>
          <cell r="EM614">
            <v>0</v>
          </cell>
        </row>
        <row r="615">
          <cell r="A615">
            <v>0</v>
          </cell>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V615">
            <v>0</v>
          </cell>
          <cell r="AW615">
            <v>0</v>
          </cell>
          <cell r="AX615">
            <v>0</v>
          </cell>
          <cell r="BA615">
            <v>0</v>
          </cell>
          <cell r="BB615">
            <v>0</v>
          </cell>
          <cell r="BC615">
            <v>0</v>
          </cell>
          <cell r="BD615">
            <v>0</v>
          </cell>
          <cell r="BE615">
            <v>0</v>
          </cell>
          <cell r="BF615">
            <v>0</v>
          </cell>
          <cell r="BG615">
            <v>0</v>
          </cell>
          <cell r="BH615">
            <v>0</v>
          </cell>
          <cell r="BI615">
            <v>0</v>
          </cell>
          <cell r="BJ615">
            <v>0</v>
          </cell>
          <cell r="BK615">
            <v>0</v>
          </cell>
          <cell r="BL615">
            <v>0</v>
          </cell>
          <cell r="BM615">
            <v>0</v>
          </cell>
          <cell r="BN615">
            <v>0</v>
          </cell>
          <cell r="BO615">
            <v>0</v>
          </cell>
          <cell r="BP615">
            <v>0</v>
          </cell>
          <cell r="BQ615">
            <v>0</v>
          </cell>
          <cell r="BR615">
            <v>0</v>
          </cell>
          <cell r="BS615">
            <v>0</v>
          </cell>
          <cell r="BT615">
            <v>0</v>
          </cell>
          <cell r="BU615">
            <v>0</v>
          </cell>
          <cell r="BV615">
            <v>0</v>
          </cell>
          <cell r="BW615">
            <v>0</v>
          </cell>
          <cell r="BX615">
            <v>0</v>
          </cell>
          <cell r="BY615">
            <v>0</v>
          </cell>
          <cell r="BZ615">
            <v>0</v>
          </cell>
          <cell r="CA615">
            <v>0</v>
          </cell>
          <cell r="CB615">
            <v>0</v>
          </cell>
          <cell r="CC615">
            <v>0</v>
          </cell>
          <cell r="CD615">
            <v>0</v>
          </cell>
          <cell r="CE615">
            <v>0</v>
          </cell>
          <cell r="CF615">
            <v>0</v>
          </cell>
          <cell r="CG615">
            <v>0</v>
          </cell>
          <cell r="CH615">
            <v>0</v>
          </cell>
          <cell r="CN615">
            <v>0</v>
          </cell>
          <cell r="CO615">
            <v>0</v>
          </cell>
          <cell r="CP615">
            <v>0</v>
          </cell>
          <cell r="CQ615">
            <v>0</v>
          </cell>
          <cell r="CS615">
            <v>0</v>
          </cell>
          <cell r="CT615">
            <v>0</v>
          </cell>
          <cell r="CU615">
            <v>0</v>
          </cell>
          <cell r="CV615">
            <v>0</v>
          </cell>
          <cell r="CW615">
            <v>0</v>
          </cell>
          <cell r="EE615">
            <v>0</v>
          </cell>
          <cell r="EF615">
            <v>0</v>
          </cell>
          <cell r="EH615">
            <v>0</v>
          </cell>
          <cell r="EI615">
            <v>0</v>
          </cell>
          <cell r="EJ615">
            <v>0</v>
          </cell>
          <cell r="EK615">
            <v>0</v>
          </cell>
          <cell r="EL615">
            <v>0</v>
          </cell>
          <cell r="EM615">
            <v>0</v>
          </cell>
        </row>
        <row r="616">
          <cell r="A616">
            <v>0</v>
          </cell>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V616">
            <v>0</v>
          </cell>
          <cell r="AW616">
            <v>0</v>
          </cell>
          <cell r="AX616">
            <v>0</v>
          </cell>
          <cell r="BA616">
            <v>0</v>
          </cell>
          <cell r="BB616">
            <v>0</v>
          </cell>
          <cell r="BC616">
            <v>0</v>
          </cell>
          <cell r="BD616">
            <v>0</v>
          </cell>
          <cell r="BE616">
            <v>0</v>
          </cell>
          <cell r="BF616">
            <v>0</v>
          </cell>
          <cell r="BG616">
            <v>0</v>
          </cell>
          <cell r="BH616">
            <v>0</v>
          </cell>
          <cell r="BI616">
            <v>0</v>
          </cell>
          <cell r="BJ616">
            <v>0</v>
          </cell>
          <cell r="BK616">
            <v>0</v>
          </cell>
          <cell r="BL616">
            <v>0</v>
          </cell>
          <cell r="BM616">
            <v>0</v>
          </cell>
          <cell r="BN616">
            <v>0</v>
          </cell>
          <cell r="BO616">
            <v>0</v>
          </cell>
          <cell r="BP616">
            <v>0</v>
          </cell>
          <cell r="BQ616">
            <v>0</v>
          </cell>
          <cell r="BR616">
            <v>0</v>
          </cell>
          <cell r="BS616">
            <v>0</v>
          </cell>
          <cell r="BT616">
            <v>0</v>
          </cell>
          <cell r="BU616">
            <v>0</v>
          </cell>
          <cell r="BV616">
            <v>0</v>
          </cell>
          <cell r="BW616">
            <v>0</v>
          </cell>
          <cell r="BX616">
            <v>0</v>
          </cell>
          <cell r="BY616">
            <v>0</v>
          </cell>
          <cell r="BZ616">
            <v>0</v>
          </cell>
          <cell r="CA616">
            <v>0</v>
          </cell>
          <cell r="CB616">
            <v>0</v>
          </cell>
          <cell r="CC616">
            <v>0</v>
          </cell>
          <cell r="CD616">
            <v>0</v>
          </cell>
          <cell r="CE616">
            <v>0</v>
          </cell>
          <cell r="CF616">
            <v>0</v>
          </cell>
          <cell r="CG616">
            <v>0</v>
          </cell>
          <cell r="CH616">
            <v>0</v>
          </cell>
          <cell r="CN616">
            <v>0</v>
          </cell>
          <cell r="CO616">
            <v>0</v>
          </cell>
          <cell r="CP616">
            <v>0</v>
          </cell>
          <cell r="CQ616">
            <v>0</v>
          </cell>
          <cell r="CS616">
            <v>0</v>
          </cell>
          <cell r="CT616">
            <v>0</v>
          </cell>
          <cell r="CU616">
            <v>0</v>
          </cell>
          <cell r="CV616">
            <v>0</v>
          </cell>
          <cell r="CW616">
            <v>0</v>
          </cell>
          <cell r="EE616">
            <v>0</v>
          </cell>
          <cell r="EF616">
            <v>0</v>
          </cell>
          <cell r="EH616">
            <v>0</v>
          </cell>
          <cell r="EI616">
            <v>0</v>
          </cell>
          <cell r="EJ616">
            <v>0</v>
          </cell>
          <cell r="EK616">
            <v>0</v>
          </cell>
          <cell r="EL616">
            <v>0</v>
          </cell>
          <cell r="EM616">
            <v>0</v>
          </cell>
        </row>
        <row r="617">
          <cell r="A617">
            <v>0</v>
          </cell>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V617">
            <v>0</v>
          </cell>
          <cell r="AW617">
            <v>0</v>
          </cell>
          <cell r="AX617">
            <v>0</v>
          </cell>
          <cell r="BA617">
            <v>0</v>
          </cell>
          <cell r="BB617">
            <v>0</v>
          </cell>
          <cell r="BC617">
            <v>0</v>
          </cell>
          <cell r="BD617">
            <v>0</v>
          </cell>
          <cell r="BE617">
            <v>0</v>
          </cell>
          <cell r="BF617">
            <v>0</v>
          </cell>
          <cell r="BG617">
            <v>0</v>
          </cell>
          <cell r="BH617">
            <v>0</v>
          </cell>
          <cell r="BI617">
            <v>0</v>
          </cell>
          <cell r="BJ617">
            <v>0</v>
          </cell>
          <cell r="BK617">
            <v>0</v>
          </cell>
          <cell r="BL617">
            <v>0</v>
          </cell>
          <cell r="BM617">
            <v>0</v>
          </cell>
          <cell r="BN617">
            <v>0</v>
          </cell>
          <cell r="BO617">
            <v>0</v>
          </cell>
          <cell r="BP617">
            <v>0</v>
          </cell>
          <cell r="BQ617">
            <v>0</v>
          </cell>
          <cell r="BR617">
            <v>0</v>
          </cell>
          <cell r="BS617">
            <v>0</v>
          </cell>
          <cell r="BT617">
            <v>0</v>
          </cell>
          <cell r="BU617">
            <v>0</v>
          </cell>
          <cell r="BV617">
            <v>0</v>
          </cell>
          <cell r="BW617">
            <v>0</v>
          </cell>
          <cell r="BX617">
            <v>0</v>
          </cell>
          <cell r="BY617">
            <v>0</v>
          </cell>
          <cell r="BZ617">
            <v>0</v>
          </cell>
          <cell r="CA617">
            <v>0</v>
          </cell>
          <cell r="CB617">
            <v>0</v>
          </cell>
          <cell r="CC617">
            <v>0</v>
          </cell>
          <cell r="CD617">
            <v>0</v>
          </cell>
          <cell r="CE617">
            <v>0</v>
          </cell>
          <cell r="CF617">
            <v>0</v>
          </cell>
          <cell r="CG617">
            <v>0</v>
          </cell>
          <cell r="CH617">
            <v>0</v>
          </cell>
          <cell r="CN617">
            <v>0</v>
          </cell>
          <cell r="CO617">
            <v>0</v>
          </cell>
          <cell r="CP617">
            <v>0</v>
          </cell>
          <cell r="CQ617">
            <v>0</v>
          </cell>
          <cell r="CS617">
            <v>0</v>
          </cell>
          <cell r="CT617">
            <v>0</v>
          </cell>
          <cell r="CU617">
            <v>0</v>
          </cell>
          <cell r="CV617">
            <v>0</v>
          </cell>
          <cell r="CW617">
            <v>0</v>
          </cell>
          <cell r="EE617">
            <v>0</v>
          </cell>
          <cell r="EF617">
            <v>0</v>
          </cell>
          <cell r="EH617">
            <v>0</v>
          </cell>
          <cell r="EI617">
            <v>0</v>
          </cell>
          <cell r="EJ617">
            <v>0</v>
          </cell>
          <cell r="EK617">
            <v>0</v>
          </cell>
          <cell r="EL617">
            <v>0</v>
          </cell>
          <cell r="EM617">
            <v>0</v>
          </cell>
        </row>
        <row r="618">
          <cell r="A618">
            <v>0</v>
          </cell>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V618">
            <v>0</v>
          </cell>
          <cell r="AW618">
            <v>0</v>
          </cell>
          <cell r="AX618">
            <v>0</v>
          </cell>
          <cell r="BA618">
            <v>0</v>
          </cell>
          <cell r="BB618">
            <v>0</v>
          </cell>
          <cell r="BC618">
            <v>0</v>
          </cell>
          <cell r="BD618">
            <v>0</v>
          </cell>
          <cell r="BE618">
            <v>0</v>
          </cell>
          <cell r="BF618">
            <v>0</v>
          </cell>
          <cell r="BG618">
            <v>0</v>
          </cell>
          <cell r="BH618">
            <v>0</v>
          </cell>
          <cell r="BI618">
            <v>0</v>
          </cell>
          <cell r="BJ618">
            <v>0</v>
          </cell>
          <cell r="BK618">
            <v>0</v>
          </cell>
          <cell r="BL618">
            <v>0</v>
          </cell>
          <cell r="BM618">
            <v>0</v>
          </cell>
          <cell r="BN618">
            <v>0</v>
          </cell>
          <cell r="BO618">
            <v>0</v>
          </cell>
          <cell r="BP618">
            <v>0</v>
          </cell>
          <cell r="BQ618">
            <v>0</v>
          </cell>
          <cell r="BR618">
            <v>0</v>
          </cell>
          <cell r="BS618">
            <v>0</v>
          </cell>
          <cell r="BT618">
            <v>0</v>
          </cell>
          <cell r="BU618">
            <v>0</v>
          </cell>
          <cell r="BV618">
            <v>0</v>
          </cell>
          <cell r="BW618">
            <v>0</v>
          </cell>
          <cell r="BX618">
            <v>0</v>
          </cell>
          <cell r="BY618">
            <v>0</v>
          </cell>
          <cell r="BZ618">
            <v>0</v>
          </cell>
          <cell r="CA618">
            <v>0</v>
          </cell>
          <cell r="CB618">
            <v>0</v>
          </cell>
          <cell r="CC618">
            <v>0</v>
          </cell>
          <cell r="CD618">
            <v>0</v>
          </cell>
          <cell r="CE618">
            <v>0</v>
          </cell>
          <cell r="CF618">
            <v>0</v>
          </cell>
          <cell r="CG618">
            <v>0</v>
          </cell>
          <cell r="CH618">
            <v>0</v>
          </cell>
          <cell r="CN618">
            <v>0</v>
          </cell>
          <cell r="CO618">
            <v>0</v>
          </cell>
          <cell r="CP618">
            <v>0</v>
          </cell>
          <cell r="CQ618">
            <v>0</v>
          </cell>
          <cell r="CS618">
            <v>0</v>
          </cell>
          <cell r="CT618">
            <v>0</v>
          </cell>
          <cell r="CU618">
            <v>0</v>
          </cell>
          <cell r="CV618">
            <v>0</v>
          </cell>
          <cell r="CW618">
            <v>0</v>
          </cell>
          <cell r="EE618">
            <v>0</v>
          </cell>
          <cell r="EF618">
            <v>0</v>
          </cell>
          <cell r="EH618">
            <v>0</v>
          </cell>
          <cell r="EI618">
            <v>0</v>
          </cell>
          <cell r="EJ618">
            <v>0</v>
          </cell>
          <cell r="EK618">
            <v>0</v>
          </cell>
          <cell r="EL618">
            <v>0</v>
          </cell>
          <cell r="EM618">
            <v>0</v>
          </cell>
        </row>
        <row r="619">
          <cell r="A619">
            <v>0</v>
          </cell>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V619">
            <v>0</v>
          </cell>
          <cell r="AW619">
            <v>0</v>
          </cell>
          <cell r="AX619">
            <v>0</v>
          </cell>
          <cell r="BA619">
            <v>0</v>
          </cell>
          <cell r="BB619">
            <v>0</v>
          </cell>
          <cell r="BC619">
            <v>0</v>
          </cell>
          <cell r="BD619">
            <v>0</v>
          </cell>
          <cell r="BE619">
            <v>0</v>
          </cell>
          <cell r="BF619">
            <v>0</v>
          </cell>
          <cell r="BG619">
            <v>0</v>
          </cell>
          <cell r="BH619">
            <v>0</v>
          </cell>
          <cell r="BI619">
            <v>0</v>
          </cell>
          <cell r="BJ619">
            <v>0</v>
          </cell>
          <cell r="BK619">
            <v>0</v>
          </cell>
          <cell r="BL619">
            <v>0</v>
          </cell>
          <cell r="BM619">
            <v>0</v>
          </cell>
          <cell r="BN619">
            <v>0</v>
          </cell>
          <cell r="BO619">
            <v>0</v>
          </cell>
          <cell r="BP619">
            <v>0</v>
          </cell>
          <cell r="BQ619">
            <v>0</v>
          </cell>
          <cell r="BR619">
            <v>0</v>
          </cell>
          <cell r="BS619">
            <v>0</v>
          </cell>
          <cell r="BT619">
            <v>0</v>
          </cell>
          <cell r="BU619">
            <v>0</v>
          </cell>
          <cell r="BV619">
            <v>0</v>
          </cell>
          <cell r="BW619">
            <v>0</v>
          </cell>
          <cell r="BX619">
            <v>0</v>
          </cell>
          <cell r="BY619">
            <v>0</v>
          </cell>
          <cell r="BZ619">
            <v>0</v>
          </cell>
          <cell r="CA619">
            <v>0</v>
          </cell>
          <cell r="CB619">
            <v>0</v>
          </cell>
          <cell r="CC619">
            <v>0</v>
          </cell>
          <cell r="CD619">
            <v>0</v>
          </cell>
          <cell r="CE619">
            <v>0</v>
          </cell>
          <cell r="CF619">
            <v>0</v>
          </cell>
          <cell r="CG619">
            <v>0</v>
          </cell>
          <cell r="CH619">
            <v>0</v>
          </cell>
          <cell r="CN619">
            <v>0</v>
          </cell>
          <cell r="CO619">
            <v>0</v>
          </cell>
          <cell r="CP619">
            <v>0</v>
          </cell>
          <cell r="CQ619">
            <v>0</v>
          </cell>
          <cell r="CS619">
            <v>0</v>
          </cell>
          <cell r="CT619">
            <v>0</v>
          </cell>
          <cell r="CU619">
            <v>0</v>
          </cell>
          <cell r="CV619">
            <v>0</v>
          </cell>
          <cell r="CW619">
            <v>0</v>
          </cell>
          <cell r="EE619">
            <v>0</v>
          </cell>
          <cell r="EF619">
            <v>0</v>
          </cell>
          <cell r="EH619">
            <v>0</v>
          </cell>
          <cell r="EI619">
            <v>0</v>
          </cell>
          <cell r="EJ619">
            <v>0</v>
          </cell>
          <cell r="EK619">
            <v>0</v>
          </cell>
          <cell r="EL619">
            <v>0</v>
          </cell>
          <cell r="EM619">
            <v>0</v>
          </cell>
        </row>
        <row r="620">
          <cell r="A620">
            <v>0</v>
          </cell>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V620">
            <v>0</v>
          </cell>
          <cell r="AW620">
            <v>0</v>
          </cell>
          <cell r="AX620">
            <v>0</v>
          </cell>
          <cell r="BA620">
            <v>0</v>
          </cell>
          <cell r="BB620">
            <v>0</v>
          </cell>
          <cell r="BC620">
            <v>0</v>
          </cell>
          <cell r="BD620">
            <v>0</v>
          </cell>
          <cell r="BE620">
            <v>0</v>
          </cell>
          <cell r="BF620">
            <v>0</v>
          </cell>
          <cell r="BG620">
            <v>0</v>
          </cell>
          <cell r="BH620">
            <v>0</v>
          </cell>
          <cell r="BI620">
            <v>0</v>
          </cell>
          <cell r="BJ620">
            <v>0</v>
          </cell>
          <cell r="BK620">
            <v>0</v>
          </cell>
          <cell r="BL620">
            <v>0</v>
          </cell>
          <cell r="BM620">
            <v>0</v>
          </cell>
          <cell r="BN620">
            <v>0</v>
          </cell>
          <cell r="BO620">
            <v>0</v>
          </cell>
          <cell r="BP620">
            <v>0</v>
          </cell>
          <cell r="BQ620">
            <v>0</v>
          </cell>
          <cell r="BR620">
            <v>0</v>
          </cell>
          <cell r="BS620">
            <v>0</v>
          </cell>
          <cell r="BT620">
            <v>0</v>
          </cell>
          <cell r="BU620">
            <v>0</v>
          </cell>
          <cell r="BV620">
            <v>0</v>
          </cell>
          <cell r="BW620">
            <v>0</v>
          </cell>
          <cell r="BX620">
            <v>0</v>
          </cell>
          <cell r="BY620">
            <v>0</v>
          </cell>
          <cell r="BZ620">
            <v>0</v>
          </cell>
          <cell r="CA620">
            <v>0</v>
          </cell>
          <cell r="CB620">
            <v>0</v>
          </cell>
          <cell r="CC620">
            <v>0</v>
          </cell>
          <cell r="CD620">
            <v>0</v>
          </cell>
          <cell r="CE620">
            <v>0</v>
          </cell>
          <cell r="CF620">
            <v>0</v>
          </cell>
          <cell r="CG620">
            <v>0</v>
          </cell>
          <cell r="CH620">
            <v>0</v>
          </cell>
          <cell r="CN620">
            <v>0</v>
          </cell>
          <cell r="CO620">
            <v>0</v>
          </cell>
          <cell r="CP620">
            <v>0</v>
          </cell>
          <cell r="CQ620">
            <v>0</v>
          </cell>
          <cell r="CS620">
            <v>0</v>
          </cell>
          <cell r="CT620">
            <v>0</v>
          </cell>
          <cell r="CU620">
            <v>0</v>
          </cell>
          <cell r="CV620">
            <v>0</v>
          </cell>
          <cell r="CW620">
            <v>0</v>
          </cell>
          <cell r="EE620">
            <v>0</v>
          </cell>
          <cell r="EF620">
            <v>0</v>
          </cell>
          <cell r="EH620">
            <v>0</v>
          </cell>
          <cell r="EI620">
            <v>0</v>
          </cell>
          <cell r="EJ620">
            <v>0</v>
          </cell>
          <cell r="EK620">
            <v>0</v>
          </cell>
          <cell r="EL620">
            <v>0</v>
          </cell>
          <cell r="EM620">
            <v>0</v>
          </cell>
        </row>
        <row r="621">
          <cell r="A621">
            <v>0</v>
          </cell>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V621">
            <v>0</v>
          </cell>
          <cell r="AW621">
            <v>0</v>
          </cell>
          <cell r="AX621">
            <v>0</v>
          </cell>
          <cell r="BA621">
            <v>0</v>
          </cell>
          <cell r="BB621">
            <v>0</v>
          </cell>
          <cell r="BC621">
            <v>0</v>
          </cell>
          <cell r="BD621">
            <v>0</v>
          </cell>
          <cell r="BE621">
            <v>0</v>
          </cell>
          <cell r="BF621">
            <v>0</v>
          </cell>
          <cell r="BG621">
            <v>0</v>
          </cell>
          <cell r="BH621">
            <v>0</v>
          </cell>
          <cell r="BI621">
            <v>0</v>
          </cell>
          <cell r="BJ621">
            <v>0</v>
          </cell>
          <cell r="BK621">
            <v>0</v>
          </cell>
          <cell r="BL621">
            <v>0</v>
          </cell>
          <cell r="BM621">
            <v>0</v>
          </cell>
          <cell r="BN621">
            <v>0</v>
          </cell>
          <cell r="BO621">
            <v>0</v>
          </cell>
          <cell r="BP621">
            <v>0</v>
          </cell>
          <cell r="BQ621">
            <v>0</v>
          </cell>
          <cell r="BR621">
            <v>0</v>
          </cell>
          <cell r="BS621">
            <v>0</v>
          </cell>
          <cell r="BT621">
            <v>0</v>
          </cell>
          <cell r="BU621">
            <v>0</v>
          </cell>
          <cell r="BV621">
            <v>0</v>
          </cell>
          <cell r="BW621">
            <v>0</v>
          </cell>
          <cell r="BX621">
            <v>0</v>
          </cell>
          <cell r="BY621">
            <v>0</v>
          </cell>
          <cell r="BZ621">
            <v>0</v>
          </cell>
          <cell r="CA621">
            <v>0</v>
          </cell>
          <cell r="CB621">
            <v>0</v>
          </cell>
          <cell r="CC621">
            <v>0</v>
          </cell>
          <cell r="CD621">
            <v>0</v>
          </cell>
          <cell r="CE621">
            <v>0</v>
          </cell>
          <cell r="CF621">
            <v>0</v>
          </cell>
          <cell r="CG621">
            <v>0</v>
          </cell>
          <cell r="CH621">
            <v>0</v>
          </cell>
          <cell r="CN621">
            <v>0</v>
          </cell>
          <cell r="CO621">
            <v>0</v>
          </cell>
          <cell r="CP621">
            <v>0</v>
          </cell>
          <cell r="CQ621">
            <v>0</v>
          </cell>
          <cell r="CS621">
            <v>0</v>
          </cell>
          <cell r="CT621">
            <v>0</v>
          </cell>
          <cell r="CU621">
            <v>0</v>
          </cell>
          <cell r="CV621">
            <v>0</v>
          </cell>
          <cell r="CW621">
            <v>0</v>
          </cell>
          <cell r="EE621">
            <v>0</v>
          </cell>
          <cell r="EF621">
            <v>0</v>
          </cell>
          <cell r="EH621">
            <v>0</v>
          </cell>
          <cell r="EI621">
            <v>0</v>
          </cell>
          <cell r="EJ621">
            <v>0</v>
          </cell>
          <cell r="EK621">
            <v>0</v>
          </cell>
          <cell r="EL621">
            <v>0</v>
          </cell>
          <cell r="EM621">
            <v>0</v>
          </cell>
        </row>
        <row r="622">
          <cell r="A622">
            <v>0</v>
          </cell>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V622">
            <v>0</v>
          </cell>
          <cell r="AW622">
            <v>0</v>
          </cell>
          <cell r="AX622">
            <v>0</v>
          </cell>
          <cell r="BA622">
            <v>0</v>
          </cell>
          <cell r="BB622">
            <v>0</v>
          </cell>
          <cell r="BC622">
            <v>0</v>
          </cell>
          <cell r="BD622">
            <v>0</v>
          </cell>
          <cell r="BE622">
            <v>0</v>
          </cell>
          <cell r="BF622">
            <v>0</v>
          </cell>
          <cell r="BG622">
            <v>0</v>
          </cell>
          <cell r="BH622">
            <v>0</v>
          </cell>
          <cell r="BI622">
            <v>0</v>
          </cell>
          <cell r="BJ622">
            <v>0</v>
          </cell>
          <cell r="BK622">
            <v>0</v>
          </cell>
          <cell r="BL622">
            <v>0</v>
          </cell>
          <cell r="BM622">
            <v>0</v>
          </cell>
          <cell r="BN622">
            <v>0</v>
          </cell>
          <cell r="BO622">
            <v>0</v>
          </cell>
          <cell r="BP622">
            <v>0</v>
          </cell>
          <cell r="BQ622">
            <v>0</v>
          </cell>
          <cell r="BR622">
            <v>0</v>
          </cell>
          <cell r="BS622">
            <v>0</v>
          </cell>
          <cell r="BT622">
            <v>0</v>
          </cell>
          <cell r="BU622">
            <v>0</v>
          </cell>
          <cell r="BV622">
            <v>0</v>
          </cell>
          <cell r="BW622">
            <v>0</v>
          </cell>
          <cell r="BX622">
            <v>0</v>
          </cell>
          <cell r="BY622">
            <v>0</v>
          </cell>
          <cell r="BZ622">
            <v>0</v>
          </cell>
          <cell r="CA622">
            <v>0</v>
          </cell>
          <cell r="CB622">
            <v>0</v>
          </cell>
          <cell r="CC622">
            <v>0</v>
          </cell>
          <cell r="CD622">
            <v>0</v>
          </cell>
          <cell r="CE622">
            <v>0</v>
          </cell>
          <cell r="CF622">
            <v>0</v>
          </cell>
          <cell r="CG622">
            <v>0</v>
          </cell>
          <cell r="CH622">
            <v>0</v>
          </cell>
          <cell r="CN622">
            <v>0</v>
          </cell>
          <cell r="CO622">
            <v>0</v>
          </cell>
          <cell r="CP622">
            <v>0</v>
          </cell>
          <cell r="CQ622">
            <v>0</v>
          </cell>
          <cell r="CS622">
            <v>0</v>
          </cell>
          <cell r="CT622">
            <v>0</v>
          </cell>
          <cell r="CU622">
            <v>0</v>
          </cell>
          <cell r="CV622">
            <v>0</v>
          </cell>
          <cell r="CW622">
            <v>0</v>
          </cell>
          <cell r="EE622">
            <v>0</v>
          </cell>
          <cell r="EF622">
            <v>0</v>
          </cell>
          <cell r="EH622">
            <v>0</v>
          </cell>
          <cell r="EI622">
            <v>0</v>
          </cell>
          <cell r="EJ622">
            <v>0</v>
          </cell>
          <cell r="EK622">
            <v>0</v>
          </cell>
          <cell r="EL622">
            <v>0</v>
          </cell>
          <cell r="EM622">
            <v>0</v>
          </cell>
        </row>
        <row r="623">
          <cell r="A623">
            <v>0</v>
          </cell>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V623">
            <v>0</v>
          </cell>
          <cell r="AW623">
            <v>0</v>
          </cell>
          <cell r="AX623">
            <v>0</v>
          </cell>
          <cell r="BA623">
            <v>0</v>
          </cell>
          <cell r="BB623">
            <v>0</v>
          </cell>
          <cell r="BC623">
            <v>0</v>
          </cell>
          <cell r="BD623">
            <v>0</v>
          </cell>
          <cell r="BE623">
            <v>0</v>
          </cell>
          <cell r="BF623">
            <v>0</v>
          </cell>
          <cell r="BG623">
            <v>0</v>
          </cell>
          <cell r="BH623">
            <v>0</v>
          </cell>
          <cell r="BI623">
            <v>0</v>
          </cell>
          <cell r="BJ623">
            <v>0</v>
          </cell>
          <cell r="BK623">
            <v>0</v>
          </cell>
          <cell r="BL623">
            <v>0</v>
          </cell>
          <cell r="BM623">
            <v>0</v>
          </cell>
          <cell r="BN623">
            <v>0</v>
          </cell>
          <cell r="BO623">
            <v>0</v>
          </cell>
          <cell r="BP623">
            <v>0</v>
          </cell>
          <cell r="BQ623">
            <v>0</v>
          </cell>
          <cell r="BR623">
            <v>0</v>
          </cell>
          <cell r="BS623">
            <v>0</v>
          </cell>
          <cell r="BT623">
            <v>0</v>
          </cell>
          <cell r="BU623">
            <v>0</v>
          </cell>
          <cell r="BV623">
            <v>0</v>
          </cell>
          <cell r="BW623">
            <v>0</v>
          </cell>
          <cell r="BX623">
            <v>0</v>
          </cell>
          <cell r="BY623">
            <v>0</v>
          </cell>
          <cell r="BZ623">
            <v>0</v>
          </cell>
          <cell r="CA623">
            <v>0</v>
          </cell>
          <cell r="CB623">
            <v>0</v>
          </cell>
          <cell r="CC623">
            <v>0</v>
          </cell>
          <cell r="CD623">
            <v>0</v>
          </cell>
          <cell r="CE623">
            <v>0</v>
          </cell>
          <cell r="CF623">
            <v>0</v>
          </cell>
          <cell r="CG623">
            <v>0</v>
          </cell>
          <cell r="CH623">
            <v>0</v>
          </cell>
          <cell r="CN623">
            <v>0</v>
          </cell>
          <cell r="CO623">
            <v>0</v>
          </cell>
          <cell r="CP623">
            <v>0</v>
          </cell>
          <cell r="CQ623">
            <v>0</v>
          </cell>
          <cell r="CS623">
            <v>0</v>
          </cell>
          <cell r="CT623">
            <v>0</v>
          </cell>
          <cell r="CU623">
            <v>0</v>
          </cell>
          <cell r="CV623">
            <v>0</v>
          </cell>
          <cell r="CW623">
            <v>0</v>
          </cell>
          <cell r="EE623">
            <v>0</v>
          </cell>
          <cell r="EF623">
            <v>0</v>
          </cell>
          <cell r="EH623">
            <v>0</v>
          </cell>
          <cell r="EI623">
            <v>0</v>
          </cell>
          <cell r="EJ623">
            <v>0</v>
          </cell>
          <cell r="EK623">
            <v>0</v>
          </cell>
          <cell r="EL623">
            <v>0</v>
          </cell>
          <cell r="EM623">
            <v>0</v>
          </cell>
        </row>
        <row r="624">
          <cell r="A624">
            <v>0</v>
          </cell>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V624">
            <v>0</v>
          </cell>
          <cell r="AW624">
            <v>0</v>
          </cell>
          <cell r="AX624">
            <v>0</v>
          </cell>
          <cell r="BA624">
            <v>0</v>
          </cell>
          <cell r="BB624">
            <v>0</v>
          </cell>
          <cell r="BC624">
            <v>0</v>
          </cell>
          <cell r="BD624">
            <v>0</v>
          </cell>
          <cell r="BE624">
            <v>0</v>
          </cell>
          <cell r="BF624">
            <v>0</v>
          </cell>
          <cell r="BG624">
            <v>0</v>
          </cell>
          <cell r="BH624">
            <v>0</v>
          </cell>
          <cell r="BI624">
            <v>0</v>
          </cell>
          <cell r="BJ624">
            <v>0</v>
          </cell>
          <cell r="BK624">
            <v>0</v>
          </cell>
          <cell r="BL624">
            <v>0</v>
          </cell>
          <cell r="BM624">
            <v>0</v>
          </cell>
          <cell r="BN624">
            <v>0</v>
          </cell>
          <cell r="BO624">
            <v>0</v>
          </cell>
          <cell r="BP624">
            <v>0</v>
          </cell>
          <cell r="BQ624">
            <v>0</v>
          </cell>
          <cell r="BR624">
            <v>0</v>
          </cell>
          <cell r="BS624">
            <v>0</v>
          </cell>
          <cell r="BT624">
            <v>0</v>
          </cell>
          <cell r="BU624">
            <v>0</v>
          </cell>
          <cell r="BV624">
            <v>0</v>
          </cell>
          <cell r="BW624">
            <v>0</v>
          </cell>
          <cell r="BX624">
            <v>0</v>
          </cell>
          <cell r="BY624">
            <v>0</v>
          </cell>
          <cell r="BZ624">
            <v>0</v>
          </cell>
          <cell r="CA624">
            <v>0</v>
          </cell>
          <cell r="CB624">
            <v>0</v>
          </cell>
          <cell r="CC624">
            <v>0</v>
          </cell>
          <cell r="CD624">
            <v>0</v>
          </cell>
          <cell r="CE624">
            <v>0</v>
          </cell>
          <cell r="CF624">
            <v>0</v>
          </cell>
          <cell r="CG624">
            <v>0</v>
          </cell>
          <cell r="CH624">
            <v>0</v>
          </cell>
          <cell r="CN624">
            <v>0</v>
          </cell>
          <cell r="CO624">
            <v>0</v>
          </cell>
          <cell r="CP624">
            <v>0</v>
          </cell>
          <cell r="CQ624">
            <v>0</v>
          </cell>
          <cell r="CS624">
            <v>0</v>
          </cell>
          <cell r="CT624">
            <v>0</v>
          </cell>
          <cell r="CU624">
            <v>0</v>
          </cell>
          <cell r="CV624">
            <v>0</v>
          </cell>
          <cell r="CW624">
            <v>0</v>
          </cell>
          <cell r="EE624">
            <v>0</v>
          </cell>
          <cell r="EF624">
            <v>0</v>
          </cell>
          <cell r="EH624">
            <v>0</v>
          </cell>
          <cell r="EI624">
            <v>0</v>
          </cell>
          <cell r="EJ624">
            <v>0</v>
          </cell>
          <cell r="EK624">
            <v>0</v>
          </cell>
          <cell r="EL624">
            <v>0</v>
          </cell>
          <cell r="EM624">
            <v>0</v>
          </cell>
        </row>
        <row r="625">
          <cell r="A625">
            <v>0</v>
          </cell>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V625">
            <v>0</v>
          </cell>
          <cell r="AW625">
            <v>0</v>
          </cell>
          <cell r="AX625">
            <v>0</v>
          </cell>
          <cell r="BA625">
            <v>0</v>
          </cell>
          <cell r="BB625">
            <v>0</v>
          </cell>
          <cell r="BC625">
            <v>0</v>
          </cell>
          <cell r="BD625">
            <v>0</v>
          </cell>
          <cell r="BE625">
            <v>0</v>
          </cell>
          <cell r="BF625">
            <v>0</v>
          </cell>
          <cell r="BG625">
            <v>0</v>
          </cell>
          <cell r="BH625">
            <v>0</v>
          </cell>
          <cell r="BI625">
            <v>0</v>
          </cell>
          <cell r="BJ625">
            <v>0</v>
          </cell>
          <cell r="BK625">
            <v>0</v>
          </cell>
          <cell r="BL625">
            <v>0</v>
          </cell>
          <cell r="BM625">
            <v>0</v>
          </cell>
          <cell r="BN625">
            <v>0</v>
          </cell>
          <cell r="BO625">
            <v>0</v>
          </cell>
          <cell r="BP625">
            <v>0</v>
          </cell>
          <cell r="BQ625">
            <v>0</v>
          </cell>
          <cell r="BR625">
            <v>0</v>
          </cell>
          <cell r="BS625">
            <v>0</v>
          </cell>
          <cell r="BT625">
            <v>0</v>
          </cell>
          <cell r="BU625">
            <v>0</v>
          </cell>
          <cell r="BV625">
            <v>0</v>
          </cell>
          <cell r="BW625">
            <v>0</v>
          </cell>
          <cell r="BX625">
            <v>0</v>
          </cell>
          <cell r="BY625">
            <v>0</v>
          </cell>
          <cell r="BZ625">
            <v>0</v>
          </cell>
          <cell r="CA625">
            <v>0</v>
          </cell>
          <cell r="CB625">
            <v>0</v>
          </cell>
          <cell r="CC625">
            <v>0</v>
          </cell>
          <cell r="CD625">
            <v>0</v>
          </cell>
          <cell r="CE625">
            <v>0</v>
          </cell>
          <cell r="CF625">
            <v>0</v>
          </cell>
          <cell r="CG625">
            <v>0</v>
          </cell>
          <cell r="CH625">
            <v>0</v>
          </cell>
          <cell r="CN625">
            <v>0</v>
          </cell>
          <cell r="CO625">
            <v>0</v>
          </cell>
          <cell r="CP625">
            <v>0</v>
          </cell>
          <cell r="CQ625">
            <v>0</v>
          </cell>
          <cell r="CS625">
            <v>0</v>
          </cell>
          <cell r="CT625">
            <v>0</v>
          </cell>
          <cell r="CU625">
            <v>0</v>
          </cell>
          <cell r="CV625">
            <v>0</v>
          </cell>
          <cell r="CW625">
            <v>0</v>
          </cell>
          <cell r="EE625">
            <v>0</v>
          </cell>
          <cell r="EF625">
            <v>0</v>
          </cell>
          <cell r="EH625">
            <v>0</v>
          </cell>
          <cell r="EI625">
            <v>0</v>
          </cell>
          <cell r="EJ625">
            <v>0</v>
          </cell>
          <cell r="EK625">
            <v>0</v>
          </cell>
          <cell r="EL625">
            <v>0</v>
          </cell>
          <cell r="EM625">
            <v>0</v>
          </cell>
        </row>
        <row r="626">
          <cell r="A626">
            <v>0</v>
          </cell>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V626">
            <v>0</v>
          </cell>
          <cell r="AW626">
            <v>0</v>
          </cell>
          <cell r="AX626">
            <v>0</v>
          </cell>
          <cell r="BA626">
            <v>0</v>
          </cell>
          <cell r="BB626">
            <v>0</v>
          </cell>
          <cell r="BC626">
            <v>0</v>
          </cell>
          <cell r="BD626">
            <v>0</v>
          </cell>
          <cell r="BE626">
            <v>0</v>
          </cell>
          <cell r="BF626">
            <v>0</v>
          </cell>
          <cell r="BG626">
            <v>0</v>
          </cell>
          <cell r="BH626">
            <v>0</v>
          </cell>
          <cell r="BI626">
            <v>0</v>
          </cell>
          <cell r="BJ626">
            <v>0</v>
          </cell>
          <cell r="BK626">
            <v>0</v>
          </cell>
          <cell r="BL626">
            <v>0</v>
          </cell>
          <cell r="BM626">
            <v>0</v>
          </cell>
          <cell r="BN626">
            <v>0</v>
          </cell>
          <cell r="BO626">
            <v>0</v>
          </cell>
          <cell r="BP626">
            <v>0</v>
          </cell>
          <cell r="BQ626">
            <v>0</v>
          </cell>
          <cell r="BR626">
            <v>0</v>
          </cell>
          <cell r="BS626">
            <v>0</v>
          </cell>
          <cell r="BT626">
            <v>0</v>
          </cell>
          <cell r="BU626">
            <v>0</v>
          </cell>
          <cell r="BV626">
            <v>0</v>
          </cell>
          <cell r="BW626">
            <v>0</v>
          </cell>
          <cell r="BX626">
            <v>0</v>
          </cell>
          <cell r="BY626">
            <v>0</v>
          </cell>
          <cell r="BZ626">
            <v>0</v>
          </cell>
          <cell r="CA626">
            <v>0</v>
          </cell>
          <cell r="CB626">
            <v>0</v>
          </cell>
          <cell r="CC626">
            <v>0</v>
          </cell>
          <cell r="CD626">
            <v>0</v>
          </cell>
          <cell r="CE626">
            <v>0</v>
          </cell>
          <cell r="CF626">
            <v>0</v>
          </cell>
          <cell r="CG626">
            <v>0</v>
          </cell>
          <cell r="CH626">
            <v>0</v>
          </cell>
          <cell r="CN626">
            <v>0</v>
          </cell>
          <cell r="CO626">
            <v>0</v>
          </cell>
          <cell r="CP626">
            <v>0</v>
          </cell>
          <cell r="CQ626">
            <v>0</v>
          </cell>
          <cell r="CS626">
            <v>0</v>
          </cell>
          <cell r="CT626">
            <v>0</v>
          </cell>
          <cell r="CU626">
            <v>0</v>
          </cell>
          <cell r="CV626">
            <v>0</v>
          </cell>
          <cell r="CW626">
            <v>0</v>
          </cell>
          <cell r="EE626">
            <v>0</v>
          </cell>
          <cell r="EF626">
            <v>0</v>
          </cell>
          <cell r="EH626">
            <v>0</v>
          </cell>
          <cell r="EI626">
            <v>0</v>
          </cell>
          <cell r="EJ626">
            <v>0</v>
          </cell>
          <cell r="EK626">
            <v>0</v>
          </cell>
          <cell r="EL626">
            <v>0</v>
          </cell>
          <cell r="EM626">
            <v>0</v>
          </cell>
        </row>
        <row r="627">
          <cell r="A627">
            <v>0</v>
          </cell>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V627">
            <v>0</v>
          </cell>
          <cell r="AW627">
            <v>0</v>
          </cell>
          <cell r="AX627">
            <v>0</v>
          </cell>
          <cell r="BA627">
            <v>0</v>
          </cell>
          <cell r="BB627">
            <v>0</v>
          </cell>
          <cell r="BC627">
            <v>0</v>
          </cell>
          <cell r="BD627">
            <v>0</v>
          </cell>
          <cell r="BE627">
            <v>0</v>
          </cell>
          <cell r="BF627">
            <v>0</v>
          </cell>
          <cell r="BG627">
            <v>0</v>
          </cell>
          <cell r="BH627">
            <v>0</v>
          </cell>
          <cell r="BI627">
            <v>0</v>
          </cell>
          <cell r="BJ627">
            <v>0</v>
          </cell>
          <cell r="BK627">
            <v>0</v>
          </cell>
          <cell r="BL627">
            <v>0</v>
          </cell>
          <cell r="BM627">
            <v>0</v>
          </cell>
          <cell r="BN627">
            <v>0</v>
          </cell>
          <cell r="BO627">
            <v>0</v>
          </cell>
          <cell r="BP627">
            <v>0</v>
          </cell>
          <cell r="BQ627">
            <v>0</v>
          </cell>
          <cell r="BR627">
            <v>0</v>
          </cell>
          <cell r="BS627">
            <v>0</v>
          </cell>
          <cell r="BT627">
            <v>0</v>
          </cell>
          <cell r="BU627">
            <v>0</v>
          </cell>
          <cell r="BV627">
            <v>0</v>
          </cell>
          <cell r="BW627">
            <v>0</v>
          </cell>
          <cell r="BX627">
            <v>0</v>
          </cell>
          <cell r="BY627">
            <v>0</v>
          </cell>
          <cell r="BZ627">
            <v>0</v>
          </cell>
          <cell r="CA627">
            <v>0</v>
          </cell>
          <cell r="CB627">
            <v>0</v>
          </cell>
          <cell r="CC627">
            <v>0</v>
          </cell>
          <cell r="CD627">
            <v>0</v>
          </cell>
          <cell r="CE627">
            <v>0</v>
          </cell>
          <cell r="CF627">
            <v>0</v>
          </cell>
          <cell r="CG627">
            <v>0</v>
          </cell>
          <cell r="CH627">
            <v>0</v>
          </cell>
          <cell r="CN627">
            <v>0</v>
          </cell>
          <cell r="CO627">
            <v>0</v>
          </cell>
          <cell r="CP627">
            <v>0</v>
          </cell>
          <cell r="CQ627">
            <v>0</v>
          </cell>
          <cell r="CS627">
            <v>0</v>
          </cell>
          <cell r="CT627">
            <v>0</v>
          </cell>
          <cell r="CU627">
            <v>0</v>
          </cell>
          <cell r="CV627">
            <v>0</v>
          </cell>
          <cell r="CW627">
            <v>0</v>
          </cell>
          <cell r="EE627">
            <v>0</v>
          </cell>
          <cell r="EF627">
            <v>0</v>
          </cell>
          <cell r="EH627">
            <v>0</v>
          </cell>
          <cell r="EI627">
            <v>0</v>
          </cell>
          <cell r="EJ627">
            <v>0</v>
          </cell>
          <cell r="EK627">
            <v>0</v>
          </cell>
          <cell r="EL627">
            <v>0</v>
          </cell>
          <cell r="EM627">
            <v>0</v>
          </cell>
        </row>
        <row r="628">
          <cell r="A628">
            <v>0</v>
          </cell>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V628">
            <v>0</v>
          </cell>
          <cell r="AW628">
            <v>0</v>
          </cell>
          <cell r="AX628">
            <v>0</v>
          </cell>
          <cell r="BA628">
            <v>0</v>
          </cell>
          <cell r="BB628">
            <v>0</v>
          </cell>
          <cell r="BC628">
            <v>0</v>
          </cell>
          <cell r="BD628">
            <v>0</v>
          </cell>
          <cell r="BE628">
            <v>0</v>
          </cell>
          <cell r="BF628">
            <v>0</v>
          </cell>
          <cell r="BG628">
            <v>0</v>
          </cell>
          <cell r="BH628">
            <v>0</v>
          </cell>
          <cell r="BI628">
            <v>0</v>
          </cell>
          <cell r="BJ628">
            <v>0</v>
          </cell>
          <cell r="BK628">
            <v>0</v>
          </cell>
          <cell r="BL628">
            <v>0</v>
          </cell>
          <cell r="BM628">
            <v>0</v>
          </cell>
          <cell r="BN628">
            <v>0</v>
          </cell>
          <cell r="BO628">
            <v>0</v>
          </cell>
          <cell r="BP628">
            <v>0</v>
          </cell>
          <cell r="BQ628">
            <v>0</v>
          </cell>
          <cell r="BR628">
            <v>0</v>
          </cell>
          <cell r="BS628">
            <v>0</v>
          </cell>
          <cell r="BT628">
            <v>0</v>
          </cell>
          <cell r="BU628">
            <v>0</v>
          </cell>
          <cell r="BV628">
            <v>0</v>
          </cell>
          <cell r="BW628">
            <v>0</v>
          </cell>
          <cell r="BX628">
            <v>0</v>
          </cell>
          <cell r="BY628">
            <v>0</v>
          </cell>
          <cell r="BZ628">
            <v>0</v>
          </cell>
          <cell r="CA628">
            <v>0</v>
          </cell>
          <cell r="CB628">
            <v>0</v>
          </cell>
          <cell r="CC628">
            <v>0</v>
          </cell>
          <cell r="CD628">
            <v>0</v>
          </cell>
          <cell r="CE628">
            <v>0</v>
          </cell>
          <cell r="CF628">
            <v>0</v>
          </cell>
          <cell r="CG628">
            <v>0</v>
          </cell>
          <cell r="CH628">
            <v>0</v>
          </cell>
          <cell r="CN628">
            <v>0</v>
          </cell>
          <cell r="CO628">
            <v>0</v>
          </cell>
          <cell r="CP628">
            <v>0</v>
          </cell>
          <cell r="CQ628">
            <v>0</v>
          </cell>
          <cell r="CS628">
            <v>0</v>
          </cell>
          <cell r="CT628">
            <v>0</v>
          </cell>
          <cell r="CU628">
            <v>0</v>
          </cell>
          <cell r="CV628">
            <v>0</v>
          </cell>
          <cell r="CW628">
            <v>0</v>
          </cell>
          <cell r="EE628">
            <v>0</v>
          </cell>
          <cell r="EF628">
            <v>0</v>
          </cell>
          <cell r="EH628">
            <v>0</v>
          </cell>
          <cell r="EI628">
            <v>0</v>
          </cell>
          <cell r="EJ628">
            <v>0</v>
          </cell>
          <cell r="EK628">
            <v>0</v>
          </cell>
          <cell r="EL628">
            <v>0</v>
          </cell>
          <cell r="EM628">
            <v>0</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V629">
            <v>0</v>
          </cell>
          <cell r="AW629">
            <v>0</v>
          </cell>
          <cell r="AX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cell r="BP629">
            <v>0</v>
          </cell>
          <cell r="BQ629">
            <v>0</v>
          </cell>
          <cell r="BR629">
            <v>0</v>
          </cell>
          <cell r="BS629">
            <v>0</v>
          </cell>
          <cell r="BT629">
            <v>0</v>
          </cell>
          <cell r="BU629">
            <v>0</v>
          </cell>
          <cell r="BV629">
            <v>0</v>
          </cell>
          <cell r="BW629">
            <v>0</v>
          </cell>
          <cell r="BX629">
            <v>0</v>
          </cell>
          <cell r="BY629">
            <v>0</v>
          </cell>
          <cell r="BZ629">
            <v>0</v>
          </cell>
          <cell r="CA629">
            <v>0</v>
          </cell>
          <cell r="CB629">
            <v>0</v>
          </cell>
          <cell r="CC629">
            <v>0</v>
          </cell>
          <cell r="CD629">
            <v>0</v>
          </cell>
          <cell r="CE629">
            <v>0</v>
          </cell>
          <cell r="CF629">
            <v>0</v>
          </cell>
          <cell r="CG629">
            <v>0</v>
          </cell>
          <cell r="CH629">
            <v>0</v>
          </cell>
          <cell r="CN629">
            <v>0</v>
          </cell>
          <cell r="CO629">
            <v>0</v>
          </cell>
          <cell r="CP629">
            <v>0</v>
          </cell>
          <cell r="CQ629">
            <v>0</v>
          </cell>
          <cell r="CS629">
            <v>0</v>
          </cell>
          <cell r="CT629">
            <v>0</v>
          </cell>
          <cell r="CU629">
            <v>0</v>
          </cell>
          <cell r="CV629">
            <v>0</v>
          </cell>
          <cell r="CW629">
            <v>0</v>
          </cell>
          <cell r="EE629">
            <v>0</v>
          </cell>
          <cell r="EF629">
            <v>0</v>
          </cell>
          <cell r="EH629">
            <v>0</v>
          </cell>
          <cell r="EI629">
            <v>0</v>
          </cell>
          <cell r="EJ629">
            <v>0</v>
          </cell>
          <cell r="EK629">
            <v>0</v>
          </cell>
          <cell r="EL629">
            <v>0</v>
          </cell>
          <cell r="EM629">
            <v>0</v>
          </cell>
        </row>
        <row r="630">
          <cell r="A630">
            <v>0</v>
          </cell>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V630">
            <v>0</v>
          </cell>
          <cell r="AW630">
            <v>0</v>
          </cell>
          <cell r="AX630">
            <v>0</v>
          </cell>
          <cell r="BA630">
            <v>0</v>
          </cell>
          <cell r="BB630">
            <v>0</v>
          </cell>
          <cell r="BC630">
            <v>0</v>
          </cell>
          <cell r="BD630">
            <v>0</v>
          </cell>
          <cell r="BE630">
            <v>0</v>
          </cell>
          <cell r="BF630">
            <v>0</v>
          </cell>
          <cell r="BG630">
            <v>0</v>
          </cell>
          <cell r="BH630">
            <v>0</v>
          </cell>
          <cell r="BI630">
            <v>0</v>
          </cell>
          <cell r="BJ630">
            <v>0</v>
          </cell>
          <cell r="BK630">
            <v>0</v>
          </cell>
          <cell r="BL630">
            <v>0</v>
          </cell>
          <cell r="BM630">
            <v>0</v>
          </cell>
          <cell r="BN630">
            <v>0</v>
          </cell>
          <cell r="BO630">
            <v>0</v>
          </cell>
          <cell r="BP630">
            <v>0</v>
          </cell>
          <cell r="BQ630">
            <v>0</v>
          </cell>
          <cell r="BR630">
            <v>0</v>
          </cell>
          <cell r="BS630">
            <v>0</v>
          </cell>
          <cell r="BT630">
            <v>0</v>
          </cell>
          <cell r="BU630">
            <v>0</v>
          </cell>
          <cell r="BV630">
            <v>0</v>
          </cell>
          <cell r="BW630">
            <v>0</v>
          </cell>
          <cell r="BX630">
            <v>0</v>
          </cell>
          <cell r="BY630">
            <v>0</v>
          </cell>
          <cell r="BZ630">
            <v>0</v>
          </cell>
          <cell r="CA630">
            <v>0</v>
          </cell>
          <cell r="CB630">
            <v>0</v>
          </cell>
          <cell r="CC630">
            <v>0</v>
          </cell>
          <cell r="CD630">
            <v>0</v>
          </cell>
          <cell r="CE630">
            <v>0</v>
          </cell>
          <cell r="CF630">
            <v>0</v>
          </cell>
          <cell r="CG630">
            <v>0</v>
          </cell>
          <cell r="CH630">
            <v>0</v>
          </cell>
          <cell r="CN630">
            <v>0</v>
          </cell>
          <cell r="CO630">
            <v>0</v>
          </cell>
          <cell r="CP630">
            <v>0</v>
          </cell>
          <cell r="CQ630">
            <v>0</v>
          </cell>
          <cell r="CS630">
            <v>0</v>
          </cell>
          <cell r="CT630">
            <v>0</v>
          </cell>
          <cell r="CU630">
            <v>0</v>
          </cell>
          <cell r="CV630">
            <v>0</v>
          </cell>
          <cell r="CW630">
            <v>0</v>
          </cell>
          <cell r="EE630">
            <v>0</v>
          </cell>
          <cell r="EF630">
            <v>0</v>
          </cell>
          <cell r="EH630">
            <v>0</v>
          </cell>
          <cell r="EI630">
            <v>0</v>
          </cell>
          <cell r="EJ630">
            <v>0</v>
          </cell>
          <cell r="EK630">
            <v>0</v>
          </cell>
          <cell r="EL630">
            <v>0</v>
          </cell>
          <cell r="EM630">
            <v>0</v>
          </cell>
        </row>
        <row r="631">
          <cell r="A631">
            <v>0</v>
          </cell>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V631">
            <v>0</v>
          </cell>
          <cell r="AW631">
            <v>0</v>
          </cell>
          <cell r="AX631">
            <v>0</v>
          </cell>
          <cell r="BA631">
            <v>0</v>
          </cell>
          <cell r="BB631">
            <v>0</v>
          </cell>
          <cell r="BC631">
            <v>0</v>
          </cell>
          <cell r="BD631">
            <v>0</v>
          </cell>
          <cell r="BE631">
            <v>0</v>
          </cell>
          <cell r="BF631">
            <v>0</v>
          </cell>
          <cell r="BG631">
            <v>0</v>
          </cell>
          <cell r="BH631">
            <v>0</v>
          </cell>
          <cell r="BI631">
            <v>0</v>
          </cell>
          <cell r="BJ631">
            <v>0</v>
          </cell>
          <cell r="BK631">
            <v>0</v>
          </cell>
          <cell r="BL631">
            <v>0</v>
          </cell>
          <cell r="BM631">
            <v>0</v>
          </cell>
          <cell r="BN631">
            <v>0</v>
          </cell>
          <cell r="BO631">
            <v>0</v>
          </cell>
          <cell r="BP631">
            <v>0</v>
          </cell>
          <cell r="BQ631">
            <v>0</v>
          </cell>
          <cell r="BR631">
            <v>0</v>
          </cell>
          <cell r="BS631">
            <v>0</v>
          </cell>
          <cell r="BT631">
            <v>0</v>
          </cell>
          <cell r="BU631">
            <v>0</v>
          </cell>
          <cell r="BV631">
            <v>0</v>
          </cell>
          <cell r="BW631">
            <v>0</v>
          </cell>
          <cell r="BX631">
            <v>0</v>
          </cell>
          <cell r="BY631">
            <v>0</v>
          </cell>
          <cell r="BZ631">
            <v>0</v>
          </cell>
          <cell r="CA631">
            <v>0</v>
          </cell>
          <cell r="CB631">
            <v>0</v>
          </cell>
          <cell r="CC631">
            <v>0</v>
          </cell>
          <cell r="CD631">
            <v>0</v>
          </cell>
          <cell r="CE631">
            <v>0</v>
          </cell>
          <cell r="CF631">
            <v>0</v>
          </cell>
          <cell r="CG631">
            <v>0</v>
          </cell>
          <cell r="CH631">
            <v>0</v>
          </cell>
          <cell r="CN631">
            <v>0</v>
          </cell>
          <cell r="CO631">
            <v>0</v>
          </cell>
          <cell r="CP631">
            <v>0</v>
          </cell>
          <cell r="CQ631">
            <v>0</v>
          </cell>
          <cell r="CS631">
            <v>0</v>
          </cell>
          <cell r="CT631">
            <v>0</v>
          </cell>
          <cell r="CU631">
            <v>0</v>
          </cell>
          <cell r="CV631">
            <v>0</v>
          </cell>
          <cell r="CW631">
            <v>0</v>
          </cell>
          <cell r="EE631">
            <v>0</v>
          </cell>
          <cell r="EF631">
            <v>0</v>
          </cell>
          <cell r="EH631">
            <v>0</v>
          </cell>
          <cell r="EI631">
            <v>0</v>
          </cell>
          <cell r="EJ631">
            <v>0</v>
          </cell>
          <cell r="EK631">
            <v>0</v>
          </cell>
          <cell r="EL631">
            <v>0</v>
          </cell>
          <cell r="EM631">
            <v>0</v>
          </cell>
        </row>
        <row r="632">
          <cell r="A632">
            <v>0</v>
          </cell>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V632">
            <v>0</v>
          </cell>
          <cell r="AW632">
            <v>0</v>
          </cell>
          <cell r="AX632">
            <v>0</v>
          </cell>
          <cell r="BA632">
            <v>0</v>
          </cell>
          <cell r="BB632">
            <v>0</v>
          </cell>
          <cell r="BC632">
            <v>0</v>
          </cell>
          <cell r="BD632">
            <v>0</v>
          </cell>
          <cell r="BE632">
            <v>0</v>
          </cell>
          <cell r="BF632">
            <v>0</v>
          </cell>
          <cell r="BG632">
            <v>0</v>
          </cell>
          <cell r="BH632">
            <v>0</v>
          </cell>
          <cell r="BI632">
            <v>0</v>
          </cell>
          <cell r="BJ632">
            <v>0</v>
          </cell>
          <cell r="BK632">
            <v>0</v>
          </cell>
          <cell r="BL632">
            <v>0</v>
          </cell>
          <cell r="BM632">
            <v>0</v>
          </cell>
          <cell r="BN632">
            <v>0</v>
          </cell>
          <cell r="BO632">
            <v>0</v>
          </cell>
          <cell r="BP632">
            <v>0</v>
          </cell>
          <cell r="BQ632">
            <v>0</v>
          </cell>
          <cell r="BR632">
            <v>0</v>
          </cell>
          <cell r="BS632">
            <v>0</v>
          </cell>
          <cell r="BT632">
            <v>0</v>
          </cell>
          <cell r="BU632">
            <v>0</v>
          </cell>
          <cell r="BV632">
            <v>0</v>
          </cell>
          <cell r="BW632">
            <v>0</v>
          </cell>
          <cell r="BX632">
            <v>0</v>
          </cell>
          <cell r="BY632">
            <v>0</v>
          </cell>
          <cell r="BZ632">
            <v>0</v>
          </cell>
          <cell r="CA632">
            <v>0</v>
          </cell>
          <cell r="CB632">
            <v>0</v>
          </cell>
          <cell r="CC632">
            <v>0</v>
          </cell>
          <cell r="CD632">
            <v>0</v>
          </cell>
          <cell r="CE632">
            <v>0</v>
          </cell>
          <cell r="CF632">
            <v>0</v>
          </cell>
          <cell r="CG632">
            <v>0</v>
          </cell>
          <cell r="CH632">
            <v>0</v>
          </cell>
          <cell r="CN632">
            <v>0</v>
          </cell>
          <cell r="CO632">
            <v>0</v>
          </cell>
          <cell r="CP632">
            <v>0</v>
          </cell>
          <cell r="CQ632">
            <v>0</v>
          </cell>
          <cell r="CS632">
            <v>0</v>
          </cell>
          <cell r="CT632">
            <v>0</v>
          </cell>
          <cell r="CU632">
            <v>0</v>
          </cell>
          <cell r="CV632">
            <v>0</v>
          </cell>
          <cell r="CW632">
            <v>0</v>
          </cell>
          <cell r="EE632">
            <v>0</v>
          </cell>
          <cell r="EF632">
            <v>0</v>
          </cell>
          <cell r="EH632">
            <v>0</v>
          </cell>
          <cell r="EI632">
            <v>0</v>
          </cell>
          <cell r="EJ632">
            <v>0</v>
          </cell>
          <cell r="EK632">
            <v>0</v>
          </cell>
          <cell r="EL632">
            <v>0</v>
          </cell>
          <cell r="EM632">
            <v>0</v>
          </cell>
        </row>
        <row r="633">
          <cell r="A633">
            <v>0</v>
          </cell>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V633">
            <v>0</v>
          </cell>
          <cell r="AW633">
            <v>0</v>
          </cell>
          <cell r="AX633">
            <v>0</v>
          </cell>
          <cell r="BA633">
            <v>0</v>
          </cell>
          <cell r="BB633">
            <v>0</v>
          </cell>
          <cell r="BC633">
            <v>0</v>
          </cell>
          <cell r="BD633">
            <v>0</v>
          </cell>
          <cell r="BE633">
            <v>0</v>
          </cell>
          <cell r="BF633">
            <v>0</v>
          </cell>
          <cell r="BG633">
            <v>0</v>
          </cell>
          <cell r="BH633">
            <v>0</v>
          </cell>
          <cell r="BI633">
            <v>0</v>
          </cell>
          <cell r="BJ633">
            <v>0</v>
          </cell>
          <cell r="BK633">
            <v>0</v>
          </cell>
          <cell r="BL633">
            <v>0</v>
          </cell>
          <cell r="BM633">
            <v>0</v>
          </cell>
          <cell r="BN633">
            <v>0</v>
          </cell>
          <cell r="BO633">
            <v>0</v>
          </cell>
          <cell r="BP633">
            <v>0</v>
          </cell>
          <cell r="BQ633">
            <v>0</v>
          </cell>
          <cell r="BR633">
            <v>0</v>
          </cell>
          <cell r="BS633">
            <v>0</v>
          </cell>
          <cell r="BT633">
            <v>0</v>
          </cell>
          <cell r="BU633">
            <v>0</v>
          </cell>
          <cell r="BV633">
            <v>0</v>
          </cell>
          <cell r="BW633">
            <v>0</v>
          </cell>
          <cell r="BX633">
            <v>0</v>
          </cell>
          <cell r="BY633">
            <v>0</v>
          </cell>
          <cell r="BZ633">
            <v>0</v>
          </cell>
          <cell r="CA633">
            <v>0</v>
          </cell>
          <cell r="CB633">
            <v>0</v>
          </cell>
          <cell r="CC633">
            <v>0</v>
          </cell>
          <cell r="CD633">
            <v>0</v>
          </cell>
          <cell r="CE633">
            <v>0</v>
          </cell>
          <cell r="CF633">
            <v>0</v>
          </cell>
          <cell r="CG633">
            <v>0</v>
          </cell>
          <cell r="CH633">
            <v>0</v>
          </cell>
          <cell r="CN633">
            <v>0</v>
          </cell>
          <cell r="CO633">
            <v>0</v>
          </cell>
          <cell r="CP633">
            <v>0</v>
          </cell>
          <cell r="CQ633">
            <v>0</v>
          </cell>
          <cell r="CS633">
            <v>0</v>
          </cell>
          <cell r="CT633">
            <v>0</v>
          </cell>
          <cell r="CU633">
            <v>0</v>
          </cell>
          <cell r="CV633">
            <v>0</v>
          </cell>
          <cell r="CW633">
            <v>0</v>
          </cell>
          <cell r="EE633">
            <v>0</v>
          </cell>
          <cell r="EF633">
            <v>0</v>
          </cell>
          <cell r="EH633">
            <v>0</v>
          </cell>
          <cell r="EI633">
            <v>0</v>
          </cell>
          <cell r="EJ633">
            <v>0</v>
          </cell>
          <cell r="EK633">
            <v>0</v>
          </cell>
          <cell r="EL633">
            <v>0</v>
          </cell>
          <cell r="EM633">
            <v>0</v>
          </cell>
        </row>
        <row r="634">
          <cell r="A634">
            <v>0</v>
          </cell>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V634">
            <v>0</v>
          </cell>
          <cell r="AW634">
            <v>0</v>
          </cell>
          <cell r="AX634">
            <v>0</v>
          </cell>
          <cell r="BA634">
            <v>0</v>
          </cell>
          <cell r="BB634">
            <v>0</v>
          </cell>
          <cell r="BC634">
            <v>0</v>
          </cell>
          <cell r="BD634">
            <v>0</v>
          </cell>
          <cell r="BE634">
            <v>0</v>
          </cell>
          <cell r="BF634">
            <v>0</v>
          </cell>
          <cell r="BG634">
            <v>0</v>
          </cell>
          <cell r="BH634">
            <v>0</v>
          </cell>
          <cell r="BI634">
            <v>0</v>
          </cell>
          <cell r="BJ634">
            <v>0</v>
          </cell>
          <cell r="BK634">
            <v>0</v>
          </cell>
          <cell r="BL634">
            <v>0</v>
          </cell>
          <cell r="BM634">
            <v>0</v>
          </cell>
          <cell r="BN634">
            <v>0</v>
          </cell>
          <cell r="BO634">
            <v>0</v>
          </cell>
          <cell r="BP634">
            <v>0</v>
          </cell>
          <cell r="BQ634">
            <v>0</v>
          </cell>
          <cell r="BR634">
            <v>0</v>
          </cell>
          <cell r="BS634">
            <v>0</v>
          </cell>
          <cell r="BT634">
            <v>0</v>
          </cell>
          <cell r="BU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N634">
            <v>0</v>
          </cell>
          <cell r="CO634">
            <v>0</v>
          </cell>
          <cell r="CP634">
            <v>0</v>
          </cell>
          <cell r="CQ634">
            <v>0</v>
          </cell>
          <cell r="CS634">
            <v>0</v>
          </cell>
          <cell r="CT634">
            <v>0</v>
          </cell>
          <cell r="CU634">
            <v>0</v>
          </cell>
          <cell r="CV634">
            <v>0</v>
          </cell>
          <cell r="CW634">
            <v>0</v>
          </cell>
          <cell r="EE634">
            <v>0</v>
          </cell>
          <cell r="EF634">
            <v>0</v>
          </cell>
          <cell r="EH634">
            <v>0</v>
          </cell>
          <cell r="EI634">
            <v>0</v>
          </cell>
          <cell r="EJ634">
            <v>0</v>
          </cell>
          <cell r="EK634">
            <v>0</v>
          </cell>
          <cell r="EL634">
            <v>0</v>
          </cell>
          <cell r="EM634">
            <v>0</v>
          </cell>
        </row>
        <row r="635">
          <cell r="A635">
            <v>0</v>
          </cell>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V635">
            <v>0</v>
          </cell>
          <cell r="AW635">
            <v>0</v>
          </cell>
          <cell r="AX635">
            <v>0</v>
          </cell>
          <cell r="BA635">
            <v>0</v>
          </cell>
          <cell r="BB635">
            <v>0</v>
          </cell>
          <cell r="BC635">
            <v>0</v>
          </cell>
          <cell r="BD635">
            <v>0</v>
          </cell>
          <cell r="BE635">
            <v>0</v>
          </cell>
          <cell r="BF635">
            <v>0</v>
          </cell>
          <cell r="BG635">
            <v>0</v>
          </cell>
          <cell r="BH635">
            <v>0</v>
          </cell>
          <cell r="BI635">
            <v>0</v>
          </cell>
          <cell r="BJ635">
            <v>0</v>
          </cell>
          <cell r="BK635">
            <v>0</v>
          </cell>
          <cell r="BL635">
            <v>0</v>
          </cell>
          <cell r="BM635">
            <v>0</v>
          </cell>
          <cell r="BN635">
            <v>0</v>
          </cell>
          <cell r="BO635">
            <v>0</v>
          </cell>
          <cell r="BP635">
            <v>0</v>
          </cell>
          <cell r="BQ635">
            <v>0</v>
          </cell>
          <cell r="BR635">
            <v>0</v>
          </cell>
          <cell r="BS635">
            <v>0</v>
          </cell>
          <cell r="BT635">
            <v>0</v>
          </cell>
          <cell r="BU635">
            <v>0</v>
          </cell>
          <cell r="BV635">
            <v>0</v>
          </cell>
          <cell r="BW635">
            <v>0</v>
          </cell>
          <cell r="BX635">
            <v>0</v>
          </cell>
          <cell r="BY635">
            <v>0</v>
          </cell>
          <cell r="BZ635">
            <v>0</v>
          </cell>
          <cell r="CA635">
            <v>0</v>
          </cell>
          <cell r="CB635">
            <v>0</v>
          </cell>
          <cell r="CC635">
            <v>0</v>
          </cell>
          <cell r="CD635">
            <v>0</v>
          </cell>
          <cell r="CE635">
            <v>0</v>
          </cell>
          <cell r="CF635">
            <v>0</v>
          </cell>
          <cell r="CG635">
            <v>0</v>
          </cell>
          <cell r="CH635">
            <v>0</v>
          </cell>
          <cell r="CN635">
            <v>0</v>
          </cell>
          <cell r="CO635">
            <v>0</v>
          </cell>
          <cell r="CP635">
            <v>0</v>
          </cell>
          <cell r="CQ635">
            <v>0</v>
          </cell>
          <cell r="CS635">
            <v>0</v>
          </cell>
          <cell r="CT635">
            <v>0</v>
          </cell>
          <cell r="CU635">
            <v>0</v>
          </cell>
          <cell r="CV635">
            <v>0</v>
          </cell>
          <cell r="CW635">
            <v>0</v>
          </cell>
          <cell r="EE635">
            <v>0</v>
          </cell>
          <cell r="EF635">
            <v>0</v>
          </cell>
          <cell r="EH635">
            <v>0</v>
          </cell>
          <cell r="EI635">
            <v>0</v>
          </cell>
          <cell r="EJ635">
            <v>0</v>
          </cell>
          <cell r="EK635">
            <v>0</v>
          </cell>
          <cell r="EL635">
            <v>0</v>
          </cell>
          <cell r="EM635">
            <v>0</v>
          </cell>
        </row>
        <row r="636">
          <cell r="A636">
            <v>0</v>
          </cell>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V636">
            <v>0</v>
          </cell>
          <cell r="AW636">
            <v>0</v>
          </cell>
          <cell r="AX636">
            <v>0</v>
          </cell>
          <cell r="BA636">
            <v>0</v>
          </cell>
          <cell r="BB636">
            <v>0</v>
          </cell>
          <cell r="BC636">
            <v>0</v>
          </cell>
          <cell r="BD636">
            <v>0</v>
          </cell>
          <cell r="BE636">
            <v>0</v>
          </cell>
          <cell r="BF636">
            <v>0</v>
          </cell>
          <cell r="BG636">
            <v>0</v>
          </cell>
          <cell r="BH636">
            <v>0</v>
          </cell>
          <cell r="BI636">
            <v>0</v>
          </cell>
          <cell r="BJ636">
            <v>0</v>
          </cell>
          <cell r="BK636">
            <v>0</v>
          </cell>
          <cell r="BL636">
            <v>0</v>
          </cell>
          <cell r="BM636">
            <v>0</v>
          </cell>
          <cell r="BN636">
            <v>0</v>
          </cell>
          <cell r="BO636">
            <v>0</v>
          </cell>
          <cell r="BP636">
            <v>0</v>
          </cell>
          <cell r="BQ636">
            <v>0</v>
          </cell>
          <cell r="BR636">
            <v>0</v>
          </cell>
          <cell r="BS636">
            <v>0</v>
          </cell>
          <cell r="BT636">
            <v>0</v>
          </cell>
          <cell r="BU636">
            <v>0</v>
          </cell>
          <cell r="BV636">
            <v>0</v>
          </cell>
          <cell r="BW636">
            <v>0</v>
          </cell>
          <cell r="BX636">
            <v>0</v>
          </cell>
          <cell r="BY636">
            <v>0</v>
          </cell>
          <cell r="BZ636">
            <v>0</v>
          </cell>
          <cell r="CA636">
            <v>0</v>
          </cell>
          <cell r="CB636">
            <v>0</v>
          </cell>
          <cell r="CC636">
            <v>0</v>
          </cell>
          <cell r="CD636">
            <v>0</v>
          </cell>
          <cell r="CE636">
            <v>0</v>
          </cell>
          <cell r="CF636">
            <v>0</v>
          </cell>
          <cell r="CG636">
            <v>0</v>
          </cell>
          <cell r="CH636">
            <v>0</v>
          </cell>
          <cell r="CN636">
            <v>0</v>
          </cell>
          <cell r="CO636">
            <v>0</v>
          </cell>
          <cell r="CP636">
            <v>0</v>
          </cell>
          <cell r="CQ636">
            <v>0</v>
          </cell>
          <cell r="CS636">
            <v>0</v>
          </cell>
          <cell r="CT636">
            <v>0</v>
          </cell>
          <cell r="CU636">
            <v>0</v>
          </cell>
          <cell r="CV636">
            <v>0</v>
          </cell>
          <cell r="CW636">
            <v>0</v>
          </cell>
          <cell r="EE636">
            <v>0</v>
          </cell>
          <cell r="EF636">
            <v>0</v>
          </cell>
          <cell r="EH636">
            <v>0</v>
          </cell>
          <cell r="EI636">
            <v>0</v>
          </cell>
          <cell r="EJ636">
            <v>0</v>
          </cell>
          <cell r="EK636">
            <v>0</v>
          </cell>
          <cell r="EL636">
            <v>0</v>
          </cell>
          <cell r="EM636">
            <v>0</v>
          </cell>
        </row>
        <row r="637">
          <cell r="A637">
            <v>0</v>
          </cell>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V637">
            <v>0</v>
          </cell>
          <cell r="AW637">
            <v>0</v>
          </cell>
          <cell r="AX637">
            <v>0</v>
          </cell>
          <cell r="BA637">
            <v>0</v>
          </cell>
          <cell r="BB637">
            <v>0</v>
          </cell>
          <cell r="BC637">
            <v>0</v>
          </cell>
          <cell r="BD637">
            <v>0</v>
          </cell>
          <cell r="BE637">
            <v>0</v>
          </cell>
          <cell r="BF637">
            <v>0</v>
          </cell>
          <cell r="BG637">
            <v>0</v>
          </cell>
          <cell r="BH637">
            <v>0</v>
          </cell>
          <cell r="BI637">
            <v>0</v>
          </cell>
          <cell r="BJ637">
            <v>0</v>
          </cell>
          <cell r="BK637">
            <v>0</v>
          </cell>
          <cell r="BL637">
            <v>0</v>
          </cell>
          <cell r="BM637">
            <v>0</v>
          </cell>
          <cell r="BN637">
            <v>0</v>
          </cell>
          <cell r="BO637">
            <v>0</v>
          </cell>
          <cell r="BP637">
            <v>0</v>
          </cell>
          <cell r="BQ637">
            <v>0</v>
          </cell>
          <cell r="BR637">
            <v>0</v>
          </cell>
          <cell r="BS637">
            <v>0</v>
          </cell>
          <cell r="BT637">
            <v>0</v>
          </cell>
          <cell r="BU637">
            <v>0</v>
          </cell>
          <cell r="BV637">
            <v>0</v>
          </cell>
          <cell r="BW637">
            <v>0</v>
          </cell>
          <cell r="BX637">
            <v>0</v>
          </cell>
          <cell r="BY637">
            <v>0</v>
          </cell>
          <cell r="BZ637">
            <v>0</v>
          </cell>
          <cell r="CA637">
            <v>0</v>
          </cell>
          <cell r="CB637">
            <v>0</v>
          </cell>
          <cell r="CC637">
            <v>0</v>
          </cell>
          <cell r="CD637">
            <v>0</v>
          </cell>
          <cell r="CE637">
            <v>0</v>
          </cell>
          <cell r="CF637">
            <v>0</v>
          </cell>
          <cell r="CG637">
            <v>0</v>
          </cell>
          <cell r="CH637">
            <v>0</v>
          </cell>
          <cell r="CN637">
            <v>0</v>
          </cell>
          <cell r="CO637">
            <v>0</v>
          </cell>
          <cell r="CP637">
            <v>0</v>
          </cell>
          <cell r="CQ637">
            <v>0</v>
          </cell>
          <cell r="CS637">
            <v>0</v>
          </cell>
          <cell r="CT637">
            <v>0</v>
          </cell>
          <cell r="CU637">
            <v>0</v>
          </cell>
          <cell r="CV637">
            <v>0</v>
          </cell>
          <cell r="CW637">
            <v>0</v>
          </cell>
          <cell r="EE637">
            <v>0</v>
          </cell>
          <cell r="EF637">
            <v>0</v>
          </cell>
          <cell r="EH637">
            <v>0</v>
          </cell>
          <cell r="EI637">
            <v>0</v>
          </cell>
          <cell r="EJ637">
            <v>0</v>
          </cell>
          <cell r="EK637">
            <v>0</v>
          </cell>
          <cell r="EL637">
            <v>0</v>
          </cell>
          <cell r="EM637">
            <v>0</v>
          </cell>
        </row>
        <row r="638">
          <cell r="A638">
            <v>0</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V638">
            <v>0</v>
          </cell>
          <cell r="AW638">
            <v>0</v>
          </cell>
          <cell r="AX638">
            <v>0</v>
          </cell>
          <cell r="BA638">
            <v>0</v>
          </cell>
          <cell r="BB638">
            <v>0</v>
          </cell>
          <cell r="BC638">
            <v>0</v>
          </cell>
          <cell r="BD638">
            <v>0</v>
          </cell>
          <cell r="BE638">
            <v>0</v>
          </cell>
          <cell r="BF638">
            <v>0</v>
          </cell>
          <cell r="BG638">
            <v>0</v>
          </cell>
          <cell r="BH638">
            <v>0</v>
          </cell>
          <cell r="BI638">
            <v>0</v>
          </cell>
          <cell r="BJ638">
            <v>0</v>
          </cell>
          <cell r="BK638">
            <v>0</v>
          </cell>
          <cell r="BL638">
            <v>0</v>
          </cell>
          <cell r="BM638">
            <v>0</v>
          </cell>
          <cell r="BN638">
            <v>0</v>
          </cell>
          <cell r="BO638">
            <v>0</v>
          </cell>
          <cell r="BP638">
            <v>0</v>
          </cell>
          <cell r="BQ638">
            <v>0</v>
          </cell>
          <cell r="BR638">
            <v>0</v>
          </cell>
          <cell r="BS638">
            <v>0</v>
          </cell>
          <cell r="BT638">
            <v>0</v>
          </cell>
          <cell r="BU638">
            <v>0</v>
          </cell>
          <cell r="BV638">
            <v>0</v>
          </cell>
          <cell r="BW638">
            <v>0</v>
          </cell>
          <cell r="BX638">
            <v>0</v>
          </cell>
          <cell r="BY638">
            <v>0</v>
          </cell>
          <cell r="BZ638">
            <v>0</v>
          </cell>
          <cell r="CA638">
            <v>0</v>
          </cell>
          <cell r="CB638">
            <v>0</v>
          </cell>
          <cell r="CC638">
            <v>0</v>
          </cell>
          <cell r="CD638">
            <v>0</v>
          </cell>
          <cell r="CE638">
            <v>0</v>
          </cell>
          <cell r="CF638">
            <v>0</v>
          </cell>
          <cell r="CG638">
            <v>0</v>
          </cell>
          <cell r="CH638">
            <v>0</v>
          </cell>
          <cell r="CN638">
            <v>0</v>
          </cell>
          <cell r="CO638">
            <v>0</v>
          </cell>
          <cell r="CP638">
            <v>0</v>
          </cell>
          <cell r="CQ638">
            <v>0</v>
          </cell>
          <cell r="CS638">
            <v>0</v>
          </cell>
          <cell r="CT638">
            <v>0</v>
          </cell>
          <cell r="CU638">
            <v>0</v>
          </cell>
          <cell r="CV638">
            <v>0</v>
          </cell>
          <cell r="CW638">
            <v>0</v>
          </cell>
          <cell r="EE638">
            <v>0</v>
          </cell>
          <cell r="EF638">
            <v>0</v>
          </cell>
          <cell r="EH638">
            <v>0</v>
          </cell>
          <cell r="EI638">
            <v>0</v>
          </cell>
          <cell r="EJ638">
            <v>0</v>
          </cell>
          <cell r="EK638">
            <v>0</v>
          </cell>
          <cell r="EL638">
            <v>0</v>
          </cell>
          <cell r="EM638">
            <v>0</v>
          </cell>
        </row>
        <row r="639">
          <cell r="A639">
            <v>0</v>
          </cell>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V639">
            <v>0</v>
          </cell>
          <cell r="AW639">
            <v>0</v>
          </cell>
          <cell r="AX639">
            <v>0</v>
          </cell>
          <cell r="BA639">
            <v>0</v>
          </cell>
          <cell r="BB639">
            <v>0</v>
          </cell>
          <cell r="BC639">
            <v>0</v>
          </cell>
          <cell r="BD639">
            <v>0</v>
          </cell>
          <cell r="BE639">
            <v>0</v>
          </cell>
          <cell r="BF639">
            <v>0</v>
          </cell>
          <cell r="BG639">
            <v>0</v>
          </cell>
          <cell r="BH639">
            <v>0</v>
          </cell>
          <cell r="BI639">
            <v>0</v>
          </cell>
          <cell r="BJ639">
            <v>0</v>
          </cell>
          <cell r="BK639">
            <v>0</v>
          </cell>
          <cell r="BL639">
            <v>0</v>
          </cell>
          <cell r="BM639">
            <v>0</v>
          </cell>
          <cell r="BN639">
            <v>0</v>
          </cell>
          <cell r="BO639">
            <v>0</v>
          </cell>
          <cell r="BP639">
            <v>0</v>
          </cell>
          <cell r="BQ639">
            <v>0</v>
          </cell>
          <cell r="BR639">
            <v>0</v>
          </cell>
          <cell r="BS639">
            <v>0</v>
          </cell>
          <cell r="BT639">
            <v>0</v>
          </cell>
          <cell r="BU639">
            <v>0</v>
          </cell>
          <cell r="BV639">
            <v>0</v>
          </cell>
          <cell r="BW639">
            <v>0</v>
          </cell>
          <cell r="BX639">
            <v>0</v>
          </cell>
          <cell r="BY639">
            <v>0</v>
          </cell>
          <cell r="BZ639">
            <v>0</v>
          </cell>
          <cell r="CA639">
            <v>0</v>
          </cell>
          <cell r="CB639">
            <v>0</v>
          </cell>
          <cell r="CC639">
            <v>0</v>
          </cell>
          <cell r="CD639">
            <v>0</v>
          </cell>
          <cell r="CE639">
            <v>0</v>
          </cell>
          <cell r="CF639">
            <v>0</v>
          </cell>
          <cell r="CG639">
            <v>0</v>
          </cell>
          <cell r="CH639">
            <v>0</v>
          </cell>
          <cell r="CN639">
            <v>0</v>
          </cell>
          <cell r="CO639">
            <v>0</v>
          </cell>
          <cell r="CP639">
            <v>0</v>
          </cell>
          <cell r="CQ639">
            <v>0</v>
          </cell>
          <cell r="CS639">
            <v>0</v>
          </cell>
          <cell r="CT639">
            <v>0</v>
          </cell>
          <cell r="CU639">
            <v>0</v>
          </cell>
          <cell r="CV639">
            <v>0</v>
          </cell>
          <cell r="CW639">
            <v>0</v>
          </cell>
          <cell r="EE639">
            <v>0</v>
          </cell>
          <cell r="EF639">
            <v>0</v>
          </cell>
          <cell r="EH639">
            <v>0</v>
          </cell>
          <cell r="EI639">
            <v>0</v>
          </cell>
          <cell r="EJ639">
            <v>0</v>
          </cell>
          <cell r="EK639">
            <v>0</v>
          </cell>
          <cell r="EL639">
            <v>0</v>
          </cell>
          <cell r="EM639">
            <v>0</v>
          </cell>
        </row>
        <row r="640">
          <cell r="A640">
            <v>0</v>
          </cell>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V640">
            <v>0</v>
          </cell>
          <cell r="AW640">
            <v>0</v>
          </cell>
          <cell r="AX640">
            <v>0</v>
          </cell>
          <cell r="BA640">
            <v>0</v>
          </cell>
          <cell r="BB640">
            <v>0</v>
          </cell>
          <cell r="BC640">
            <v>0</v>
          </cell>
          <cell r="BD640">
            <v>0</v>
          </cell>
          <cell r="BE640">
            <v>0</v>
          </cell>
          <cell r="BF640">
            <v>0</v>
          </cell>
          <cell r="BG640">
            <v>0</v>
          </cell>
          <cell r="BH640">
            <v>0</v>
          </cell>
          <cell r="BI640">
            <v>0</v>
          </cell>
          <cell r="BJ640">
            <v>0</v>
          </cell>
          <cell r="BK640">
            <v>0</v>
          </cell>
          <cell r="BL640">
            <v>0</v>
          </cell>
          <cell r="BM640">
            <v>0</v>
          </cell>
          <cell r="BN640">
            <v>0</v>
          </cell>
          <cell r="BO640">
            <v>0</v>
          </cell>
          <cell r="BP640">
            <v>0</v>
          </cell>
          <cell r="BQ640">
            <v>0</v>
          </cell>
          <cell r="BR640">
            <v>0</v>
          </cell>
          <cell r="BS640">
            <v>0</v>
          </cell>
          <cell r="BT640">
            <v>0</v>
          </cell>
          <cell r="BU640">
            <v>0</v>
          </cell>
          <cell r="BV640">
            <v>0</v>
          </cell>
          <cell r="BW640">
            <v>0</v>
          </cell>
          <cell r="BX640">
            <v>0</v>
          </cell>
          <cell r="BY640">
            <v>0</v>
          </cell>
          <cell r="BZ640">
            <v>0</v>
          </cell>
          <cell r="CA640">
            <v>0</v>
          </cell>
          <cell r="CB640">
            <v>0</v>
          </cell>
          <cell r="CC640">
            <v>0</v>
          </cell>
          <cell r="CD640">
            <v>0</v>
          </cell>
          <cell r="CE640">
            <v>0</v>
          </cell>
          <cell r="CF640">
            <v>0</v>
          </cell>
          <cell r="CG640">
            <v>0</v>
          </cell>
          <cell r="CH640">
            <v>0</v>
          </cell>
          <cell r="CN640">
            <v>0</v>
          </cell>
          <cell r="CO640">
            <v>0</v>
          </cell>
          <cell r="CP640">
            <v>0</v>
          </cell>
          <cell r="CQ640">
            <v>0</v>
          </cell>
          <cell r="CS640">
            <v>0</v>
          </cell>
          <cell r="CT640">
            <v>0</v>
          </cell>
          <cell r="CU640">
            <v>0</v>
          </cell>
          <cell r="CV640">
            <v>0</v>
          </cell>
          <cell r="CW640">
            <v>0</v>
          </cell>
          <cell r="EE640">
            <v>0</v>
          </cell>
          <cell r="EF640">
            <v>0</v>
          </cell>
          <cell r="EH640">
            <v>0</v>
          </cell>
          <cell r="EI640">
            <v>0</v>
          </cell>
          <cell r="EJ640">
            <v>0</v>
          </cell>
          <cell r="EK640">
            <v>0</v>
          </cell>
          <cell r="EL640">
            <v>0</v>
          </cell>
          <cell r="EM640">
            <v>0</v>
          </cell>
        </row>
        <row r="641">
          <cell r="A641">
            <v>0</v>
          </cell>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V641">
            <v>0</v>
          </cell>
          <cell r="AW641">
            <v>0</v>
          </cell>
          <cell r="AX641">
            <v>0</v>
          </cell>
          <cell r="BA641">
            <v>0</v>
          </cell>
          <cell r="BB641">
            <v>0</v>
          </cell>
          <cell r="BC641">
            <v>0</v>
          </cell>
          <cell r="BD641">
            <v>0</v>
          </cell>
          <cell r="BE641">
            <v>0</v>
          </cell>
          <cell r="BF641">
            <v>0</v>
          </cell>
          <cell r="BG641">
            <v>0</v>
          </cell>
          <cell r="BH641">
            <v>0</v>
          </cell>
          <cell r="BI641">
            <v>0</v>
          </cell>
          <cell r="BJ641">
            <v>0</v>
          </cell>
          <cell r="BK641">
            <v>0</v>
          </cell>
          <cell r="BL641">
            <v>0</v>
          </cell>
          <cell r="BM641">
            <v>0</v>
          </cell>
          <cell r="BN641">
            <v>0</v>
          </cell>
          <cell r="BO641">
            <v>0</v>
          </cell>
          <cell r="BP641">
            <v>0</v>
          </cell>
          <cell r="BQ641">
            <v>0</v>
          </cell>
          <cell r="BR641">
            <v>0</v>
          </cell>
          <cell r="BS641">
            <v>0</v>
          </cell>
          <cell r="BT641">
            <v>0</v>
          </cell>
          <cell r="BU641">
            <v>0</v>
          </cell>
          <cell r="BV641">
            <v>0</v>
          </cell>
          <cell r="BW641">
            <v>0</v>
          </cell>
          <cell r="BX641">
            <v>0</v>
          </cell>
          <cell r="BY641">
            <v>0</v>
          </cell>
          <cell r="BZ641">
            <v>0</v>
          </cell>
          <cell r="CA641">
            <v>0</v>
          </cell>
          <cell r="CB641">
            <v>0</v>
          </cell>
          <cell r="CC641">
            <v>0</v>
          </cell>
          <cell r="CD641">
            <v>0</v>
          </cell>
          <cell r="CE641">
            <v>0</v>
          </cell>
          <cell r="CF641">
            <v>0</v>
          </cell>
          <cell r="CG641">
            <v>0</v>
          </cell>
          <cell r="CH641">
            <v>0</v>
          </cell>
          <cell r="CN641">
            <v>0</v>
          </cell>
          <cell r="CO641">
            <v>0</v>
          </cell>
          <cell r="CP641">
            <v>0</v>
          </cell>
          <cell r="CQ641">
            <v>0</v>
          </cell>
          <cell r="CS641">
            <v>0</v>
          </cell>
          <cell r="CT641">
            <v>0</v>
          </cell>
          <cell r="CU641">
            <v>0</v>
          </cell>
          <cell r="CV641">
            <v>0</v>
          </cell>
          <cell r="CW641">
            <v>0</v>
          </cell>
          <cell r="EE641">
            <v>0</v>
          </cell>
          <cell r="EF641">
            <v>0</v>
          </cell>
          <cell r="EH641">
            <v>0</v>
          </cell>
          <cell r="EI641">
            <v>0</v>
          </cell>
          <cell r="EJ641">
            <v>0</v>
          </cell>
          <cell r="EK641">
            <v>0</v>
          </cell>
          <cell r="EL641">
            <v>0</v>
          </cell>
          <cell r="EM641">
            <v>0</v>
          </cell>
        </row>
        <row r="642">
          <cell r="A642">
            <v>0</v>
          </cell>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V642">
            <v>0</v>
          </cell>
          <cell r="AW642">
            <v>0</v>
          </cell>
          <cell r="AX642">
            <v>0</v>
          </cell>
          <cell r="BA642">
            <v>0</v>
          </cell>
          <cell r="BB642">
            <v>0</v>
          </cell>
          <cell r="BC642">
            <v>0</v>
          </cell>
          <cell r="BD642">
            <v>0</v>
          </cell>
          <cell r="BE642">
            <v>0</v>
          </cell>
          <cell r="BF642">
            <v>0</v>
          </cell>
          <cell r="BG642">
            <v>0</v>
          </cell>
          <cell r="BH642">
            <v>0</v>
          </cell>
          <cell r="BI642">
            <v>0</v>
          </cell>
          <cell r="BJ642">
            <v>0</v>
          </cell>
          <cell r="BK642">
            <v>0</v>
          </cell>
          <cell r="BL642">
            <v>0</v>
          </cell>
          <cell r="BM642">
            <v>0</v>
          </cell>
          <cell r="BN642">
            <v>0</v>
          </cell>
          <cell r="BO642">
            <v>0</v>
          </cell>
          <cell r="BP642">
            <v>0</v>
          </cell>
          <cell r="BQ642">
            <v>0</v>
          </cell>
          <cell r="BR642">
            <v>0</v>
          </cell>
          <cell r="BS642">
            <v>0</v>
          </cell>
          <cell r="BT642">
            <v>0</v>
          </cell>
          <cell r="BU642">
            <v>0</v>
          </cell>
          <cell r="BV642">
            <v>0</v>
          </cell>
          <cell r="BW642">
            <v>0</v>
          </cell>
          <cell r="BX642">
            <v>0</v>
          </cell>
          <cell r="BY642">
            <v>0</v>
          </cell>
          <cell r="BZ642">
            <v>0</v>
          </cell>
          <cell r="CA642">
            <v>0</v>
          </cell>
          <cell r="CB642">
            <v>0</v>
          </cell>
          <cell r="CC642">
            <v>0</v>
          </cell>
          <cell r="CD642">
            <v>0</v>
          </cell>
          <cell r="CE642">
            <v>0</v>
          </cell>
          <cell r="CF642">
            <v>0</v>
          </cell>
          <cell r="CG642">
            <v>0</v>
          </cell>
          <cell r="CH642">
            <v>0</v>
          </cell>
          <cell r="CN642">
            <v>0</v>
          </cell>
          <cell r="CO642">
            <v>0</v>
          </cell>
          <cell r="CP642">
            <v>0</v>
          </cell>
          <cell r="CQ642">
            <v>0</v>
          </cell>
          <cell r="CS642">
            <v>0</v>
          </cell>
          <cell r="CT642">
            <v>0</v>
          </cell>
          <cell r="CU642">
            <v>0</v>
          </cell>
          <cell r="CV642">
            <v>0</v>
          </cell>
          <cell r="CW642">
            <v>0</v>
          </cell>
          <cell r="EE642">
            <v>0</v>
          </cell>
          <cell r="EF642">
            <v>0</v>
          </cell>
          <cell r="EH642">
            <v>0</v>
          </cell>
          <cell r="EI642">
            <v>0</v>
          </cell>
          <cell r="EJ642">
            <v>0</v>
          </cell>
          <cell r="EK642">
            <v>0</v>
          </cell>
          <cell r="EL642">
            <v>0</v>
          </cell>
          <cell r="EM642">
            <v>0</v>
          </cell>
        </row>
        <row r="643">
          <cell r="A643">
            <v>0</v>
          </cell>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V643">
            <v>0</v>
          </cell>
          <cell r="AW643">
            <v>0</v>
          </cell>
          <cell r="AX643">
            <v>0</v>
          </cell>
          <cell r="BA643">
            <v>0</v>
          </cell>
          <cell r="BB643">
            <v>0</v>
          </cell>
          <cell r="BC643">
            <v>0</v>
          </cell>
          <cell r="BD643">
            <v>0</v>
          </cell>
          <cell r="BE643">
            <v>0</v>
          </cell>
          <cell r="BF643">
            <v>0</v>
          </cell>
          <cell r="BG643">
            <v>0</v>
          </cell>
          <cell r="BH643">
            <v>0</v>
          </cell>
          <cell r="BI643">
            <v>0</v>
          </cell>
          <cell r="BJ643">
            <v>0</v>
          </cell>
          <cell r="BK643">
            <v>0</v>
          </cell>
          <cell r="BL643">
            <v>0</v>
          </cell>
          <cell r="BM643">
            <v>0</v>
          </cell>
          <cell r="BN643">
            <v>0</v>
          </cell>
          <cell r="BO643">
            <v>0</v>
          </cell>
          <cell r="BP643">
            <v>0</v>
          </cell>
          <cell r="BQ643">
            <v>0</v>
          </cell>
          <cell r="BR643">
            <v>0</v>
          </cell>
          <cell r="BS643">
            <v>0</v>
          </cell>
          <cell r="BT643">
            <v>0</v>
          </cell>
          <cell r="BU643">
            <v>0</v>
          </cell>
          <cell r="BV643">
            <v>0</v>
          </cell>
          <cell r="BW643">
            <v>0</v>
          </cell>
          <cell r="BX643">
            <v>0</v>
          </cell>
          <cell r="BY643">
            <v>0</v>
          </cell>
          <cell r="BZ643">
            <v>0</v>
          </cell>
          <cell r="CA643">
            <v>0</v>
          </cell>
          <cell r="CB643">
            <v>0</v>
          </cell>
          <cell r="CC643">
            <v>0</v>
          </cell>
          <cell r="CD643">
            <v>0</v>
          </cell>
          <cell r="CE643">
            <v>0</v>
          </cell>
          <cell r="CF643">
            <v>0</v>
          </cell>
          <cell r="CG643">
            <v>0</v>
          </cell>
          <cell r="CH643">
            <v>0</v>
          </cell>
          <cell r="CN643">
            <v>0</v>
          </cell>
          <cell r="CO643">
            <v>0</v>
          </cell>
          <cell r="CP643">
            <v>0</v>
          </cell>
          <cell r="CQ643">
            <v>0</v>
          </cell>
          <cell r="CS643">
            <v>0</v>
          </cell>
          <cell r="CT643">
            <v>0</v>
          </cell>
          <cell r="CU643">
            <v>0</v>
          </cell>
          <cell r="CV643">
            <v>0</v>
          </cell>
          <cell r="CW643">
            <v>0</v>
          </cell>
          <cell r="EE643">
            <v>0</v>
          </cell>
          <cell r="EF643">
            <v>0</v>
          </cell>
          <cell r="EH643">
            <v>0</v>
          </cell>
          <cell r="EI643">
            <v>0</v>
          </cell>
          <cell r="EJ643">
            <v>0</v>
          </cell>
          <cell r="EK643">
            <v>0</v>
          </cell>
          <cell r="EL643">
            <v>0</v>
          </cell>
          <cell r="EM643">
            <v>0</v>
          </cell>
        </row>
        <row r="644">
          <cell r="A644">
            <v>0</v>
          </cell>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V644">
            <v>0</v>
          </cell>
          <cell r="AW644">
            <v>0</v>
          </cell>
          <cell r="AX644">
            <v>0</v>
          </cell>
          <cell r="BA644">
            <v>0</v>
          </cell>
          <cell r="BB644">
            <v>0</v>
          </cell>
          <cell r="BC644">
            <v>0</v>
          </cell>
          <cell r="BD644">
            <v>0</v>
          </cell>
          <cell r="BE644">
            <v>0</v>
          </cell>
          <cell r="BF644">
            <v>0</v>
          </cell>
          <cell r="BG644">
            <v>0</v>
          </cell>
          <cell r="BH644">
            <v>0</v>
          </cell>
          <cell r="BI644">
            <v>0</v>
          </cell>
          <cell r="BJ644">
            <v>0</v>
          </cell>
          <cell r="BK644">
            <v>0</v>
          </cell>
          <cell r="BL644">
            <v>0</v>
          </cell>
          <cell r="BM644">
            <v>0</v>
          </cell>
          <cell r="BN644">
            <v>0</v>
          </cell>
          <cell r="BO644">
            <v>0</v>
          </cell>
          <cell r="BP644">
            <v>0</v>
          </cell>
          <cell r="BQ644">
            <v>0</v>
          </cell>
          <cell r="BR644">
            <v>0</v>
          </cell>
          <cell r="BS644">
            <v>0</v>
          </cell>
          <cell r="BT644">
            <v>0</v>
          </cell>
          <cell r="BU644">
            <v>0</v>
          </cell>
          <cell r="BV644">
            <v>0</v>
          </cell>
          <cell r="BW644">
            <v>0</v>
          </cell>
          <cell r="BX644">
            <v>0</v>
          </cell>
          <cell r="BY644">
            <v>0</v>
          </cell>
          <cell r="BZ644">
            <v>0</v>
          </cell>
          <cell r="CA644">
            <v>0</v>
          </cell>
          <cell r="CB644">
            <v>0</v>
          </cell>
          <cell r="CC644">
            <v>0</v>
          </cell>
          <cell r="CD644">
            <v>0</v>
          </cell>
          <cell r="CE644">
            <v>0</v>
          </cell>
          <cell r="CF644">
            <v>0</v>
          </cell>
          <cell r="CG644">
            <v>0</v>
          </cell>
          <cell r="CH644">
            <v>0</v>
          </cell>
          <cell r="CN644">
            <v>0</v>
          </cell>
          <cell r="CO644">
            <v>0</v>
          </cell>
          <cell r="CP644">
            <v>0</v>
          </cell>
          <cell r="CQ644">
            <v>0</v>
          </cell>
          <cell r="CS644">
            <v>0</v>
          </cell>
          <cell r="CT644">
            <v>0</v>
          </cell>
          <cell r="CU644">
            <v>0</v>
          </cell>
          <cell r="CV644">
            <v>0</v>
          </cell>
          <cell r="CW644">
            <v>0</v>
          </cell>
          <cell r="EE644">
            <v>0</v>
          </cell>
          <cell r="EF644">
            <v>0</v>
          </cell>
          <cell r="EH644">
            <v>0</v>
          </cell>
          <cell r="EI644">
            <v>0</v>
          </cell>
          <cell r="EJ644">
            <v>0</v>
          </cell>
          <cell r="EK644">
            <v>0</v>
          </cell>
          <cell r="EL644">
            <v>0</v>
          </cell>
          <cell r="EM644">
            <v>0</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V645">
            <v>0</v>
          </cell>
          <cell r="AW645">
            <v>0</v>
          </cell>
          <cell r="AX645">
            <v>0</v>
          </cell>
          <cell r="BA645">
            <v>0</v>
          </cell>
          <cell r="BB645">
            <v>0</v>
          </cell>
          <cell r="BC645">
            <v>0</v>
          </cell>
          <cell r="BD645">
            <v>0</v>
          </cell>
          <cell r="BE645">
            <v>0</v>
          </cell>
          <cell r="BF645">
            <v>0</v>
          </cell>
          <cell r="BG645">
            <v>0</v>
          </cell>
          <cell r="BH645">
            <v>0</v>
          </cell>
          <cell r="BI645">
            <v>0</v>
          </cell>
          <cell r="BJ645">
            <v>0</v>
          </cell>
          <cell r="BK645">
            <v>0</v>
          </cell>
          <cell r="BL645">
            <v>0</v>
          </cell>
          <cell r="BM645">
            <v>0</v>
          </cell>
          <cell r="BN645">
            <v>0</v>
          </cell>
          <cell r="BO645">
            <v>0</v>
          </cell>
          <cell r="BP645">
            <v>0</v>
          </cell>
          <cell r="BQ645">
            <v>0</v>
          </cell>
          <cell r="BR645">
            <v>0</v>
          </cell>
          <cell r="BS645">
            <v>0</v>
          </cell>
          <cell r="BT645">
            <v>0</v>
          </cell>
          <cell r="BU645">
            <v>0</v>
          </cell>
          <cell r="BV645">
            <v>0</v>
          </cell>
          <cell r="BW645">
            <v>0</v>
          </cell>
          <cell r="BX645">
            <v>0</v>
          </cell>
          <cell r="BY645">
            <v>0</v>
          </cell>
          <cell r="BZ645">
            <v>0</v>
          </cell>
          <cell r="CA645">
            <v>0</v>
          </cell>
          <cell r="CB645">
            <v>0</v>
          </cell>
          <cell r="CC645">
            <v>0</v>
          </cell>
          <cell r="CD645">
            <v>0</v>
          </cell>
          <cell r="CE645">
            <v>0</v>
          </cell>
          <cell r="CF645">
            <v>0</v>
          </cell>
          <cell r="CG645">
            <v>0</v>
          </cell>
          <cell r="CH645">
            <v>0</v>
          </cell>
          <cell r="CN645">
            <v>0</v>
          </cell>
          <cell r="CO645">
            <v>0</v>
          </cell>
          <cell r="CP645">
            <v>0</v>
          </cell>
          <cell r="CQ645">
            <v>0</v>
          </cell>
          <cell r="CS645">
            <v>0</v>
          </cell>
          <cell r="CT645">
            <v>0</v>
          </cell>
          <cell r="CU645">
            <v>0</v>
          </cell>
          <cell r="CV645">
            <v>0</v>
          </cell>
          <cell r="CW645">
            <v>0</v>
          </cell>
          <cell r="EE645">
            <v>0</v>
          </cell>
          <cell r="EF645">
            <v>0</v>
          </cell>
          <cell r="EH645">
            <v>0</v>
          </cell>
          <cell r="EI645">
            <v>0</v>
          </cell>
          <cell r="EJ645">
            <v>0</v>
          </cell>
          <cell r="EK645">
            <v>0</v>
          </cell>
          <cell r="EL645">
            <v>0</v>
          </cell>
          <cell r="EM645">
            <v>0</v>
          </cell>
        </row>
        <row r="646">
          <cell r="A646">
            <v>0</v>
          </cell>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V646">
            <v>0</v>
          </cell>
          <cell r="AW646">
            <v>0</v>
          </cell>
          <cell r="AX646">
            <v>0</v>
          </cell>
          <cell r="BA646">
            <v>0</v>
          </cell>
          <cell r="BB646">
            <v>0</v>
          </cell>
          <cell r="BC646">
            <v>0</v>
          </cell>
          <cell r="BD646">
            <v>0</v>
          </cell>
          <cell r="BE646">
            <v>0</v>
          </cell>
          <cell r="BF646">
            <v>0</v>
          </cell>
          <cell r="BG646">
            <v>0</v>
          </cell>
          <cell r="BH646">
            <v>0</v>
          </cell>
          <cell r="BI646">
            <v>0</v>
          </cell>
          <cell r="BJ646">
            <v>0</v>
          </cell>
          <cell r="BK646">
            <v>0</v>
          </cell>
          <cell r="BL646">
            <v>0</v>
          </cell>
          <cell r="BM646">
            <v>0</v>
          </cell>
          <cell r="BN646">
            <v>0</v>
          </cell>
          <cell r="BO646">
            <v>0</v>
          </cell>
          <cell r="BP646">
            <v>0</v>
          </cell>
          <cell r="BQ646">
            <v>0</v>
          </cell>
          <cell r="BR646">
            <v>0</v>
          </cell>
          <cell r="BS646">
            <v>0</v>
          </cell>
          <cell r="BT646">
            <v>0</v>
          </cell>
          <cell r="BU646">
            <v>0</v>
          </cell>
          <cell r="BV646">
            <v>0</v>
          </cell>
          <cell r="BW646">
            <v>0</v>
          </cell>
          <cell r="BX646">
            <v>0</v>
          </cell>
          <cell r="BY646">
            <v>0</v>
          </cell>
          <cell r="BZ646">
            <v>0</v>
          </cell>
          <cell r="CA646">
            <v>0</v>
          </cell>
          <cell r="CB646">
            <v>0</v>
          </cell>
          <cell r="CC646">
            <v>0</v>
          </cell>
          <cell r="CD646">
            <v>0</v>
          </cell>
          <cell r="CE646">
            <v>0</v>
          </cell>
          <cell r="CF646">
            <v>0</v>
          </cell>
          <cell r="CG646">
            <v>0</v>
          </cell>
          <cell r="CH646">
            <v>0</v>
          </cell>
          <cell r="CN646">
            <v>0</v>
          </cell>
          <cell r="CO646">
            <v>0</v>
          </cell>
          <cell r="CP646">
            <v>0</v>
          </cell>
          <cell r="CQ646">
            <v>0</v>
          </cell>
          <cell r="CS646">
            <v>0</v>
          </cell>
          <cell r="CT646">
            <v>0</v>
          </cell>
          <cell r="CU646">
            <v>0</v>
          </cell>
          <cell r="CV646">
            <v>0</v>
          </cell>
          <cell r="CW646">
            <v>0</v>
          </cell>
          <cell r="EE646">
            <v>0</v>
          </cell>
          <cell r="EF646">
            <v>0</v>
          </cell>
          <cell r="EH646">
            <v>0</v>
          </cell>
          <cell r="EI646">
            <v>0</v>
          </cell>
          <cell r="EJ646">
            <v>0</v>
          </cell>
          <cell r="EK646">
            <v>0</v>
          </cell>
          <cell r="EL646">
            <v>0</v>
          </cell>
          <cell r="EM646">
            <v>0</v>
          </cell>
        </row>
        <row r="647">
          <cell r="A647">
            <v>0</v>
          </cell>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V647">
            <v>0</v>
          </cell>
          <cell r="AW647">
            <v>0</v>
          </cell>
          <cell r="AX647">
            <v>0</v>
          </cell>
          <cell r="BA647">
            <v>0</v>
          </cell>
          <cell r="BB647">
            <v>0</v>
          </cell>
          <cell r="BC647">
            <v>0</v>
          </cell>
          <cell r="BD647">
            <v>0</v>
          </cell>
          <cell r="BE647">
            <v>0</v>
          </cell>
          <cell r="BF647">
            <v>0</v>
          </cell>
          <cell r="BG647">
            <v>0</v>
          </cell>
          <cell r="BH647">
            <v>0</v>
          </cell>
          <cell r="BI647">
            <v>0</v>
          </cell>
          <cell r="BJ647">
            <v>0</v>
          </cell>
          <cell r="BK647">
            <v>0</v>
          </cell>
          <cell r="BL647">
            <v>0</v>
          </cell>
          <cell r="BM647">
            <v>0</v>
          </cell>
          <cell r="BN647">
            <v>0</v>
          </cell>
          <cell r="BO647">
            <v>0</v>
          </cell>
          <cell r="BP647">
            <v>0</v>
          </cell>
          <cell r="BQ647">
            <v>0</v>
          </cell>
          <cell r="BR647">
            <v>0</v>
          </cell>
          <cell r="BS647">
            <v>0</v>
          </cell>
          <cell r="BT647">
            <v>0</v>
          </cell>
          <cell r="BU647">
            <v>0</v>
          </cell>
          <cell r="BV647">
            <v>0</v>
          </cell>
          <cell r="BW647">
            <v>0</v>
          </cell>
          <cell r="BX647">
            <v>0</v>
          </cell>
          <cell r="BY647">
            <v>0</v>
          </cell>
          <cell r="BZ647">
            <v>0</v>
          </cell>
          <cell r="CA647">
            <v>0</v>
          </cell>
          <cell r="CB647">
            <v>0</v>
          </cell>
          <cell r="CC647">
            <v>0</v>
          </cell>
          <cell r="CD647">
            <v>0</v>
          </cell>
          <cell r="CE647">
            <v>0</v>
          </cell>
          <cell r="CF647">
            <v>0</v>
          </cell>
          <cell r="CG647">
            <v>0</v>
          </cell>
          <cell r="CH647">
            <v>0</v>
          </cell>
          <cell r="CN647">
            <v>0</v>
          </cell>
          <cell r="CO647">
            <v>0</v>
          </cell>
          <cell r="CP647">
            <v>0</v>
          </cell>
          <cell r="CQ647">
            <v>0</v>
          </cell>
          <cell r="CS647">
            <v>0</v>
          </cell>
          <cell r="CT647">
            <v>0</v>
          </cell>
          <cell r="CU647">
            <v>0</v>
          </cell>
          <cell r="CV647">
            <v>0</v>
          </cell>
          <cell r="CW647">
            <v>0</v>
          </cell>
          <cell r="EE647">
            <v>0</v>
          </cell>
          <cell r="EF647">
            <v>0</v>
          </cell>
          <cell r="EH647">
            <v>0</v>
          </cell>
          <cell r="EI647">
            <v>0</v>
          </cell>
          <cell r="EJ647">
            <v>0</v>
          </cell>
          <cell r="EK647">
            <v>0</v>
          </cell>
          <cell r="EL647">
            <v>0</v>
          </cell>
          <cell r="EM647">
            <v>0</v>
          </cell>
        </row>
        <row r="648">
          <cell r="A648">
            <v>0</v>
          </cell>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V648">
            <v>0</v>
          </cell>
          <cell r="AW648">
            <v>0</v>
          </cell>
          <cell r="AX648">
            <v>0</v>
          </cell>
          <cell r="BA648">
            <v>0</v>
          </cell>
          <cell r="BB648">
            <v>0</v>
          </cell>
          <cell r="BC648">
            <v>0</v>
          </cell>
          <cell r="BD648">
            <v>0</v>
          </cell>
          <cell r="BE648">
            <v>0</v>
          </cell>
          <cell r="BF648">
            <v>0</v>
          </cell>
          <cell r="BG648">
            <v>0</v>
          </cell>
          <cell r="BH648">
            <v>0</v>
          </cell>
          <cell r="BI648">
            <v>0</v>
          </cell>
          <cell r="BJ648">
            <v>0</v>
          </cell>
          <cell r="BK648">
            <v>0</v>
          </cell>
          <cell r="BL648">
            <v>0</v>
          </cell>
          <cell r="BM648">
            <v>0</v>
          </cell>
          <cell r="BN648">
            <v>0</v>
          </cell>
          <cell r="BO648">
            <v>0</v>
          </cell>
          <cell r="BP648">
            <v>0</v>
          </cell>
          <cell r="BQ648">
            <v>0</v>
          </cell>
          <cell r="BR648">
            <v>0</v>
          </cell>
          <cell r="BS648">
            <v>0</v>
          </cell>
          <cell r="BT648">
            <v>0</v>
          </cell>
          <cell r="BU648">
            <v>0</v>
          </cell>
          <cell r="BV648">
            <v>0</v>
          </cell>
          <cell r="BW648">
            <v>0</v>
          </cell>
          <cell r="BX648">
            <v>0</v>
          </cell>
          <cell r="BY648">
            <v>0</v>
          </cell>
          <cell r="BZ648">
            <v>0</v>
          </cell>
          <cell r="CA648">
            <v>0</v>
          </cell>
          <cell r="CB648">
            <v>0</v>
          </cell>
          <cell r="CC648">
            <v>0</v>
          </cell>
          <cell r="CD648">
            <v>0</v>
          </cell>
          <cell r="CE648">
            <v>0</v>
          </cell>
          <cell r="CF648">
            <v>0</v>
          </cell>
          <cell r="CG648">
            <v>0</v>
          </cell>
          <cell r="CH648">
            <v>0</v>
          </cell>
          <cell r="CN648">
            <v>0</v>
          </cell>
          <cell r="CO648">
            <v>0</v>
          </cell>
          <cell r="CP648">
            <v>0</v>
          </cell>
          <cell r="CQ648">
            <v>0</v>
          </cell>
          <cell r="CS648">
            <v>0</v>
          </cell>
          <cell r="CT648">
            <v>0</v>
          </cell>
          <cell r="CU648">
            <v>0</v>
          </cell>
          <cell r="CV648">
            <v>0</v>
          </cell>
          <cell r="CW648">
            <v>0</v>
          </cell>
          <cell r="EE648">
            <v>0</v>
          </cell>
          <cell r="EF648">
            <v>0</v>
          </cell>
          <cell r="EH648">
            <v>0</v>
          </cell>
          <cell r="EI648">
            <v>0</v>
          </cell>
          <cell r="EJ648">
            <v>0</v>
          </cell>
          <cell r="EK648">
            <v>0</v>
          </cell>
          <cell r="EL648">
            <v>0</v>
          </cell>
          <cell r="EM648">
            <v>0</v>
          </cell>
        </row>
        <row r="649">
          <cell r="A649">
            <v>0</v>
          </cell>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V649">
            <v>0</v>
          </cell>
          <cell r="AW649">
            <v>0</v>
          </cell>
          <cell r="AX649">
            <v>0</v>
          </cell>
          <cell r="BA649">
            <v>0</v>
          </cell>
          <cell r="BB649">
            <v>0</v>
          </cell>
          <cell r="BC649">
            <v>0</v>
          </cell>
          <cell r="BD649">
            <v>0</v>
          </cell>
          <cell r="BE649">
            <v>0</v>
          </cell>
          <cell r="BF649">
            <v>0</v>
          </cell>
          <cell r="BG649">
            <v>0</v>
          </cell>
          <cell r="BH649">
            <v>0</v>
          </cell>
          <cell r="BI649">
            <v>0</v>
          </cell>
          <cell r="BJ649">
            <v>0</v>
          </cell>
          <cell r="BK649">
            <v>0</v>
          </cell>
          <cell r="BL649">
            <v>0</v>
          </cell>
          <cell r="BM649">
            <v>0</v>
          </cell>
          <cell r="BN649">
            <v>0</v>
          </cell>
          <cell r="BO649">
            <v>0</v>
          </cell>
          <cell r="BP649">
            <v>0</v>
          </cell>
          <cell r="BQ649">
            <v>0</v>
          </cell>
          <cell r="BR649">
            <v>0</v>
          </cell>
          <cell r="BS649">
            <v>0</v>
          </cell>
          <cell r="BT649">
            <v>0</v>
          </cell>
          <cell r="BU649">
            <v>0</v>
          </cell>
          <cell r="BV649">
            <v>0</v>
          </cell>
          <cell r="BW649">
            <v>0</v>
          </cell>
          <cell r="BX649">
            <v>0</v>
          </cell>
          <cell r="BY649">
            <v>0</v>
          </cell>
          <cell r="BZ649">
            <v>0</v>
          </cell>
          <cell r="CA649">
            <v>0</v>
          </cell>
          <cell r="CB649">
            <v>0</v>
          </cell>
          <cell r="CC649">
            <v>0</v>
          </cell>
          <cell r="CD649">
            <v>0</v>
          </cell>
          <cell r="CE649">
            <v>0</v>
          </cell>
          <cell r="CF649">
            <v>0</v>
          </cell>
          <cell r="CG649">
            <v>0</v>
          </cell>
          <cell r="CH649">
            <v>0</v>
          </cell>
          <cell r="CN649">
            <v>0</v>
          </cell>
          <cell r="CO649">
            <v>0</v>
          </cell>
          <cell r="CP649">
            <v>0</v>
          </cell>
          <cell r="CQ649">
            <v>0</v>
          </cell>
          <cell r="CS649">
            <v>0</v>
          </cell>
          <cell r="CT649">
            <v>0</v>
          </cell>
          <cell r="CU649">
            <v>0</v>
          </cell>
          <cell r="CV649">
            <v>0</v>
          </cell>
          <cell r="CW649">
            <v>0</v>
          </cell>
          <cell r="EE649">
            <v>0</v>
          </cell>
          <cell r="EF649">
            <v>0</v>
          </cell>
          <cell r="EH649">
            <v>0</v>
          </cell>
          <cell r="EI649">
            <v>0</v>
          </cell>
          <cell r="EJ649">
            <v>0</v>
          </cell>
          <cell r="EK649">
            <v>0</v>
          </cell>
          <cell r="EL649">
            <v>0</v>
          </cell>
          <cell r="EM649">
            <v>0</v>
          </cell>
        </row>
        <row r="650">
          <cell r="A650">
            <v>0</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V650">
            <v>0</v>
          </cell>
          <cell r="AW650">
            <v>0</v>
          </cell>
          <cell r="AX650">
            <v>0</v>
          </cell>
          <cell r="BA650">
            <v>0</v>
          </cell>
          <cell r="BB650">
            <v>0</v>
          </cell>
          <cell r="BC650">
            <v>0</v>
          </cell>
          <cell r="BD650">
            <v>0</v>
          </cell>
          <cell r="BE650">
            <v>0</v>
          </cell>
          <cell r="BF650">
            <v>0</v>
          </cell>
          <cell r="BG650">
            <v>0</v>
          </cell>
          <cell r="BH650">
            <v>0</v>
          </cell>
          <cell r="BI650">
            <v>0</v>
          </cell>
          <cell r="BJ650">
            <v>0</v>
          </cell>
          <cell r="BK650">
            <v>0</v>
          </cell>
          <cell r="BL650">
            <v>0</v>
          </cell>
          <cell r="BM650">
            <v>0</v>
          </cell>
          <cell r="BN650">
            <v>0</v>
          </cell>
          <cell r="BO650">
            <v>0</v>
          </cell>
          <cell r="BP650">
            <v>0</v>
          </cell>
          <cell r="BQ650">
            <v>0</v>
          </cell>
          <cell r="BR650">
            <v>0</v>
          </cell>
          <cell r="BS650">
            <v>0</v>
          </cell>
          <cell r="BT650">
            <v>0</v>
          </cell>
          <cell r="BU650">
            <v>0</v>
          </cell>
          <cell r="BV650">
            <v>0</v>
          </cell>
          <cell r="BW650">
            <v>0</v>
          </cell>
          <cell r="BX650">
            <v>0</v>
          </cell>
          <cell r="BY650">
            <v>0</v>
          </cell>
          <cell r="BZ650">
            <v>0</v>
          </cell>
          <cell r="CA650">
            <v>0</v>
          </cell>
          <cell r="CB650">
            <v>0</v>
          </cell>
          <cell r="CC650">
            <v>0</v>
          </cell>
          <cell r="CD650">
            <v>0</v>
          </cell>
          <cell r="CE650">
            <v>0</v>
          </cell>
          <cell r="CF650">
            <v>0</v>
          </cell>
          <cell r="CG650">
            <v>0</v>
          </cell>
          <cell r="CH650">
            <v>0</v>
          </cell>
          <cell r="CN650">
            <v>0</v>
          </cell>
          <cell r="CO650">
            <v>0</v>
          </cell>
          <cell r="CP650">
            <v>0</v>
          </cell>
          <cell r="CQ650">
            <v>0</v>
          </cell>
          <cell r="CS650">
            <v>0</v>
          </cell>
          <cell r="CT650">
            <v>0</v>
          </cell>
          <cell r="CU650">
            <v>0</v>
          </cell>
          <cell r="CV650">
            <v>0</v>
          </cell>
          <cell r="CW650">
            <v>0</v>
          </cell>
          <cell r="EE650">
            <v>0</v>
          </cell>
          <cell r="EF650">
            <v>0</v>
          </cell>
          <cell r="EH650">
            <v>0</v>
          </cell>
          <cell r="EI650">
            <v>0</v>
          </cell>
          <cell r="EJ650">
            <v>0</v>
          </cell>
          <cell r="EK650">
            <v>0</v>
          </cell>
          <cell r="EL650">
            <v>0</v>
          </cell>
          <cell r="EM650">
            <v>0</v>
          </cell>
        </row>
        <row r="651">
          <cell r="A651">
            <v>0</v>
          </cell>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V651">
            <v>0</v>
          </cell>
          <cell r="AW651">
            <v>0</v>
          </cell>
          <cell r="AX651">
            <v>0</v>
          </cell>
          <cell r="BA651">
            <v>0</v>
          </cell>
          <cell r="BB651">
            <v>0</v>
          </cell>
          <cell r="BC651">
            <v>0</v>
          </cell>
          <cell r="BD651">
            <v>0</v>
          </cell>
          <cell r="BE651">
            <v>0</v>
          </cell>
          <cell r="BF651">
            <v>0</v>
          </cell>
          <cell r="BG651">
            <v>0</v>
          </cell>
          <cell r="BH651">
            <v>0</v>
          </cell>
          <cell r="BI651">
            <v>0</v>
          </cell>
          <cell r="BJ651">
            <v>0</v>
          </cell>
          <cell r="BK651">
            <v>0</v>
          </cell>
          <cell r="BL651">
            <v>0</v>
          </cell>
          <cell r="BM651">
            <v>0</v>
          </cell>
          <cell r="BN651">
            <v>0</v>
          </cell>
          <cell r="BO651">
            <v>0</v>
          </cell>
          <cell r="BP651">
            <v>0</v>
          </cell>
          <cell r="BQ651">
            <v>0</v>
          </cell>
          <cell r="BR651">
            <v>0</v>
          </cell>
          <cell r="BS651">
            <v>0</v>
          </cell>
          <cell r="BT651">
            <v>0</v>
          </cell>
          <cell r="BU651">
            <v>0</v>
          </cell>
          <cell r="BV651">
            <v>0</v>
          </cell>
          <cell r="BW651">
            <v>0</v>
          </cell>
          <cell r="BX651">
            <v>0</v>
          </cell>
          <cell r="BY651">
            <v>0</v>
          </cell>
          <cell r="BZ651">
            <v>0</v>
          </cell>
          <cell r="CA651">
            <v>0</v>
          </cell>
          <cell r="CB651">
            <v>0</v>
          </cell>
          <cell r="CC651">
            <v>0</v>
          </cell>
          <cell r="CD651">
            <v>0</v>
          </cell>
          <cell r="CE651">
            <v>0</v>
          </cell>
          <cell r="CF651">
            <v>0</v>
          </cell>
          <cell r="CG651">
            <v>0</v>
          </cell>
          <cell r="CH651">
            <v>0</v>
          </cell>
          <cell r="CN651">
            <v>0</v>
          </cell>
          <cell r="CO651">
            <v>0</v>
          </cell>
          <cell r="CP651">
            <v>0</v>
          </cell>
          <cell r="CQ651">
            <v>0</v>
          </cell>
          <cell r="CS651">
            <v>0</v>
          </cell>
          <cell r="CT651">
            <v>0</v>
          </cell>
          <cell r="CU651">
            <v>0</v>
          </cell>
          <cell r="CV651">
            <v>0</v>
          </cell>
          <cell r="CW651">
            <v>0</v>
          </cell>
          <cell r="EE651">
            <v>0</v>
          </cell>
          <cell r="EF651">
            <v>0</v>
          </cell>
          <cell r="EH651">
            <v>0</v>
          </cell>
          <cell r="EI651">
            <v>0</v>
          </cell>
          <cell r="EJ651">
            <v>0</v>
          </cell>
          <cell r="EK651">
            <v>0</v>
          </cell>
          <cell r="EL651">
            <v>0</v>
          </cell>
          <cell r="EM651">
            <v>0</v>
          </cell>
        </row>
        <row r="652">
          <cell r="A652">
            <v>0</v>
          </cell>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V652">
            <v>0</v>
          </cell>
          <cell r="AW652">
            <v>0</v>
          </cell>
          <cell r="AX652">
            <v>0</v>
          </cell>
          <cell r="BA652">
            <v>0</v>
          </cell>
          <cell r="BB652">
            <v>0</v>
          </cell>
          <cell r="BC652">
            <v>0</v>
          </cell>
          <cell r="BD652">
            <v>0</v>
          </cell>
          <cell r="BE652">
            <v>0</v>
          </cell>
          <cell r="BF652">
            <v>0</v>
          </cell>
          <cell r="BG652">
            <v>0</v>
          </cell>
          <cell r="BH652">
            <v>0</v>
          </cell>
          <cell r="BI652">
            <v>0</v>
          </cell>
          <cell r="BJ652">
            <v>0</v>
          </cell>
          <cell r="BK652">
            <v>0</v>
          </cell>
          <cell r="BL652">
            <v>0</v>
          </cell>
          <cell r="BM652">
            <v>0</v>
          </cell>
          <cell r="BN652">
            <v>0</v>
          </cell>
          <cell r="BO652">
            <v>0</v>
          </cell>
          <cell r="BP652">
            <v>0</v>
          </cell>
          <cell r="BQ652">
            <v>0</v>
          </cell>
          <cell r="BR652">
            <v>0</v>
          </cell>
          <cell r="BS652">
            <v>0</v>
          </cell>
          <cell r="BT652">
            <v>0</v>
          </cell>
          <cell r="BU652">
            <v>0</v>
          </cell>
          <cell r="BV652">
            <v>0</v>
          </cell>
          <cell r="BW652">
            <v>0</v>
          </cell>
          <cell r="BX652">
            <v>0</v>
          </cell>
          <cell r="BY652">
            <v>0</v>
          </cell>
          <cell r="BZ652">
            <v>0</v>
          </cell>
          <cell r="CA652">
            <v>0</v>
          </cell>
          <cell r="CB652">
            <v>0</v>
          </cell>
          <cell r="CC652">
            <v>0</v>
          </cell>
          <cell r="CD652">
            <v>0</v>
          </cell>
          <cell r="CE652">
            <v>0</v>
          </cell>
          <cell r="CF652">
            <v>0</v>
          </cell>
          <cell r="CG652">
            <v>0</v>
          </cell>
          <cell r="CH652">
            <v>0</v>
          </cell>
          <cell r="CN652">
            <v>0</v>
          </cell>
          <cell r="CO652">
            <v>0</v>
          </cell>
          <cell r="CP652">
            <v>0</v>
          </cell>
          <cell r="CQ652">
            <v>0</v>
          </cell>
          <cell r="CS652">
            <v>0</v>
          </cell>
          <cell r="CT652">
            <v>0</v>
          </cell>
          <cell r="CU652">
            <v>0</v>
          </cell>
          <cell r="CV652">
            <v>0</v>
          </cell>
          <cell r="CW652">
            <v>0</v>
          </cell>
          <cell r="EE652">
            <v>0</v>
          </cell>
          <cell r="EF652">
            <v>0</v>
          </cell>
          <cell r="EH652">
            <v>0</v>
          </cell>
          <cell r="EI652">
            <v>0</v>
          </cell>
          <cell r="EJ652">
            <v>0</v>
          </cell>
          <cell r="EK652">
            <v>0</v>
          </cell>
          <cell r="EL652">
            <v>0</v>
          </cell>
          <cell r="EM652">
            <v>0</v>
          </cell>
        </row>
        <row r="653">
          <cell r="A653">
            <v>0</v>
          </cell>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V653">
            <v>0</v>
          </cell>
          <cell r="AW653">
            <v>0</v>
          </cell>
          <cell r="AX653">
            <v>0</v>
          </cell>
          <cell r="BA653">
            <v>0</v>
          </cell>
          <cell r="BB653">
            <v>0</v>
          </cell>
          <cell r="BC653">
            <v>0</v>
          </cell>
          <cell r="BD653">
            <v>0</v>
          </cell>
          <cell r="BE653">
            <v>0</v>
          </cell>
          <cell r="BF653">
            <v>0</v>
          </cell>
          <cell r="BG653">
            <v>0</v>
          </cell>
          <cell r="BH653">
            <v>0</v>
          </cell>
          <cell r="BI653">
            <v>0</v>
          </cell>
          <cell r="BJ653">
            <v>0</v>
          </cell>
          <cell r="BK653">
            <v>0</v>
          </cell>
          <cell r="BL653">
            <v>0</v>
          </cell>
          <cell r="BM653">
            <v>0</v>
          </cell>
          <cell r="BN653">
            <v>0</v>
          </cell>
          <cell r="BO653">
            <v>0</v>
          </cell>
          <cell r="BP653">
            <v>0</v>
          </cell>
          <cell r="BQ653">
            <v>0</v>
          </cell>
          <cell r="BR653">
            <v>0</v>
          </cell>
          <cell r="BS653">
            <v>0</v>
          </cell>
          <cell r="BT653">
            <v>0</v>
          </cell>
          <cell r="BU653">
            <v>0</v>
          </cell>
          <cell r="BV653">
            <v>0</v>
          </cell>
          <cell r="BW653">
            <v>0</v>
          </cell>
          <cell r="BX653">
            <v>0</v>
          </cell>
          <cell r="BY653">
            <v>0</v>
          </cell>
          <cell r="BZ653">
            <v>0</v>
          </cell>
          <cell r="CA653">
            <v>0</v>
          </cell>
          <cell r="CB653">
            <v>0</v>
          </cell>
          <cell r="CC653">
            <v>0</v>
          </cell>
          <cell r="CD653">
            <v>0</v>
          </cell>
          <cell r="CE653">
            <v>0</v>
          </cell>
          <cell r="CF653">
            <v>0</v>
          </cell>
          <cell r="CG653">
            <v>0</v>
          </cell>
          <cell r="CH653">
            <v>0</v>
          </cell>
          <cell r="CN653">
            <v>0</v>
          </cell>
          <cell r="CO653">
            <v>0</v>
          </cell>
          <cell r="CP653">
            <v>0</v>
          </cell>
          <cell r="CQ653">
            <v>0</v>
          </cell>
          <cell r="CS653">
            <v>0</v>
          </cell>
          <cell r="CT653">
            <v>0</v>
          </cell>
          <cell r="CU653">
            <v>0</v>
          </cell>
          <cell r="CV653">
            <v>0</v>
          </cell>
          <cell r="CW653">
            <v>0</v>
          </cell>
          <cell r="EE653">
            <v>0</v>
          </cell>
          <cell r="EF653">
            <v>0</v>
          </cell>
          <cell r="EH653">
            <v>0</v>
          </cell>
          <cell r="EI653">
            <v>0</v>
          </cell>
          <cell r="EJ653">
            <v>0</v>
          </cell>
          <cell r="EK653">
            <v>0</v>
          </cell>
          <cell r="EL653">
            <v>0</v>
          </cell>
          <cell r="EM653">
            <v>0</v>
          </cell>
        </row>
        <row r="654">
          <cell r="A654">
            <v>0</v>
          </cell>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V654">
            <v>0</v>
          </cell>
          <cell r="AW654">
            <v>0</v>
          </cell>
          <cell r="AX654">
            <v>0</v>
          </cell>
          <cell r="BA654">
            <v>0</v>
          </cell>
          <cell r="BB654">
            <v>0</v>
          </cell>
          <cell r="BC654">
            <v>0</v>
          </cell>
          <cell r="BD654">
            <v>0</v>
          </cell>
          <cell r="BE654">
            <v>0</v>
          </cell>
          <cell r="BF654">
            <v>0</v>
          </cell>
          <cell r="BG654">
            <v>0</v>
          </cell>
          <cell r="BH654">
            <v>0</v>
          </cell>
          <cell r="BI654">
            <v>0</v>
          </cell>
          <cell r="BJ654">
            <v>0</v>
          </cell>
          <cell r="BK654">
            <v>0</v>
          </cell>
          <cell r="BL654">
            <v>0</v>
          </cell>
          <cell r="BM654">
            <v>0</v>
          </cell>
          <cell r="BN654">
            <v>0</v>
          </cell>
          <cell r="BO654">
            <v>0</v>
          </cell>
          <cell r="BP654">
            <v>0</v>
          </cell>
          <cell r="BQ654">
            <v>0</v>
          </cell>
          <cell r="BR654">
            <v>0</v>
          </cell>
          <cell r="BS654">
            <v>0</v>
          </cell>
          <cell r="BT654">
            <v>0</v>
          </cell>
          <cell r="BU654">
            <v>0</v>
          </cell>
          <cell r="BV654">
            <v>0</v>
          </cell>
          <cell r="BW654">
            <v>0</v>
          </cell>
          <cell r="BX654">
            <v>0</v>
          </cell>
          <cell r="BY654">
            <v>0</v>
          </cell>
          <cell r="BZ654">
            <v>0</v>
          </cell>
          <cell r="CA654">
            <v>0</v>
          </cell>
          <cell r="CB654">
            <v>0</v>
          </cell>
          <cell r="CC654">
            <v>0</v>
          </cell>
          <cell r="CD654">
            <v>0</v>
          </cell>
          <cell r="CE654">
            <v>0</v>
          </cell>
          <cell r="CF654">
            <v>0</v>
          </cell>
          <cell r="CG654">
            <v>0</v>
          </cell>
          <cell r="CH654">
            <v>0</v>
          </cell>
          <cell r="CN654">
            <v>0</v>
          </cell>
          <cell r="CO654">
            <v>0</v>
          </cell>
          <cell r="CP654">
            <v>0</v>
          </cell>
          <cell r="CQ654">
            <v>0</v>
          </cell>
          <cell r="CS654">
            <v>0</v>
          </cell>
          <cell r="CT654">
            <v>0</v>
          </cell>
          <cell r="CU654">
            <v>0</v>
          </cell>
          <cell r="CV654">
            <v>0</v>
          </cell>
          <cell r="CW654">
            <v>0</v>
          </cell>
          <cell r="EE654">
            <v>0</v>
          </cell>
          <cell r="EF654">
            <v>0</v>
          </cell>
          <cell r="EH654">
            <v>0</v>
          </cell>
          <cell r="EI654">
            <v>0</v>
          </cell>
          <cell r="EJ654">
            <v>0</v>
          </cell>
          <cell r="EK654">
            <v>0</v>
          </cell>
          <cell r="EL654">
            <v>0</v>
          </cell>
          <cell r="EM654">
            <v>0</v>
          </cell>
        </row>
        <row r="655">
          <cell r="A655">
            <v>0</v>
          </cell>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V655">
            <v>0</v>
          </cell>
          <cell r="AW655">
            <v>0</v>
          </cell>
          <cell r="AX655">
            <v>0</v>
          </cell>
          <cell r="BA655">
            <v>0</v>
          </cell>
          <cell r="BB655">
            <v>0</v>
          </cell>
          <cell r="BC655">
            <v>0</v>
          </cell>
          <cell r="BD655">
            <v>0</v>
          </cell>
          <cell r="BE655">
            <v>0</v>
          </cell>
          <cell r="BF655">
            <v>0</v>
          </cell>
          <cell r="BG655">
            <v>0</v>
          </cell>
          <cell r="BH655">
            <v>0</v>
          </cell>
          <cell r="BI655">
            <v>0</v>
          </cell>
          <cell r="BJ655">
            <v>0</v>
          </cell>
          <cell r="BK655">
            <v>0</v>
          </cell>
          <cell r="BL655">
            <v>0</v>
          </cell>
          <cell r="BM655">
            <v>0</v>
          </cell>
          <cell r="BN655">
            <v>0</v>
          </cell>
          <cell r="BO655">
            <v>0</v>
          </cell>
          <cell r="BP655">
            <v>0</v>
          </cell>
          <cell r="BQ655">
            <v>0</v>
          </cell>
          <cell r="BR655">
            <v>0</v>
          </cell>
          <cell r="BS655">
            <v>0</v>
          </cell>
          <cell r="BT655">
            <v>0</v>
          </cell>
          <cell r="BU655">
            <v>0</v>
          </cell>
          <cell r="BV655">
            <v>0</v>
          </cell>
          <cell r="BW655">
            <v>0</v>
          </cell>
          <cell r="BX655">
            <v>0</v>
          </cell>
          <cell r="BY655">
            <v>0</v>
          </cell>
          <cell r="BZ655">
            <v>0</v>
          </cell>
          <cell r="CA655">
            <v>0</v>
          </cell>
          <cell r="CB655">
            <v>0</v>
          </cell>
          <cell r="CC655">
            <v>0</v>
          </cell>
          <cell r="CD655">
            <v>0</v>
          </cell>
          <cell r="CE655">
            <v>0</v>
          </cell>
          <cell r="CF655">
            <v>0</v>
          </cell>
          <cell r="CG655">
            <v>0</v>
          </cell>
          <cell r="CH655">
            <v>0</v>
          </cell>
          <cell r="CN655">
            <v>0</v>
          </cell>
          <cell r="CO655">
            <v>0</v>
          </cell>
          <cell r="CP655">
            <v>0</v>
          </cell>
          <cell r="CQ655">
            <v>0</v>
          </cell>
          <cell r="CS655">
            <v>0</v>
          </cell>
          <cell r="CT655">
            <v>0</v>
          </cell>
          <cell r="CU655">
            <v>0</v>
          </cell>
          <cell r="CV655">
            <v>0</v>
          </cell>
          <cell r="CW655">
            <v>0</v>
          </cell>
          <cell r="EE655">
            <v>0</v>
          </cell>
          <cell r="EF655">
            <v>0</v>
          </cell>
          <cell r="EH655">
            <v>0</v>
          </cell>
          <cell r="EI655">
            <v>0</v>
          </cell>
          <cell r="EJ655">
            <v>0</v>
          </cell>
          <cell r="EK655">
            <v>0</v>
          </cell>
          <cell r="EL655">
            <v>0</v>
          </cell>
          <cell r="EM655">
            <v>0</v>
          </cell>
        </row>
        <row r="656">
          <cell r="A656">
            <v>0</v>
          </cell>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V656">
            <v>0</v>
          </cell>
          <cell r="AW656">
            <v>0</v>
          </cell>
          <cell r="AX656">
            <v>0</v>
          </cell>
          <cell r="BA656">
            <v>0</v>
          </cell>
          <cell r="BB656">
            <v>0</v>
          </cell>
          <cell r="BC656">
            <v>0</v>
          </cell>
          <cell r="BD656">
            <v>0</v>
          </cell>
          <cell r="BE656">
            <v>0</v>
          </cell>
          <cell r="BF656">
            <v>0</v>
          </cell>
          <cell r="BG656">
            <v>0</v>
          </cell>
          <cell r="BH656">
            <v>0</v>
          </cell>
          <cell r="BI656">
            <v>0</v>
          </cell>
          <cell r="BJ656">
            <v>0</v>
          </cell>
          <cell r="BK656">
            <v>0</v>
          </cell>
          <cell r="BL656">
            <v>0</v>
          </cell>
          <cell r="BM656">
            <v>0</v>
          </cell>
          <cell r="BN656">
            <v>0</v>
          </cell>
          <cell r="BO656">
            <v>0</v>
          </cell>
          <cell r="BP656">
            <v>0</v>
          </cell>
          <cell r="BQ656">
            <v>0</v>
          </cell>
          <cell r="BR656">
            <v>0</v>
          </cell>
          <cell r="BS656">
            <v>0</v>
          </cell>
          <cell r="BT656">
            <v>0</v>
          </cell>
          <cell r="BU656">
            <v>0</v>
          </cell>
          <cell r="BV656">
            <v>0</v>
          </cell>
          <cell r="BW656">
            <v>0</v>
          </cell>
          <cell r="BX656">
            <v>0</v>
          </cell>
          <cell r="BY656">
            <v>0</v>
          </cell>
          <cell r="BZ656">
            <v>0</v>
          </cell>
          <cell r="CA656">
            <v>0</v>
          </cell>
          <cell r="CB656">
            <v>0</v>
          </cell>
          <cell r="CC656">
            <v>0</v>
          </cell>
          <cell r="CD656">
            <v>0</v>
          </cell>
          <cell r="CE656">
            <v>0</v>
          </cell>
          <cell r="CF656">
            <v>0</v>
          </cell>
          <cell r="CG656">
            <v>0</v>
          </cell>
          <cell r="CH656">
            <v>0</v>
          </cell>
          <cell r="CN656">
            <v>0</v>
          </cell>
          <cell r="CO656">
            <v>0</v>
          </cell>
          <cell r="CP656">
            <v>0</v>
          </cell>
          <cell r="CQ656">
            <v>0</v>
          </cell>
          <cell r="CS656">
            <v>0</v>
          </cell>
          <cell r="CT656">
            <v>0</v>
          </cell>
          <cell r="CU656">
            <v>0</v>
          </cell>
          <cell r="CV656">
            <v>0</v>
          </cell>
          <cell r="CW656">
            <v>0</v>
          </cell>
          <cell r="EE656">
            <v>0</v>
          </cell>
          <cell r="EF656">
            <v>0</v>
          </cell>
          <cell r="EH656">
            <v>0</v>
          </cell>
          <cell r="EI656">
            <v>0</v>
          </cell>
          <cell r="EJ656">
            <v>0</v>
          </cell>
          <cell r="EK656">
            <v>0</v>
          </cell>
          <cell r="EL656">
            <v>0</v>
          </cell>
          <cell r="EM656">
            <v>0</v>
          </cell>
        </row>
        <row r="657">
          <cell r="A657">
            <v>0</v>
          </cell>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V657">
            <v>0</v>
          </cell>
          <cell r="AW657">
            <v>0</v>
          </cell>
          <cell r="AX657">
            <v>0</v>
          </cell>
          <cell r="BA657">
            <v>0</v>
          </cell>
          <cell r="BB657">
            <v>0</v>
          </cell>
          <cell r="BC657">
            <v>0</v>
          </cell>
          <cell r="BD657">
            <v>0</v>
          </cell>
          <cell r="BE657">
            <v>0</v>
          </cell>
          <cell r="BF657">
            <v>0</v>
          </cell>
          <cell r="BG657">
            <v>0</v>
          </cell>
          <cell r="BH657">
            <v>0</v>
          </cell>
          <cell r="BI657">
            <v>0</v>
          </cell>
          <cell r="BJ657">
            <v>0</v>
          </cell>
          <cell r="BK657">
            <v>0</v>
          </cell>
          <cell r="BL657">
            <v>0</v>
          </cell>
          <cell r="BM657">
            <v>0</v>
          </cell>
          <cell r="BN657">
            <v>0</v>
          </cell>
          <cell r="BO657">
            <v>0</v>
          </cell>
          <cell r="BP657">
            <v>0</v>
          </cell>
          <cell r="BQ657">
            <v>0</v>
          </cell>
          <cell r="BR657">
            <v>0</v>
          </cell>
          <cell r="BS657">
            <v>0</v>
          </cell>
          <cell r="BT657">
            <v>0</v>
          </cell>
          <cell r="BU657">
            <v>0</v>
          </cell>
          <cell r="BV657">
            <v>0</v>
          </cell>
          <cell r="BW657">
            <v>0</v>
          </cell>
          <cell r="BX657">
            <v>0</v>
          </cell>
          <cell r="BY657">
            <v>0</v>
          </cell>
          <cell r="BZ657">
            <v>0</v>
          </cell>
          <cell r="CA657">
            <v>0</v>
          </cell>
          <cell r="CB657">
            <v>0</v>
          </cell>
          <cell r="CC657">
            <v>0</v>
          </cell>
          <cell r="CD657">
            <v>0</v>
          </cell>
          <cell r="CE657">
            <v>0</v>
          </cell>
          <cell r="CF657">
            <v>0</v>
          </cell>
          <cell r="CG657">
            <v>0</v>
          </cell>
          <cell r="CH657">
            <v>0</v>
          </cell>
          <cell r="CN657">
            <v>0</v>
          </cell>
          <cell r="CO657">
            <v>0</v>
          </cell>
          <cell r="CP657">
            <v>0</v>
          </cell>
          <cell r="CQ657">
            <v>0</v>
          </cell>
          <cell r="CS657">
            <v>0</v>
          </cell>
          <cell r="CT657">
            <v>0</v>
          </cell>
          <cell r="CU657">
            <v>0</v>
          </cell>
          <cell r="CV657">
            <v>0</v>
          </cell>
          <cell r="CW657">
            <v>0</v>
          </cell>
          <cell r="EE657">
            <v>0</v>
          </cell>
          <cell r="EF657">
            <v>0</v>
          </cell>
          <cell r="EH657">
            <v>0</v>
          </cell>
          <cell r="EI657">
            <v>0</v>
          </cell>
          <cell r="EJ657">
            <v>0</v>
          </cell>
          <cell r="EK657">
            <v>0</v>
          </cell>
          <cell r="EL657">
            <v>0</v>
          </cell>
          <cell r="EM657">
            <v>0</v>
          </cell>
        </row>
        <row r="658">
          <cell r="A658">
            <v>0</v>
          </cell>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V658">
            <v>0</v>
          </cell>
          <cell r="AW658">
            <v>0</v>
          </cell>
          <cell r="AX658">
            <v>0</v>
          </cell>
          <cell r="BA658">
            <v>0</v>
          </cell>
          <cell r="BB658">
            <v>0</v>
          </cell>
          <cell r="BC658">
            <v>0</v>
          </cell>
          <cell r="BD658">
            <v>0</v>
          </cell>
          <cell r="BE658">
            <v>0</v>
          </cell>
          <cell r="BF658">
            <v>0</v>
          </cell>
          <cell r="BG658">
            <v>0</v>
          </cell>
          <cell r="BH658">
            <v>0</v>
          </cell>
          <cell r="BI658">
            <v>0</v>
          </cell>
          <cell r="BJ658">
            <v>0</v>
          </cell>
          <cell r="BK658">
            <v>0</v>
          </cell>
          <cell r="BL658">
            <v>0</v>
          </cell>
          <cell r="BM658">
            <v>0</v>
          </cell>
          <cell r="BN658">
            <v>0</v>
          </cell>
          <cell r="BO658">
            <v>0</v>
          </cell>
          <cell r="BP658">
            <v>0</v>
          </cell>
          <cell r="BQ658">
            <v>0</v>
          </cell>
          <cell r="BR658">
            <v>0</v>
          </cell>
          <cell r="BS658">
            <v>0</v>
          </cell>
          <cell r="BT658">
            <v>0</v>
          </cell>
          <cell r="BU658">
            <v>0</v>
          </cell>
          <cell r="BV658">
            <v>0</v>
          </cell>
          <cell r="BW658">
            <v>0</v>
          </cell>
          <cell r="BX658">
            <v>0</v>
          </cell>
          <cell r="BY658">
            <v>0</v>
          </cell>
          <cell r="BZ658">
            <v>0</v>
          </cell>
          <cell r="CA658">
            <v>0</v>
          </cell>
          <cell r="CB658">
            <v>0</v>
          </cell>
          <cell r="CC658">
            <v>0</v>
          </cell>
          <cell r="CD658">
            <v>0</v>
          </cell>
          <cell r="CE658">
            <v>0</v>
          </cell>
          <cell r="CF658">
            <v>0</v>
          </cell>
          <cell r="CG658">
            <v>0</v>
          </cell>
          <cell r="CH658">
            <v>0</v>
          </cell>
          <cell r="CN658">
            <v>0</v>
          </cell>
          <cell r="CO658">
            <v>0</v>
          </cell>
          <cell r="CP658">
            <v>0</v>
          </cell>
          <cell r="CQ658">
            <v>0</v>
          </cell>
          <cell r="CS658">
            <v>0</v>
          </cell>
          <cell r="CT658">
            <v>0</v>
          </cell>
          <cell r="CU658">
            <v>0</v>
          </cell>
          <cell r="CV658">
            <v>0</v>
          </cell>
          <cell r="CW658">
            <v>0</v>
          </cell>
          <cell r="EE658">
            <v>0</v>
          </cell>
          <cell r="EF658">
            <v>0</v>
          </cell>
          <cell r="EH658">
            <v>0</v>
          </cell>
          <cell r="EI658">
            <v>0</v>
          </cell>
          <cell r="EJ658">
            <v>0</v>
          </cell>
          <cell r="EK658">
            <v>0</v>
          </cell>
          <cell r="EL658">
            <v>0</v>
          </cell>
          <cell r="EM658">
            <v>0</v>
          </cell>
        </row>
        <row r="659">
          <cell r="A659">
            <v>0</v>
          </cell>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V659">
            <v>0</v>
          </cell>
          <cell r="AW659">
            <v>0</v>
          </cell>
          <cell r="AX659">
            <v>0</v>
          </cell>
          <cell r="BA659">
            <v>0</v>
          </cell>
          <cell r="BB659">
            <v>0</v>
          </cell>
          <cell r="BC659">
            <v>0</v>
          </cell>
          <cell r="BD659">
            <v>0</v>
          </cell>
          <cell r="BE659">
            <v>0</v>
          </cell>
          <cell r="BF659">
            <v>0</v>
          </cell>
          <cell r="BG659">
            <v>0</v>
          </cell>
          <cell r="BH659">
            <v>0</v>
          </cell>
          <cell r="BI659">
            <v>0</v>
          </cell>
          <cell r="BJ659">
            <v>0</v>
          </cell>
          <cell r="BK659">
            <v>0</v>
          </cell>
          <cell r="BL659">
            <v>0</v>
          </cell>
          <cell r="BM659">
            <v>0</v>
          </cell>
          <cell r="BN659">
            <v>0</v>
          </cell>
          <cell r="BO659">
            <v>0</v>
          </cell>
          <cell r="BP659">
            <v>0</v>
          </cell>
          <cell r="BQ659">
            <v>0</v>
          </cell>
          <cell r="BR659">
            <v>0</v>
          </cell>
          <cell r="BS659">
            <v>0</v>
          </cell>
          <cell r="BT659">
            <v>0</v>
          </cell>
          <cell r="BU659">
            <v>0</v>
          </cell>
          <cell r="BV659">
            <v>0</v>
          </cell>
          <cell r="BW659">
            <v>0</v>
          </cell>
          <cell r="BX659">
            <v>0</v>
          </cell>
          <cell r="BY659">
            <v>0</v>
          </cell>
          <cell r="BZ659">
            <v>0</v>
          </cell>
          <cell r="CA659">
            <v>0</v>
          </cell>
          <cell r="CB659">
            <v>0</v>
          </cell>
          <cell r="CC659">
            <v>0</v>
          </cell>
          <cell r="CD659">
            <v>0</v>
          </cell>
          <cell r="CE659">
            <v>0</v>
          </cell>
          <cell r="CF659">
            <v>0</v>
          </cell>
          <cell r="CG659">
            <v>0</v>
          </cell>
          <cell r="CH659">
            <v>0</v>
          </cell>
          <cell r="CN659">
            <v>0</v>
          </cell>
          <cell r="CO659">
            <v>0</v>
          </cell>
          <cell r="CP659">
            <v>0</v>
          </cell>
          <cell r="CQ659">
            <v>0</v>
          </cell>
          <cell r="CS659">
            <v>0</v>
          </cell>
          <cell r="CT659">
            <v>0</v>
          </cell>
          <cell r="CU659">
            <v>0</v>
          </cell>
          <cell r="CV659">
            <v>0</v>
          </cell>
          <cell r="CW659">
            <v>0</v>
          </cell>
          <cell r="EE659">
            <v>0</v>
          </cell>
          <cell r="EF659">
            <v>0</v>
          </cell>
          <cell r="EH659">
            <v>0</v>
          </cell>
          <cell r="EI659">
            <v>0</v>
          </cell>
          <cell r="EJ659">
            <v>0</v>
          </cell>
          <cell r="EK659">
            <v>0</v>
          </cell>
          <cell r="EL659">
            <v>0</v>
          </cell>
          <cell r="EM659">
            <v>0</v>
          </cell>
        </row>
        <row r="660">
          <cell r="A660">
            <v>0</v>
          </cell>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V660">
            <v>0</v>
          </cell>
          <cell r="AW660">
            <v>0</v>
          </cell>
          <cell r="AX660">
            <v>0</v>
          </cell>
          <cell r="BA660">
            <v>0</v>
          </cell>
          <cell r="BB660">
            <v>0</v>
          </cell>
          <cell r="BC660">
            <v>0</v>
          </cell>
          <cell r="BD660">
            <v>0</v>
          </cell>
          <cell r="BE660">
            <v>0</v>
          </cell>
          <cell r="BF660">
            <v>0</v>
          </cell>
          <cell r="BG660">
            <v>0</v>
          </cell>
          <cell r="BH660">
            <v>0</v>
          </cell>
          <cell r="BI660">
            <v>0</v>
          </cell>
          <cell r="BJ660">
            <v>0</v>
          </cell>
          <cell r="BK660">
            <v>0</v>
          </cell>
          <cell r="BL660">
            <v>0</v>
          </cell>
          <cell r="BM660">
            <v>0</v>
          </cell>
          <cell r="BN660">
            <v>0</v>
          </cell>
          <cell r="BO660">
            <v>0</v>
          </cell>
          <cell r="BP660">
            <v>0</v>
          </cell>
          <cell r="BQ660">
            <v>0</v>
          </cell>
          <cell r="BR660">
            <v>0</v>
          </cell>
          <cell r="BS660">
            <v>0</v>
          </cell>
          <cell r="BT660">
            <v>0</v>
          </cell>
          <cell r="BU660">
            <v>0</v>
          </cell>
          <cell r="BV660">
            <v>0</v>
          </cell>
          <cell r="BW660">
            <v>0</v>
          </cell>
          <cell r="BX660">
            <v>0</v>
          </cell>
          <cell r="BY660">
            <v>0</v>
          </cell>
          <cell r="BZ660">
            <v>0</v>
          </cell>
          <cell r="CA660">
            <v>0</v>
          </cell>
          <cell r="CB660">
            <v>0</v>
          </cell>
          <cell r="CC660">
            <v>0</v>
          </cell>
          <cell r="CD660">
            <v>0</v>
          </cell>
          <cell r="CE660">
            <v>0</v>
          </cell>
          <cell r="CF660">
            <v>0</v>
          </cell>
          <cell r="CG660">
            <v>0</v>
          </cell>
          <cell r="CH660">
            <v>0</v>
          </cell>
          <cell r="CN660">
            <v>0</v>
          </cell>
          <cell r="CO660">
            <v>0</v>
          </cell>
          <cell r="CP660">
            <v>0</v>
          </cell>
          <cell r="CQ660">
            <v>0</v>
          </cell>
          <cell r="CS660">
            <v>0</v>
          </cell>
          <cell r="CT660">
            <v>0</v>
          </cell>
          <cell r="CU660">
            <v>0</v>
          </cell>
          <cell r="CV660">
            <v>0</v>
          </cell>
          <cell r="CW660">
            <v>0</v>
          </cell>
          <cell r="EE660">
            <v>0</v>
          </cell>
          <cell r="EF660">
            <v>0</v>
          </cell>
          <cell r="EH660">
            <v>0</v>
          </cell>
          <cell r="EI660">
            <v>0</v>
          </cell>
          <cell r="EJ660">
            <v>0</v>
          </cell>
          <cell r="EK660">
            <v>0</v>
          </cell>
          <cell r="EL660">
            <v>0</v>
          </cell>
          <cell r="EM660">
            <v>0</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V661">
            <v>0</v>
          </cell>
          <cell r="AW661">
            <v>0</v>
          </cell>
          <cell r="AX661">
            <v>0</v>
          </cell>
          <cell r="BA661">
            <v>0</v>
          </cell>
          <cell r="BB661">
            <v>0</v>
          </cell>
          <cell r="BC661">
            <v>0</v>
          </cell>
          <cell r="BD661">
            <v>0</v>
          </cell>
          <cell r="BE661">
            <v>0</v>
          </cell>
          <cell r="BF661">
            <v>0</v>
          </cell>
          <cell r="BG661">
            <v>0</v>
          </cell>
          <cell r="BH661">
            <v>0</v>
          </cell>
          <cell r="BI661">
            <v>0</v>
          </cell>
          <cell r="BJ661">
            <v>0</v>
          </cell>
          <cell r="BK661">
            <v>0</v>
          </cell>
          <cell r="BL661">
            <v>0</v>
          </cell>
          <cell r="BM661">
            <v>0</v>
          </cell>
          <cell r="BN661">
            <v>0</v>
          </cell>
          <cell r="BO661">
            <v>0</v>
          </cell>
          <cell r="BP661">
            <v>0</v>
          </cell>
          <cell r="BQ661">
            <v>0</v>
          </cell>
          <cell r="BR661">
            <v>0</v>
          </cell>
          <cell r="BS661">
            <v>0</v>
          </cell>
          <cell r="BT661">
            <v>0</v>
          </cell>
          <cell r="BU661">
            <v>0</v>
          </cell>
          <cell r="BV661">
            <v>0</v>
          </cell>
          <cell r="BW661">
            <v>0</v>
          </cell>
          <cell r="BX661">
            <v>0</v>
          </cell>
          <cell r="BY661">
            <v>0</v>
          </cell>
          <cell r="BZ661">
            <v>0</v>
          </cell>
          <cell r="CA661">
            <v>0</v>
          </cell>
          <cell r="CB661">
            <v>0</v>
          </cell>
          <cell r="CC661">
            <v>0</v>
          </cell>
          <cell r="CD661">
            <v>0</v>
          </cell>
          <cell r="CE661">
            <v>0</v>
          </cell>
          <cell r="CF661">
            <v>0</v>
          </cell>
          <cell r="CG661">
            <v>0</v>
          </cell>
          <cell r="CH661">
            <v>0</v>
          </cell>
          <cell r="CN661">
            <v>0</v>
          </cell>
          <cell r="CO661">
            <v>0</v>
          </cell>
          <cell r="CP661">
            <v>0</v>
          </cell>
          <cell r="CQ661">
            <v>0</v>
          </cell>
          <cell r="CS661">
            <v>0</v>
          </cell>
          <cell r="CT661">
            <v>0</v>
          </cell>
          <cell r="CU661">
            <v>0</v>
          </cell>
          <cell r="CV661">
            <v>0</v>
          </cell>
          <cell r="CW661">
            <v>0</v>
          </cell>
          <cell r="EE661">
            <v>0</v>
          </cell>
          <cell r="EF661">
            <v>0</v>
          </cell>
          <cell r="EH661">
            <v>0</v>
          </cell>
          <cell r="EI661">
            <v>0</v>
          </cell>
          <cell r="EJ661">
            <v>0</v>
          </cell>
          <cell r="EK661">
            <v>0</v>
          </cell>
          <cell r="EL661">
            <v>0</v>
          </cell>
          <cell r="EM661">
            <v>0</v>
          </cell>
        </row>
        <row r="662">
          <cell r="A662">
            <v>0</v>
          </cell>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V662">
            <v>0</v>
          </cell>
          <cell r="AW662">
            <v>0</v>
          </cell>
          <cell r="AX662">
            <v>0</v>
          </cell>
          <cell r="BA662">
            <v>0</v>
          </cell>
          <cell r="BB662">
            <v>0</v>
          </cell>
          <cell r="BC662">
            <v>0</v>
          </cell>
          <cell r="BD662">
            <v>0</v>
          </cell>
          <cell r="BE662">
            <v>0</v>
          </cell>
          <cell r="BF662">
            <v>0</v>
          </cell>
          <cell r="BG662">
            <v>0</v>
          </cell>
          <cell r="BH662">
            <v>0</v>
          </cell>
          <cell r="BI662">
            <v>0</v>
          </cell>
          <cell r="BJ662">
            <v>0</v>
          </cell>
          <cell r="BK662">
            <v>0</v>
          </cell>
          <cell r="BL662">
            <v>0</v>
          </cell>
          <cell r="BM662">
            <v>0</v>
          </cell>
          <cell r="BN662">
            <v>0</v>
          </cell>
          <cell r="BO662">
            <v>0</v>
          </cell>
          <cell r="BP662">
            <v>0</v>
          </cell>
          <cell r="BQ662">
            <v>0</v>
          </cell>
          <cell r="BR662">
            <v>0</v>
          </cell>
          <cell r="BS662">
            <v>0</v>
          </cell>
          <cell r="BT662">
            <v>0</v>
          </cell>
          <cell r="BU662">
            <v>0</v>
          </cell>
          <cell r="BV662">
            <v>0</v>
          </cell>
          <cell r="BW662">
            <v>0</v>
          </cell>
          <cell r="BX662">
            <v>0</v>
          </cell>
          <cell r="BY662">
            <v>0</v>
          </cell>
          <cell r="BZ662">
            <v>0</v>
          </cell>
          <cell r="CA662">
            <v>0</v>
          </cell>
          <cell r="CB662">
            <v>0</v>
          </cell>
          <cell r="CC662">
            <v>0</v>
          </cell>
          <cell r="CD662">
            <v>0</v>
          </cell>
          <cell r="CE662">
            <v>0</v>
          </cell>
          <cell r="CF662">
            <v>0</v>
          </cell>
          <cell r="CG662">
            <v>0</v>
          </cell>
          <cell r="CH662">
            <v>0</v>
          </cell>
          <cell r="CN662">
            <v>0</v>
          </cell>
          <cell r="CO662">
            <v>0</v>
          </cell>
          <cell r="CP662">
            <v>0</v>
          </cell>
          <cell r="CQ662">
            <v>0</v>
          </cell>
          <cell r="CS662">
            <v>0</v>
          </cell>
          <cell r="CT662">
            <v>0</v>
          </cell>
          <cell r="CU662">
            <v>0</v>
          </cell>
          <cell r="CV662">
            <v>0</v>
          </cell>
          <cell r="CW662">
            <v>0</v>
          </cell>
          <cell r="EE662">
            <v>0</v>
          </cell>
          <cell r="EF662">
            <v>0</v>
          </cell>
          <cell r="EH662">
            <v>0</v>
          </cell>
          <cell r="EI662">
            <v>0</v>
          </cell>
          <cell r="EJ662">
            <v>0</v>
          </cell>
          <cell r="EK662">
            <v>0</v>
          </cell>
          <cell r="EL662">
            <v>0</v>
          </cell>
          <cell r="EM662">
            <v>0</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V663">
            <v>0</v>
          </cell>
          <cell r="AW663">
            <v>0</v>
          </cell>
          <cell r="AX663">
            <v>0</v>
          </cell>
          <cell r="BA663">
            <v>0</v>
          </cell>
          <cell r="BB663">
            <v>0</v>
          </cell>
          <cell r="BC663">
            <v>0</v>
          </cell>
          <cell r="BD663">
            <v>0</v>
          </cell>
          <cell r="BE663">
            <v>0</v>
          </cell>
          <cell r="BF663">
            <v>0</v>
          </cell>
          <cell r="BG663">
            <v>0</v>
          </cell>
          <cell r="BH663">
            <v>0</v>
          </cell>
          <cell r="BI663">
            <v>0</v>
          </cell>
          <cell r="BJ663">
            <v>0</v>
          </cell>
          <cell r="BK663">
            <v>0</v>
          </cell>
          <cell r="BL663">
            <v>0</v>
          </cell>
          <cell r="BM663">
            <v>0</v>
          </cell>
          <cell r="BN663">
            <v>0</v>
          </cell>
          <cell r="BO663">
            <v>0</v>
          </cell>
          <cell r="BP663">
            <v>0</v>
          </cell>
          <cell r="BQ663">
            <v>0</v>
          </cell>
          <cell r="BR663">
            <v>0</v>
          </cell>
          <cell r="BS663">
            <v>0</v>
          </cell>
          <cell r="BT663">
            <v>0</v>
          </cell>
          <cell r="BU663">
            <v>0</v>
          </cell>
          <cell r="BV663">
            <v>0</v>
          </cell>
          <cell r="BW663">
            <v>0</v>
          </cell>
          <cell r="BX663">
            <v>0</v>
          </cell>
          <cell r="BY663">
            <v>0</v>
          </cell>
          <cell r="BZ663">
            <v>0</v>
          </cell>
          <cell r="CA663">
            <v>0</v>
          </cell>
          <cell r="CB663">
            <v>0</v>
          </cell>
          <cell r="CC663">
            <v>0</v>
          </cell>
          <cell r="CD663">
            <v>0</v>
          </cell>
          <cell r="CE663">
            <v>0</v>
          </cell>
          <cell r="CF663">
            <v>0</v>
          </cell>
          <cell r="CG663">
            <v>0</v>
          </cell>
          <cell r="CH663">
            <v>0</v>
          </cell>
          <cell r="CN663">
            <v>0</v>
          </cell>
          <cell r="CO663">
            <v>0</v>
          </cell>
          <cell r="CP663">
            <v>0</v>
          </cell>
          <cell r="CQ663">
            <v>0</v>
          </cell>
          <cell r="CS663">
            <v>0</v>
          </cell>
          <cell r="CT663">
            <v>0</v>
          </cell>
          <cell r="CU663">
            <v>0</v>
          </cell>
          <cell r="CV663">
            <v>0</v>
          </cell>
          <cell r="CW663">
            <v>0</v>
          </cell>
          <cell r="EE663">
            <v>0</v>
          </cell>
          <cell r="EF663">
            <v>0</v>
          </cell>
          <cell r="EH663">
            <v>0</v>
          </cell>
          <cell r="EI663">
            <v>0</v>
          </cell>
          <cell r="EJ663">
            <v>0</v>
          </cell>
          <cell r="EK663">
            <v>0</v>
          </cell>
          <cell r="EL663">
            <v>0</v>
          </cell>
          <cell r="EM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V664">
            <v>0</v>
          </cell>
          <cell r="AW664">
            <v>0</v>
          </cell>
          <cell r="AX664">
            <v>0</v>
          </cell>
          <cell r="BA664">
            <v>0</v>
          </cell>
          <cell r="BB664">
            <v>0</v>
          </cell>
          <cell r="BC664">
            <v>0</v>
          </cell>
          <cell r="BD664">
            <v>0</v>
          </cell>
          <cell r="BE664">
            <v>0</v>
          </cell>
          <cell r="BF664">
            <v>0</v>
          </cell>
          <cell r="BG664">
            <v>0</v>
          </cell>
          <cell r="BH664">
            <v>0</v>
          </cell>
          <cell r="BI664">
            <v>0</v>
          </cell>
          <cell r="BJ664">
            <v>0</v>
          </cell>
          <cell r="BK664">
            <v>0</v>
          </cell>
          <cell r="BL664">
            <v>0</v>
          </cell>
          <cell r="BM664">
            <v>0</v>
          </cell>
          <cell r="BN664">
            <v>0</v>
          </cell>
          <cell r="BO664">
            <v>0</v>
          </cell>
          <cell r="BP664">
            <v>0</v>
          </cell>
          <cell r="BQ664">
            <v>0</v>
          </cell>
          <cell r="BR664">
            <v>0</v>
          </cell>
          <cell r="BS664">
            <v>0</v>
          </cell>
          <cell r="BT664">
            <v>0</v>
          </cell>
          <cell r="BU664">
            <v>0</v>
          </cell>
          <cell r="BV664">
            <v>0</v>
          </cell>
          <cell r="BW664">
            <v>0</v>
          </cell>
          <cell r="BX664">
            <v>0</v>
          </cell>
          <cell r="BY664">
            <v>0</v>
          </cell>
          <cell r="BZ664">
            <v>0</v>
          </cell>
          <cell r="CA664">
            <v>0</v>
          </cell>
          <cell r="CB664">
            <v>0</v>
          </cell>
          <cell r="CC664">
            <v>0</v>
          </cell>
          <cell r="CD664">
            <v>0</v>
          </cell>
          <cell r="CE664">
            <v>0</v>
          </cell>
          <cell r="CF664">
            <v>0</v>
          </cell>
          <cell r="CG664">
            <v>0</v>
          </cell>
          <cell r="CH664">
            <v>0</v>
          </cell>
          <cell r="CN664">
            <v>0</v>
          </cell>
          <cell r="CO664">
            <v>0</v>
          </cell>
          <cell r="CP664">
            <v>0</v>
          </cell>
          <cell r="CQ664">
            <v>0</v>
          </cell>
          <cell r="CS664">
            <v>0</v>
          </cell>
          <cell r="CT664">
            <v>0</v>
          </cell>
          <cell r="CU664">
            <v>0</v>
          </cell>
          <cell r="CV664">
            <v>0</v>
          </cell>
          <cell r="CW664">
            <v>0</v>
          </cell>
          <cell r="EE664">
            <v>0</v>
          </cell>
          <cell r="EF664">
            <v>0</v>
          </cell>
          <cell r="EH664">
            <v>0</v>
          </cell>
          <cell r="EI664">
            <v>0</v>
          </cell>
          <cell r="EJ664">
            <v>0</v>
          </cell>
          <cell r="EK664">
            <v>0</v>
          </cell>
          <cell r="EL664">
            <v>0</v>
          </cell>
          <cell r="EM664">
            <v>0</v>
          </cell>
        </row>
        <row r="665">
          <cell r="A665">
            <v>0</v>
          </cell>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V665">
            <v>0</v>
          </cell>
          <cell r="AW665">
            <v>0</v>
          </cell>
          <cell r="AX665">
            <v>0</v>
          </cell>
          <cell r="BA665">
            <v>0</v>
          </cell>
          <cell r="BB665">
            <v>0</v>
          </cell>
          <cell r="BC665">
            <v>0</v>
          </cell>
          <cell r="BD665">
            <v>0</v>
          </cell>
          <cell r="BE665">
            <v>0</v>
          </cell>
          <cell r="BF665">
            <v>0</v>
          </cell>
          <cell r="BG665">
            <v>0</v>
          </cell>
          <cell r="BH665">
            <v>0</v>
          </cell>
          <cell r="BI665">
            <v>0</v>
          </cell>
          <cell r="BJ665">
            <v>0</v>
          </cell>
          <cell r="BK665">
            <v>0</v>
          </cell>
          <cell r="BL665">
            <v>0</v>
          </cell>
          <cell r="BM665">
            <v>0</v>
          </cell>
          <cell r="BN665">
            <v>0</v>
          </cell>
          <cell r="BO665">
            <v>0</v>
          </cell>
          <cell r="BP665">
            <v>0</v>
          </cell>
          <cell r="BQ665">
            <v>0</v>
          </cell>
          <cell r="BR665">
            <v>0</v>
          </cell>
          <cell r="BS665">
            <v>0</v>
          </cell>
          <cell r="BT665">
            <v>0</v>
          </cell>
          <cell r="BU665">
            <v>0</v>
          </cell>
          <cell r="BV665">
            <v>0</v>
          </cell>
          <cell r="BW665">
            <v>0</v>
          </cell>
          <cell r="BX665">
            <v>0</v>
          </cell>
          <cell r="BY665">
            <v>0</v>
          </cell>
          <cell r="BZ665">
            <v>0</v>
          </cell>
          <cell r="CA665">
            <v>0</v>
          </cell>
          <cell r="CB665">
            <v>0</v>
          </cell>
          <cell r="CC665">
            <v>0</v>
          </cell>
          <cell r="CD665">
            <v>0</v>
          </cell>
          <cell r="CE665">
            <v>0</v>
          </cell>
          <cell r="CF665">
            <v>0</v>
          </cell>
          <cell r="CG665">
            <v>0</v>
          </cell>
          <cell r="CH665">
            <v>0</v>
          </cell>
          <cell r="CN665">
            <v>0</v>
          </cell>
          <cell r="CO665">
            <v>0</v>
          </cell>
          <cell r="CP665">
            <v>0</v>
          </cell>
          <cell r="CQ665">
            <v>0</v>
          </cell>
          <cell r="CS665">
            <v>0</v>
          </cell>
          <cell r="CT665">
            <v>0</v>
          </cell>
          <cell r="CU665">
            <v>0</v>
          </cell>
          <cell r="CV665">
            <v>0</v>
          </cell>
          <cell r="CW665">
            <v>0</v>
          </cell>
          <cell r="EE665">
            <v>0</v>
          </cell>
          <cell r="EF665">
            <v>0</v>
          </cell>
          <cell r="EH665">
            <v>0</v>
          </cell>
          <cell r="EI665">
            <v>0</v>
          </cell>
          <cell r="EJ665">
            <v>0</v>
          </cell>
          <cell r="EK665">
            <v>0</v>
          </cell>
          <cell r="EL665">
            <v>0</v>
          </cell>
          <cell r="EM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V666">
            <v>0</v>
          </cell>
          <cell r="AW666">
            <v>0</v>
          </cell>
          <cell r="AX666">
            <v>0</v>
          </cell>
          <cell r="BA666">
            <v>0</v>
          </cell>
          <cell r="BB666">
            <v>0</v>
          </cell>
          <cell r="BC666">
            <v>0</v>
          </cell>
          <cell r="BD666">
            <v>0</v>
          </cell>
          <cell r="BE666">
            <v>0</v>
          </cell>
          <cell r="BF666">
            <v>0</v>
          </cell>
          <cell r="BG666">
            <v>0</v>
          </cell>
          <cell r="BH666">
            <v>0</v>
          </cell>
          <cell r="BI666">
            <v>0</v>
          </cell>
          <cell r="BJ666">
            <v>0</v>
          </cell>
          <cell r="BK666">
            <v>0</v>
          </cell>
          <cell r="BL666">
            <v>0</v>
          </cell>
          <cell r="BM666">
            <v>0</v>
          </cell>
          <cell r="BN666">
            <v>0</v>
          </cell>
          <cell r="BO666">
            <v>0</v>
          </cell>
          <cell r="BP666">
            <v>0</v>
          </cell>
          <cell r="BQ666">
            <v>0</v>
          </cell>
          <cell r="BR666">
            <v>0</v>
          </cell>
          <cell r="BS666">
            <v>0</v>
          </cell>
          <cell r="BT666">
            <v>0</v>
          </cell>
          <cell r="BU666">
            <v>0</v>
          </cell>
          <cell r="BV666">
            <v>0</v>
          </cell>
          <cell r="BW666">
            <v>0</v>
          </cell>
          <cell r="BX666">
            <v>0</v>
          </cell>
          <cell r="BY666">
            <v>0</v>
          </cell>
          <cell r="BZ666">
            <v>0</v>
          </cell>
          <cell r="CA666">
            <v>0</v>
          </cell>
          <cell r="CB666">
            <v>0</v>
          </cell>
          <cell r="CC666">
            <v>0</v>
          </cell>
          <cell r="CD666">
            <v>0</v>
          </cell>
          <cell r="CE666">
            <v>0</v>
          </cell>
          <cell r="CF666">
            <v>0</v>
          </cell>
          <cell r="CG666">
            <v>0</v>
          </cell>
          <cell r="CH666">
            <v>0</v>
          </cell>
          <cell r="CN666">
            <v>0</v>
          </cell>
          <cell r="CO666">
            <v>0</v>
          </cell>
          <cell r="CP666">
            <v>0</v>
          </cell>
          <cell r="CQ666">
            <v>0</v>
          </cell>
          <cell r="CS666">
            <v>0</v>
          </cell>
          <cell r="CT666">
            <v>0</v>
          </cell>
          <cell r="CU666">
            <v>0</v>
          </cell>
          <cell r="CV666">
            <v>0</v>
          </cell>
          <cell r="CW666">
            <v>0</v>
          </cell>
          <cell r="EE666">
            <v>0</v>
          </cell>
          <cell r="EF666">
            <v>0</v>
          </cell>
          <cell r="EH666">
            <v>0</v>
          </cell>
          <cell r="EI666">
            <v>0</v>
          </cell>
          <cell r="EJ666">
            <v>0</v>
          </cell>
          <cell r="EK666">
            <v>0</v>
          </cell>
          <cell r="EL666">
            <v>0</v>
          </cell>
          <cell r="EM666">
            <v>0</v>
          </cell>
        </row>
        <row r="667">
          <cell r="A667">
            <v>0</v>
          </cell>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V667">
            <v>0</v>
          </cell>
          <cell r="AW667">
            <v>0</v>
          </cell>
          <cell r="AX667">
            <v>0</v>
          </cell>
          <cell r="BA667">
            <v>0</v>
          </cell>
          <cell r="BB667">
            <v>0</v>
          </cell>
          <cell r="BC667">
            <v>0</v>
          </cell>
          <cell r="BD667">
            <v>0</v>
          </cell>
          <cell r="BE667">
            <v>0</v>
          </cell>
          <cell r="BF667">
            <v>0</v>
          </cell>
          <cell r="BG667">
            <v>0</v>
          </cell>
          <cell r="BH667">
            <v>0</v>
          </cell>
          <cell r="BI667">
            <v>0</v>
          </cell>
          <cell r="BJ667">
            <v>0</v>
          </cell>
          <cell r="BK667">
            <v>0</v>
          </cell>
          <cell r="BL667">
            <v>0</v>
          </cell>
          <cell r="BM667">
            <v>0</v>
          </cell>
          <cell r="BN667">
            <v>0</v>
          </cell>
          <cell r="BO667">
            <v>0</v>
          </cell>
          <cell r="BP667">
            <v>0</v>
          </cell>
          <cell r="BQ667">
            <v>0</v>
          </cell>
          <cell r="BR667">
            <v>0</v>
          </cell>
          <cell r="BS667">
            <v>0</v>
          </cell>
          <cell r="BT667">
            <v>0</v>
          </cell>
          <cell r="BU667">
            <v>0</v>
          </cell>
          <cell r="BV667">
            <v>0</v>
          </cell>
          <cell r="BW667">
            <v>0</v>
          </cell>
          <cell r="BX667">
            <v>0</v>
          </cell>
          <cell r="BY667">
            <v>0</v>
          </cell>
          <cell r="BZ667">
            <v>0</v>
          </cell>
          <cell r="CA667">
            <v>0</v>
          </cell>
          <cell r="CB667">
            <v>0</v>
          </cell>
          <cell r="CC667">
            <v>0</v>
          </cell>
          <cell r="CD667">
            <v>0</v>
          </cell>
          <cell r="CE667">
            <v>0</v>
          </cell>
          <cell r="CF667">
            <v>0</v>
          </cell>
          <cell r="CG667">
            <v>0</v>
          </cell>
          <cell r="CH667">
            <v>0</v>
          </cell>
          <cell r="CN667">
            <v>0</v>
          </cell>
          <cell r="CO667">
            <v>0</v>
          </cell>
          <cell r="CP667">
            <v>0</v>
          </cell>
          <cell r="CQ667">
            <v>0</v>
          </cell>
          <cell r="CS667">
            <v>0</v>
          </cell>
          <cell r="CT667">
            <v>0</v>
          </cell>
          <cell r="CU667">
            <v>0</v>
          </cell>
          <cell r="CV667">
            <v>0</v>
          </cell>
          <cell r="CW667">
            <v>0</v>
          </cell>
          <cell r="EE667">
            <v>0</v>
          </cell>
          <cell r="EF667">
            <v>0</v>
          </cell>
          <cell r="EH667">
            <v>0</v>
          </cell>
          <cell r="EI667">
            <v>0</v>
          </cell>
          <cell r="EJ667">
            <v>0</v>
          </cell>
          <cell r="EK667">
            <v>0</v>
          </cell>
          <cell r="EL667">
            <v>0</v>
          </cell>
          <cell r="EM667">
            <v>0</v>
          </cell>
        </row>
        <row r="668">
          <cell r="A668">
            <v>0</v>
          </cell>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V668">
            <v>0</v>
          </cell>
          <cell r="AW668">
            <v>0</v>
          </cell>
          <cell r="AX668">
            <v>0</v>
          </cell>
          <cell r="BA668">
            <v>0</v>
          </cell>
          <cell r="BB668">
            <v>0</v>
          </cell>
          <cell r="BC668">
            <v>0</v>
          </cell>
          <cell r="BD668">
            <v>0</v>
          </cell>
          <cell r="BE668">
            <v>0</v>
          </cell>
          <cell r="BF668">
            <v>0</v>
          </cell>
          <cell r="BG668">
            <v>0</v>
          </cell>
          <cell r="BH668">
            <v>0</v>
          </cell>
          <cell r="BI668">
            <v>0</v>
          </cell>
          <cell r="BJ668">
            <v>0</v>
          </cell>
          <cell r="BK668">
            <v>0</v>
          </cell>
          <cell r="BL668">
            <v>0</v>
          </cell>
          <cell r="BM668">
            <v>0</v>
          </cell>
          <cell r="BN668">
            <v>0</v>
          </cell>
          <cell r="BO668">
            <v>0</v>
          </cell>
          <cell r="BP668">
            <v>0</v>
          </cell>
          <cell r="BQ668">
            <v>0</v>
          </cell>
          <cell r="BR668">
            <v>0</v>
          </cell>
          <cell r="BS668">
            <v>0</v>
          </cell>
          <cell r="BT668">
            <v>0</v>
          </cell>
          <cell r="BU668">
            <v>0</v>
          </cell>
          <cell r="BV668">
            <v>0</v>
          </cell>
          <cell r="BW668">
            <v>0</v>
          </cell>
          <cell r="BX668">
            <v>0</v>
          </cell>
          <cell r="BY668">
            <v>0</v>
          </cell>
          <cell r="BZ668">
            <v>0</v>
          </cell>
          <cell r="CA668">
            <v>0</v>
          </cell>
          <cell r="CB668">
            <v>0</v>
          </cell>
          <cell r="CC668">
            <v>0</v>
          </cell>
          <cell r="CD668">
            <v>0</v>
          </cell>
          <cell r="CE668">
            <v>0</v>
          </cell>
          <cell r="CF668">
            <v>0</v>
          </cell>
          <cell r="CG668">
            <v>0</v>
          </cell>
          <cell r="CH668">
            <v>0</v>
          </cell>
          <cell r="CN668">
            <v>0</v>
          </cell>
          <cell r="CO668">
            <v>0</v>
          </cell>
          <cell r="CP668">
            <v>0</v>
          </cell>
          <cell r="CQ668">
            <v>0</v>
          </cell>
          <cell r="CS668">
            <v>0</v>
          </cell>
          <cell r="CT668">
            <v>0</v>
          </cell>
          <cell r="CU668">
            <v>0</v>
          </cell>
          <cell r="CV668">
            <v>0</v>
          </cell>
          <cell r="CW668">
            <v>0</v>
          </cell>
          <cell r="EE668">
            <v>0</v>
          </cell>
          <cell r="EF668">
            <v>0</v>
          </cell>
          <cell r="EH668">
            <v>0</v>
          </cell>
          <cell r="EI668">
            <v>0</v>
          </cell>
          <cell r="EJ668">
            <v>0</v>
          </cell>
          <cell r="EK668">
            <v>0</v>
          </cell>
          <cell r="EL668">
            <v>0</v>
          </cell>
          <cell r="EM668">
            <v>0</v>
          </cell>
        </row>
        <row r="669">
          <cell r="A669">
            <v>0</v>
          </cell>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V669">
            <v>0</v>
          </cell>
          <cell r="AW669">
            <v>0</v>
          </cell>
          <cell r="AX669">
            <v>0</v>
          </cell>
          <cell r="BA669">
            <v>0</v>
          </cell>
          <cell r="BB669">
            <v>0</v>
          </cell>
          <cell r="BC669">
            <v>0</v>
          </cell>
          <cell r="BD669">
            <v>0</v>
          </cell>
          <cell r="BE669">
            <v>0</v>
          </cell>
          <cell r="BF669">
            <v>0</v>
          </cell>
          <cell r="BG669">
            <v>0</v>
          </cell>
          <cell r="BH669">
            <v>0</v>
          </cell>
          <cell r="BI669">
            <v>0</v>
          </cell>
          <cell r="BJ669">
            <v>0</v>
          </cell>
          <cell r="BK669">
            <v>0</v>
          </cell>
          <cell r="BL669">
            <v>0</v>
          </cell>
          <cell r="BM669">
            <v>0</v>
          </cell>
          <cell r="BN669">
            <v>0</v>
          </cell>
          <cell r="BO669">
            <v>0</v>
          </cell>
          <cell r="BP669">
            <v>0</v>
          </cell>
          <cell r="BQ669">
            <v>0</v>
          </cell>
          <cell r="BR669">
            <v>0</v>
          </cell>
          <cell r="BS669">
            <v>0</v>
          </cell>
          <cell r="BT669">
            <v>0</v>
          </cell>
          <cell r="BU669">
            <v>0</v>
          </cell>
          <cell r="BV669">
            <v>0</v>
          </cell>
          <cell r="BW669">
            <v>0</v>
          </cell>
          <cell r="BX669">
            <v>0</v>
          </cell>
          <cell r="BY669">
            <v>0</v>
          </cell>
          <cell r="BZ669">
            <v>0</v>
          </cell>
          <cell r="CA669">
            <v>0</v>
          </cell>
          <cell r="CB669">
            <v>0</v>
          </cell>
          <cell r="CC669">
            <v>0</v>
          </cell>
          <cell r="CD669">
            <v>0</v>
          </cell>
          <cell r="CE669">
            <v>0</v>
          </cell>
          <cell r="CF669">
            <v>0</v>
          </cell>
          <cell r="CG669">
            <v>0</v>
          </cell>
          <cell r="CH669">
            <v>0</v>
          </cell>
          <cell r="CN669">
            <v>0</v>
          </cell>
          <cell r="CO669">
            <v>0</v>
          </cell>
          <cell r="CP669">
            <v>0</v>
          </cell>
          <cell r="CQ669">
            <v>0</v>
          </cell>
          <cell r="CS669">
            <v>0</v>
          </cell>
          <cell r="CT669">
            <v>0</v>
          </cell>
          <cell r="CU669">
            <v>0</v>
          </cell>
          <cell r="CV669">
            <v>0</v>
          </cell>
          <cell r="CW669">
            <v>0</v>
          </cell>
          <cell r="EE669">
            <v>0</v>
          </cell>
          <cell r="EF669">
            <v>0</v>
          </cell>
          <cell r="EH669">
            <v>0</v>
          </cell>
          <cell r="EI669">
            <v>0</v>
          </cell>
          <cell r="EJ669">
            <v>0</v>
          </cell>
          <cell r="EK669">
            <v>0</v>
          </cell>
          <cell r="EL669">
            <v>0</v>
          </cell>
          <cell r="EM669">
            <v>0</v>
          </cell>
        </row>
        <row r="670">
          <cell r="A670">
            <v>0</v>
          </cell>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V670">
            <v>0</v>
          </cell>
          <cell r="AW670">
            <v>0</v>
          </cell>
          <cell r="AX670">
            <v>0</v>
          </cell>
          <cell r="BA670">
            <v>0</v>
          </cell>
          <cell r="BB670">
            <v>0</v>
          </cell>
          <cell r="BC670">
            <v>0</v>
          </cell>
          <cell r="BD670">
            <v>0</v>
          </cell>
          <cell r="BE670">
            <v>0</v>
          </cell>
          <cell r="BF670">
            <v>0</v>
          </cell>
          <cell r="BG670">
            <v>0</v>
          </cell>
          <cell r="BH670">
            <v>0</v>
          </cell>
          <cell r="BI670">
            <v>0</v>
          </cell>
          <cell r="BJ670">
            <v>0</v>
          </cell>
          <cell r="BK670">
            <v>0</v>
          </cell>
          <cell r="BL670">
            <v>0</v>
          </cell>
          <cell r="BM670">
            <v>0</v>
          </cell>
          <cell r="BN670">
            <v>0</v>
          </cell>
          <cell r="BO670">
            <v>0</v>
          </cell>
          <cell r="BP670">
            <v>0</v>
          </cell>
          <cell r="BQ670">
            <v>0</v>
          </cell>
          <cell r="BR670">
            <v>0</v>
          </cell>
          <cell r="BS670">
            <v>0</v>
          </cell>
          <cell r="BT670">
            <v>0</v>
          </cell>
          <cell r="BU670">
            <v>0</v>
          </cell>
          <cell r="BV670">
            <v>0</v>
          </cell>
          <cell r="BW670">
            <v>0</v>
          </cell>
          <cell r="BX670">
            <v>0</v>
          </cell>
          <cell r="BY670">
            <v>0</v>
          </cell>
          <cell r="BZ670">
            <v>0</v>
          </cell>
          <cell r="CA670">
            <v>0</v>
          </cell>
          <cell r="CB670">
            <v>0</v>
          </cell>
          <cell r="CC670">
            <v>0</v>
          </cell>
          <cell r="CD670">
            <v>0</v>
          </cell>
          <cell r="CE670">
            <v>0</v>
          </cell>
          <cell r="CF670">
            <v>0</v>
          </cell>
          <cell r="CG670">
            <v>0</v>
          </cell>
          <cell r="CH670">
            <v>0</v>
          </cell>
          <cell r="CN670">
            <v>0</v>
          </cell>
          <cell r="CO670">
            <v>0</v>
          </cell>
          <cell r="CP670">
            <v>0</v>
          </cell>
          <cell r="CQ670">
            <v>0</v>
          </cell>
          <cell r="CS670">
            <v>0</v>
          </cell>
          <cell r="CT670">
            <v>0</v>
          </cell>
          <cell r="CU670">
            <v>0</v>
          </cell>
          <cell r="CV670">
            <v>0</v>
          </cell>
          <cell r="CW670">
            <v>0</v>
          </cell>
          <cell r="EE670">
            <v>0</v>
          </cell>
          <cell r="EF670">
            <v>0</v>
          </cell>
          <cell r="EH670">
            <v>0</v>
          </cell>
          <cell r="EI670">
            <v>0</v>
          </cell>
          <cell r="EJ670">
            <v>0</v>
          </cell>
          <cell r="EK670">
            <v>0</v>
          </cell>
          <cell r="EL670">
            <v>0</v>
          </cell>
          <cell r="EM670">
            <v>0</v>
          </cell>
        </row>
        <row r="671">
          <cell r="A671">
            <v>0</v>
          </cell>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V671">
            <v>0</v>
          </cell>
          <cell r="AW671">
            <v>0</v>
          </cell>
          <cell r="AX671">
            <v>0</v>
          </cell>
          <cell r="BA671">
            <v>0</v>
          </cell>
          <cell r="BB671">
            <v>0</v>
          </cell>
          <cell r="BC671">
            <v>0</v>
          </cell>
          <cell r="BD671">
            <v>0</v>
          </cell>
          <cell r="BE671">
            <v>0</v>
          </cell>
          <cell r="BF671">
            <v>0</v>
          </cell>
          <cell r="BG671">
            <v>0</v>
          </cell>
          <cell r="BH671">
            <v>0</v>
          </cell>
          <cell r="BI671">
            <v>0</v>
          </cell>
          <cell r="BJ671">
            <v>0</v>
          </cell>
          <cell r="BK671">
            <v>0</v>
          </cell>
          <cell r="BL671">
            <v>0</v>
          </cell>
          <cell r="BM671">
            <v>0</v>
          </cell>
          <cell r="BN671">
            <v>0</v>
          </cell>
          <cell r="BO671">
            <v>0</v>
          </cell>
          <cell r="BP671">
            <v>0</v>
          </cell>
          <cell r="BQ671">
            <v>0</v>
          </cell>
          <cell r="BR671">
            <v>0</v>
          </cell>
          <cell r="BS671">
            <v>0</v>
          </cell>
          <cell r="BT671">
            <v>0</v>
          </cell>
          <cell r="BU671">
            <v>0</v>
          </cell>
          <cell r="BV671">
            <v>0</v>
          </cell>
          <cell r="BW671">
            <v>0</v>
          </cell>
          <cell r="BX671">
            <v>0</v>
          </cell>
          <cell r="BY671">
            <v>0</v>
          </cell>
          <cell r="BZ671">
            <v>0</v>
          </cell>
          <cell r="CA671">
            <v>0</v>
          </cell>
          <cell r="CB671">
            <v>0</v>
          </cell>
          <cell r="CC671">
            <v>0</v>
          </cell>
          <cell r="CD671">
            <v>0</v>
          </cell>
          <cell r="CE671">
            <v>0</v>
          </cell>
          <cell r="CF671">
            <v>0</v>
          </cell>
          <cell r="CG671">
            <v>0</v>
          </cell>
          <cell r="CH671">
            <v>0</v>
          </cell>
          <cell r="CN671">
            <v>0</v>
          </cell>
          <cell r="CO671">
            <v>0</v>
          </cell>
          <cell r="CP671">
            <v>0</v>
          </cell>
          <cell r="CQ671">
            <v>0</v>
          </cell>
          <cell r="CS671">
            <v>0</v>
          </cell>
          <cell r="CT671">
            <v>0</v>
          </cell>
          <cell r="CU671">
            <v>0</v>
          </cell>
          <cell r="CV671">
            <v>0</v>
          </cell>
          <cell r="CW671">
            <v>0</v>
          </cell>
          <cell r="EE671">
            <v>0</v>
          </cell>
          <cell r="EF671">
            <v>0</v>
          </cell>
          <cell r="EH671">
            <v>0</v>
          </cell>
          <cell r="EI671">
            <v>0</v>
          </cell>
          <cell r="EJ671">
            <v>0</v>
          </cell>
          <cell r="EK671">
            <v>0</v>
          </cell>
          <cell r="EL671">
            <v>0</v>
          </cell>
          <cell r="EM671">
            <v>0</v>
          </cell>
        </row>
        <row r="672">
          <cell r="A672">
            <v>0</v>
          </cell>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V672">
            <v>0</v>
          </cell>
          <cell r="AW672">
            <v>0</v>
          </cell>
          <cell r="AX672">
            <v>0</v>
          </cell>
          <cell r="BA672">
            <v>0</v>
          </cell>
          <cell r="BB672">
            <v>0</v>
          </cell>
          <cell r="BC672">
            <v>0</v>
          </cell>
          <cell r="BD672">
            <v>0</v>
          </cell>
          <cell r="BE672">
            <v>0</v>
          </cell>
          <cell r="BF672">
            <v>0</v>
          </cell>
          <cell r="BG672">
            <v>0</v>
          </cell>
          <cell r="BH672">
            <v>0</v>
          </cell>
          <cell r="BI672">
            <v>0</v>
          </cell>
          <cell r="BJ672">
            <v>0</v>
          </cell>
          <cell r="BK672">
            <v>0</v>
          </cell>
          <cell r="BL672">
            <v>0</v>
          </cell>
          <cell r="BM672">
            <v>0</v>
          </cell>
          <cell r="BN672">
            <v>0</v>
          </cell>
          <cell r="BO672">
            <v>0</v>
          </cell>
          <cell r="BP672">
            <v>0</v>
          </cell>
          <cell r="BQ672">
            <v>0</v>
          </cell>
          <cell r="BR672">
            <v>0</v>
          </cell>
          <cell r="BS672">
            <v>0</v>
          </cell>
          <cell r="BT672">
            <v>0</v>
          </cell>
          <cell r="BU672">
            <v>0</v>
          </cell>
          <cell r="BV672">
            <v>0</v>
          </cell>
          <cell r="BW672">
            <v>0</v>
          </cell>
          <cell r="BX672">
            <v>0</v>
          </cell>
          <cell r="BY672">
            <v>0</v>
          </cell>
          <cell r="BZ672">
            <v>0</v>
          </cell>
          <cell r="CA672">
            <v>0</v>
          </cell>
          <cell r="CB672">
            <v>0</v>
          </cell>
          <cell r="CC672">
            <v>0</v>
          </cell>
          <cell r="CD672">
            <v>0</v>
          </cell>
          <cell r="CE672">
            <v>0</v>
          </cell>
          <cell r="CF672">
            <v>0</v>
          </cell>
          <cell r="CG672">
            <v>0</v>
          </cell>
          <cell r="CH672">
            <v>0</v>
          </cell>
          <cell r="CN672">
            <v>0</v>
          </cell>
          <cell r="CO672">
            <v>0</v>
          </cell>
          <cell r="CP672">
            <v>0</v>
          </cell>
          <cell r="CQ672">
            <v>0</v>
          </cell>
          <cell r="CS672">
            <v>0</v>
          </cell>
          <cell r="CT672">
            <v>0</v>
          </cell>
          <cell r="CU672">
            <v>0</v>
          </cell>
          <cell r="CV672">
            <v>0</v>
          </cell>
          <cell r="CW672">
            <v>0</v>
          </cell>
          <cell r="EE672">
            <v>0</v>
          </cell>
          <cell r="EF672">
            <v>0</v>
          </cell>
          <cell r="EH672">
            <v>0</v>
          </cell>
          <cell r="EI672">
            <v>0</v>
          </cell>
          <cell r="EJ672">
            <v>0</v>
          </cell>
          <cell r="EK672">
            <v>0</v>
          </cell>
          <cell r="EL672">
            <v>0</v>
          </cell>
          <cell r="EM672">
            <v>0</v>
          </cell>
        </row>
        <row r="673">
          <cell r="A673">
            <v>0</v>
          </cell>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V673">
            <v>0</v>
          </cell>
          <cell r="AW673">
            <v>0</v>
          </cell>
          <cell r="AX673">
            <v>0</v>
          </cell>
          <cell r="BA673">
            <v>0</v>
          </cell>
          <cell r="BB673">
            <v>0</v>
          </cell>
          <cell r="BC673">
            <v>0</v>
          </cell>
          <cell r="BD673">
            <v>0</v>
          </cell>
          <cell r="BE673">
            <v>0</v>
          </cell>
          <cell r="BF673">
            <v>0</v>
          </cell>
          <cell r="BG673">
            <v>0</v>
          </cell>
          <cell r="BH673">
            <v>0</v>
          </cell>
          <cell r="BI673">
            <v>0</v>
          </cell>
          <cell r="BJ673">
            <v>0</v>
          </cell>
          <cell r="BK673">
            <v>0</v>
          </cell>
          <cell r="BL673">
            <v>0</v>
          </cell>
          <cell r="BM673">
            <v>0</v>
          </cell>
          <cell r="BN673">
            <v>0</v>
          </cell>
          <cell r="BO673">
            <v>0</v>
          </cell>
          <cell r="BP673">
            <v>0</v>
          </cell>
          <cell r="BQ673">
            <v>0</v>
          </cell>
          <cell r="BR673">
            <v>0</v>
          </cell>
          <cell r="BS673">
            <v>0</v>
          </cell>
          <cell r="BT673">
            <v>0</v>
          </cell>
          <cell r="BU673">
            <v>0</v>
          </cell>
          <cell r="BV673">
            <v>0</v>
          </cell>
          <cell r="BW673">
            <v>0</v>
          </cell>
          <cell r="BX673">
            <v>0</v>
          </cell>
          <cell r="BY673">
            <v>0</v>
          </cell>
          <cell r="BZ673">
            <v>0</v>
          </cell>
          <cell r="CA673">
            <v>0</v>
          </cell>
          <cell r="CB673">
            <v>0</v>
          </cell>
          <cell r="CC673">
            <v>0</v>
          </cell>
          <cell r="CD673">
            <v>0</v>
          </cell>
          <cell r="CE673">
            <v>0</v>
          </cell>
          <cell r="CF673">
            <v>0</v>
          </cell>
          <cell r="CG673">
            <v>0</v>
          </cell>
          <cell r="CH673">
            <v>0</v>
          </cell>
          <cell r="CN673">
            <v>0</v>
          </cell>
          <cell r="CO673">
            <v>0</v>
          </cell>
          <cell r="CP673">
            <v>0</v>
          </cell>
          <cell r="CQ673">
            <v>0</v>
          </cell>
          <cell r="CS673">
            <v>0</v>
          </cell>
          <cell r="CT673">
            <v>0</v>
          </cell>
          <cell r="CU673">
            <v>0</v>
          </cell>
          <cell r="CV673">
            <v>0</v>
          </cell>
          <cell r="CW673">
            <v>0</v>
          </cell>
          <cell r="EE673">
            <v>0</v>
          </cell>
          <cell r="EF673">
            <v>0</v>
          </cell>
          <cell r="EH673">
            <v>0</v>
          </cell>
          <cell r="EI673">
            <v>0</v>
          </cell>
          <cell r="EJ673">
            <v>0</v>
          </cell>
          <cell r="EK673">
            <v>0</v>
          </cell>
          <cell r="EL673">
            <v>0</v>
          </cell>
          <cell r="EM673">
            <v>0</v>
          </cell>
        </row>
        <row r="674">
          <cell r="A674">
            <v>0</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V674">
            <v>0</v>
          </cell>
          <cell r="AW674">
            <v>0</v>
          </cell>
          <cell r="AX674">
            <v>0</v>
          </cell>
          <cell r="BA674">
            <v>0</v>
          </cell>
          <cell r="BB674">
            <v>0</v>
          </cell>
          <cell r="BC674">
            <v>0</v>
          </cell>
          <cell r="BD674">
            <v>0</v>
          </cell>
          <cell r="BE674">
            <v>0</v>
          </cell>
          <cell r="BF674">
            <v>0</v>
          </cell>
          <cell r="BG674">
            <v>0</v>
          </cell>
          <cell r="BH674">
            <v>0</v>
          </cell>
          <cell r="BI674">
            <v>0</v>
          </cell>
          <cell r="BJ674">
            <v>0</v>
          </cell>
          <cell r="BK674">
            <v>0</v>
          </cell>
          <cell r="BL674">
            <v>0</v>
          </cell>
          <cell r="BM674">
            <v>0</v>
          </cell>
          <cell r="BN674">
            <v>0</v>
          </cell>
          <cell r="BO674">
            <v>0</v>
          </cell>
          <cell r="BP674">
            <v>0</v>
          </cell>
          <cell r="BQ674">
            <v>0</v>
          </cell>
          <cell r="BR674">
            <v>0</v>
          </cell>
          <cell r="BS674">
            <v>0</v>
          </cell>
          <cell r="BT674">
            <v>0</v>
          </cell>
          <cell r="BU674">
            <v>0</v>
          </cell>
          <cell r="BV674">
            <v>0</v>
          </cell>
          <cell r="BW674">
            <v>0</v>
          </cell>
          <cell r="BX674">
            <v>0</v>
          </cell>
          <cell r="BY674">
            <v>0</v>
          </cell>
          <cell r="BZ674">
            <v>0</v>
          </cell>
          <cell r="CA674">
            <v>0</v>
          </cell>
          <cell r="CB674">
            <v>0</v>
          </cell>
          <cell r="CC674">
            <v>0</v>
          </cell>
          <cell r="CD674">
            <v>0</v>
          </cell>
          <cell r="CE674">
            <v>0</v>
          </cell>
          <cell r="CF674">
            <v>0</v>
          </cell>
          <cell r="CG674">
            <v>0</v>
          </cell>
          <cell r="CH674">
            <v>0</v>
          </cell>
          <cell r="CN674">
            <v>0</v>
          </cell>
          <cell r="CO674">
            <v>0</v>
          </cell>
          <cell r="CP674">
            <v>0</v>
          </cell>
          <cell r="CQ674">
            <v>0</v>
          </cell>
          <cell r="CS674">
            <v>0</v>
          </cell>
          <cell r="CT674">
            <v>0</v>
          </cell>
          <cell r="CU674">
            <v>0</v>
          </cell>
          <cell r="CV674">
            <v>0</v>
          </cell>
          <cell r="CW674">
            <v>0</v>
          </cell>
          <cell r="EE674">
            <v>0</v>
          </cell>
          <cell r="EF674">
            <v>0</v>
          </cell>
          <cell r="EH674">
            <v>0</v>
          </cell>
          <cell r="EI674">
            <v>0</v>
          </cell>
          <cell r="EJ674">
            <v>0</v>
          </cell>
          <cell r="EK674">
            <v>0</v>
          </cell>
          <cell r="EL674">
            <v>0</v>
          </cell>
          <cell r="EM674">
            <v>0</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V675">
            <v>0</v>
          </cell>
          <cell r="AW675">
            <v>0</v>
          </cell>
          <cell r="AX675">
            <v>0</v>
          </cell>
          <cell r="BA675">
            <v>0</v>
          </cell>
          <cell r="BB675">
            <v>0</v>
          </cell>
          <cell r="BC675">
            <v>0</v>
          </cell>
          <cell r="BD675">
            <v>0</v>
          </cell>
          <cell r="BE675">
            <v>0</v>
          </cell>
          <cell r="BF675">
            <v>0</v>
          </cell>
          <cell r="BG675">
            <v>0</v>
          </cell>
          <cell r="BH675">
            <v>0</v>
          </cell>
          <cell r="BI675">
            <v>0</v>
          </cell>
          <cell r="BJ675">
            <v>0</v>
          </cell>
          <cell r="BK675">
            <v>0</v>
          </cell>
          <cell r="BL675">
            <v>0</v>
          </cell>
          <cell r="BM675">
            <v>0</v>
          </cell>
          <cell r="BN675">
            <v>0</v>
          </cell>
          <cell r="BO675">
            <v>0</v>
          </cell>
          <cell r="BP675">
            <v>0</v>
          </cell>
          <cell r="BQ675">
            <v>0</v>
          </cell>
          <cell r="BR675">
            <v>0</v>
          </cell>
          <cell r="BS675">
            <v>0</v>
          </cell>
          <cell r="BT675">
            <v>0</v>
          </cell>
          <cell r="BU675">
            <v>0</v>
          </cell>
          <cell r="BV675">
            <v>0</v>
          </cell>
          <cell r="BW675">
            <v>0</v>
          </cell>
          <cell r="BX675">
            <v>0</v>
          </cell>
          <cell r="BY675">
            <v>0</v>
          </cell>
          <cell r="BZ675">
            <v>0</v>
          </cell>
          <cell r="CA675">
            <v>0</v>
          </cell>
          <cell r="CB675">
            <v>0</v>
          </cell>
          <cell r="CC675">
            <v>0</v>
          </cell>
          <cell r="CD675">
            <v>0</v>
          </cell>
          <cell r="CE675">
            <v>0</v>
          </cell>
          <cell r="CF675">
            <v>0</v>
          </cell>
          <cell r="CG675">
            <v>0</v>
          </cell>
          <cell r="CH675">
            <v>0</v>
          </cell>
          <cell r="CN675">
            <v>0</v>
          </cell>
          <cell r="CO675">
            <v>0</v>
          </cell>
          <cell r="CP675">
            <v>0</v>
          </cell>
          <cell r="CQ675">
            <v>0</v>
          </cell>
          <cell r="CS675">
            <v>0</v>
          </cell>
          <cell r="CT675">
            <v>0</v>
          </cell>
          <cell r="CU675">
            <v>0</v>
          </cell>
          <cell r="CV675">
            <v>0</v>
          </cell>
          <cell r="CW675">
            <v>0</v>
          </cell>
          <cell r="EE675">
            <v>0</v>
          </cell>
          <cell r="EF675">
            <v>0</v>
          </cell>
          <cell r="EH675">
            <v>0</v>
          </cell>
          <cell r="EI675">
            <v>0</v>
          </cell>
          <cell r="EJ675">
            <v>0</v>
          </cell>
          <cell r="EK675">
            <v>0</v>
          </cell>
          <cell r="EL675">
            <v>0</v>
          </cell>
          <cell r="EM675">
            <v>0</v>
          </cell>
        </row>
        <row r="676">
          <cell r="A676">
            <v>0</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V676">
            <v>0</v>
          </cell>
          <cell r="AW676">
            <v>0</v>
          </cell>
          <cell r="AX676">
            <v>0</v>
          </cell>
          <cell r="BA676">
            <v>0</v>
          </cell>
          <cell r="BB676">
            <v>0</v>
          </cell>
          <cell r="BC676">
            <v>0</v>
          </cell>
          <cell r="BD676">
            <v>0</v>
          </cell>
          <cell r="BE676">
            <v>0</v>
          </cell>
          <cell r="BF676">
            <v>0</v>
          </cell>
          <cell r="BG676">
            <v>0</v>
          </cell>
          <cell r="BH676">
            <v>0</v>
          </cell>
          <cell r="BI676">
            <v>0</v>
          </cell>
          <cell r="BJ676">
            <v>0</v>
          </cell>
          <cell r="BK676">
            <v>0</v>
          </cell>
          <cell r="BL676">
            <v>0</v>
          </cell>
          <cell r="BM676">
            <v>0</v>
          </cell>
          <cell r="BN676">
            <v>0</v>
          </cell>
          <cell r="BO676">
            <v>0</v>
          </cell>
          <cell r="BP676">
            <v>0</v>
          </cell>
          <cell r="BQ676">
            <v>0</v>
          </cell>
          <cell r="BR676">
            <v>0</v>
          </cell>
          <cell r="BS676">
            <v>0</v>
          </cell>
          <cell r="BT676">
            <v>0</v>
          </cell>
          <cell r="BU676">
            <v>0</v>
          </cell>
          <cell r="BV676">
            <v>0</v>
          </cell>
          <cell r="BW676">
            <v>0</v>
          </cell>
          <cell r="BX676">
            <v>0</v>
          </cell>
          <cell r="BY676">
            <v>0</v>
          </cell>
          <cell r="BZ676">
            <v>0</v>
          </cell>
          <cell r="CA676">
            <v>0</v>
          </cell>
          <cell r="CB676">
            <v>0</v>
          </cell>
          <cell r="CC676">
            <v>0</v>
          </cell>
          <cell r="CD676">
            <v>0</v>
          </cell>
          <cell r="CE676">
            <v>0</v>
          </cell>
          <cell r="CF676">
            <v>0</v>
          </cell>
          <cell r="CG676">
            <v>0</v>
          </cell>
          <cell r="CH676">
            <v>0</v>
          </cell>
          <cell r="CN676">
            <v>0</v>
          </cell>
          <cell r="CO676">
            <v>0</v>
          </cell>
          <cell r="CP676">
            <v>0</v>
          </cell>
          <cell r="CQ676">
            <v>0</v>
          </cell>
          <cell r="CS676">
            <v>0</v>
          </cell>
          <cell r="CT676">
            <v>0</v>
          </cell>
          <cell r="CU676">
            <v>0</v>
          </cell>
          <cell r="CV676">
            <v>0</v>
          </cell>
          <cell r="CW676">
            <v>0</v>
          </cell>
          <cell r="EE676">
            <v>0</v>
          </cell>
          <cell r="EF676">
            <v>0</v>
          </cell>
          <cell r="EH676">
            <v>0</v>
          </cell>
          <cell r="EI676">
            <v>0</v>
          </cell>
          <cell r="EJ676">
            <v>0</v>
          </cell>
          <cell r="EK676">
            <v>0</v>
          </cell>
          <cell r="EL676">
            <v>0</v>
          </cell>
          <cell r="EM676">
            <v>0</v>
          </cell>
        </row>
        <row r="677">
          <cell r="A677">
            <v>0</v>
          </cell>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V677">
            <v>0</v>
          </cell>
          <cell r="AW677">
            <v>0</v>
          </cell>
          <cell r="AX677">
            <v>0</v>
          </cell>
          <cell r="BA677">
            <v>0</v>
          </cell>
          <cell r="BB677">
            <v>0</v>
          </cell>
          <cell r="BC677">
            <v>0</v>
          </cell>
          <cell r="BD677">
            <v>0</v>
          </cell>
          <cell r="BE677">
            <v>0</v>
          </cell>
          <cell r="BF677">
            <v>0</v>
          </cell>
          <cell r="BG677">
            <v>0</v>
          </cell>
          <cell r="BH677">
            <v>0</v>
          </cell>
          <cell r="BI677">
            <v>0</v>
          </cell>
          <cell r="BJ677">
            <v>0</v>
          </cell>
          <cell r="BK677">
            <v>0</v>
          </cell>
          <cell r="BL677">
            <v>0</v>
          </cell>
          <cell r="BM677">
            <v>0</v>
          </cell>
          <cell r="BN677">
            <v>0</v>
          </cell>
          <cell r="BO677">
            <v>0</v>
          </cell>
          <cell r="BP677">
            <v>0</v>
          </cell>
          <cell r="BQ677">
            <v>0</v>
          </cell>
          <cell r="BR677">
            <v>0</v>
          </cell>
          <cell r="BS677">
            <v>0</v>
          </cell>
          <cell r="BT677">
            <v>0</v>
          </cell>
          <cell r="BU677">
            <v>0</v>
          </cell>
          <cell r="BV677">
            <v>0</v>
          </cell>
          <cell r="BW677">
            <v>0</v>
          </cell>
          <cell r="BX677">
            <v>0</v>
          </cell>
          <cell r="BY677">
            <v>0</v>
          </cell>
          <cell r="BZ677">
            <v>0</v>
          </cell>
          <cell r="CA677">
            <v>0</v>
          </cell>
          <cell r="CB677">
            <v>0</v>
          </cell>
          <cell r="CC677">
            <v>0</v>
          </cell>
          <cell r="CD677">
            <v>0</v>
          </cell>
          <cell r="CE677">
            <v>0</v>
          </cell>
          <cell r="CF677">
            <v>0</v>
          </cell>
          <cell r="CG677">
            <v>0</v>
          </cell>
          <cell r="CH677">
            <v>0</v>
          </cell>
          <cell r="CN677">
            <v>0</v>
          </cell>
          <cell r="CO677">
            <v>0</v>
          </cell>
          <cell r="CP677">
            <v>0</v>
          </cell>
          <cell r="CQ677">
            <v>0</v>
          </cell>
          <cell r="CS677">
            <v>0</v>
          </cell>
          <cell r="CT677">
            <v>0</v>
          </cell>
          <cell r="CU677">
            <v>0</v>
          </cell>
          <cell r="CV677">
            <v>0</v>
          </cell>
          <cell r="CW677">
            <v>0</v>
          </cell>
          <cell r="EE677">
            <v>0</v>
          </cell>
          <cell r="EF677">
            <v>0</v>
          </cell>
          <cell r="EH677">
            <v>0</v>
          </cell>
          <cell r="EI677">
            <v>0</v>
          </cell>
          <cell r="EJ677">
            <v>0</v>
          </cell>
          <cell r="EK677">
            <v>0</v>
          </cell>
          <cell r="EL677">
            <v>0</v>
          </cell>
          <cell r="EM677">
            <v>0</v>
          </cell>
        </row>
        <row r="678">
          <cell r="A678">
            <v>0</v>
          </cell>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V678">
            <v>0</v>
          </cell>
          <cell r="AW678">
            <v>0</v>
          </cell>
          <cell r="AX678">
            <v>0</v>
          </cell>
          <cell r="BA678">
            <v>0</v>
          </cell>
          <cell r="BB678">
            <v>0</v>
          </cell>
          <cell r="BC678">
            <v>0</v>
          </cell>
          <cell r="BD678">
            <v>0</v>
          </cell>
          <cell r="BE678">
            <v>0</v>
          </cell>
          <cell r="BF678">
            <v>0</v>
          </cell>
          <cell r="BG678">
            <v>0</v>
          </cell>
          <cell r="BH678">
            <v>0</v>
          </cell>
          <cell r="BI678">
            <v>0</v>
          </cell>
          <cell r="BJ678">
            <v>0</v>
          </cell>
          <cell r="BK678">
            <v>0</v>
          </cell>
          <cell r="BL678">
            <v>0</v>
          </cell>
          <cell r="BM678">
            <v>0</v>
          </cell>
          <cell r="BN678">
            <v>0</v>
          </cell>
          <cell r="BO678">
            <v>0</v>
          </cell>
          <cell r="BP678">
            <v>0</v>
          </cell>
          <cell r="BQ678">
            <v>0</v>
          </cell>
          <cell r="BR678">
            <v>0</v>
          </cell>
          <cell r="BS678">
            <v>0</v>
          </cell>
          <cell r="BT678">
            <v>0</v>
          </cell>
          <cell r="BU678">
            <v>0</v>
          </cell>
          <cell r="BV678">
            <v>0</v>
          </cell>
          <cell r="BW678">
            <v>0</v>
          </cell>
          <cell r="BX678">
            <v>0</v>
          </cell>
          <cell r="BY678">
            <v>0</v>
          </cell>
          <cell r="BZ678">
            <v>0</v>
          </cell>
          <cell r="CA678">
            <v>0</v>
          </cell>
          <cell r="CB678">
            <v>0</v>
          </cell>
          <cell r="CC678">
            <v>0</v>
          </cell>
          <cell r="CD678">
            <v>0</v>
          </cell>
          <cell r="CE678">
            <v>0</v>
          </cell>
          <cell r="CF678">
            <v>0</v>
          </cell>
          <cell r="CG678">
            <v>0</v>
          </cell>
          <cell r="CH678">
            <v>0</v>
          </cell>
          <cell r="CN678">
            <v>0</v>
          </cell>
          <cell r="CO678">
            <v>0</v>
          </cell>
          <cell r="CP678">
            <v>0</v>
          </cell>
          <cell r="CQ678">
            <v>0</v>
          </cell>
          <cell r="CS678">
            <v>0</v>
          </cell>
          <cell r="CT678">
            <v>0</v>
          </cell>
          <cell r="CU678">
            <v>0</v>
          </cell>
          <cell r="CV678">
            <v>0</v>
          </cell>
          <cell r="CW678">
            <v>0</v>
          </cell>
          <cell r="EE678">
            <v>0</v>
          </cell>
          <cell r="EF678">
            <v>0</v>
          </cell>
          <cell r="EH678">
            <v>0</v>
          </cell>
          <cell r="EI678">
            <v>0</v>
          </cell>
          <cell r="EJ678">
            <v>0</v>
          </cell>
          <cell r="EK678">
            <v>0</v>
          </cell>
          <cell r="EL678">
            <v>0</v>
          </cell>
          <cell r="EM678">
            <v>0</v>
          </cell>
        </row>
        <row r="679">
          <cell r="A679">
            <v>0</v>
          </cell>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V679">
            <v>0</v>
          </cell>
          <cell r="AW679">
            <v>0</v>
          </cell>
          <cell r="AX679">
            <v>0</v>
          </cell>
          <cell r="BA679">
            <v>0</v>
          </cell>
          <cell r="BB679">
            <v>0</v>
          </cell>
          <cell r="BC679">
            <v>0</v>
          </cell>
          <cell r="BD679">
            <v>0</v>
          </cell>
          <cell r="BE679">
            <v>0</v>
          </cell>
          <cell r="BF679">
            <v>0</v>
          </cell>
          <cell r="BG679">
            <v>0</v>
          </cell>
          <cell r="BH679">
            <v>0</v>
          </cell>
          <cell r="BI679">
            <v>0</v>
          </cell>
          <cell r="BJ679">
            <v>0</v>
          </cell>
          <cell r="BK679">
            <v>0</v>
          </cell>
          <cell r="BL679">
            <v>0</v>
          </cell>
          <cell r="BM679">
            <v>0</v>
          </cell>
          <cell r="BN679">
            <v>0</v>
          </cell>
          <cell r="BO679">
            <v>0</v>
          </cell>
          <cell r="BP679">
            <v>0</v>
          </cell>
          <cell r="BQ679">
            <v>0</v>
          </cell>
          <cell r="BR679">
            <v>0</v>
          </cell>
          <cell r="BS679">
            <v>0</v>
          </cell>
          <cell r="BT679">
            <v>0</v>
          </cell>
          <cell r="BU679">
            <v>0</v>
          </cell>
          <cell r="BV679">
            <v>0</v>
          </cell>
          <cell r="BW679">
            <v>0</v>
          </cell>
          <cell r="BX679">
            <v>0</v>
          </cell>
          <cell r="BY679">
            <v>0</v>
          </cell>
          <cell r="BZ679">
            <v>0</v>
          </cell>
          <cell r="CA679">
            <v>0</v>
          </cell>
          <cell r="CB679">
            <v>0</v>
          </cell>
          <cell r="CC679">
            <v>0</v>
          </cell>
          <cell r="CD679">
            <v>0</v>
          </cell>
          <cell r="CE679">
            <v>0</v>
          </cell>
          <cell r="CF679">
            <v>0</v>
          </cell>
          <cell r="CG679">
            <v>0</v>
          </cell>
          <cell r="CH679">
            <v>0</v>
          </cell>
          <cell r="CN679">
            <v>0</v>
          </cell>
          <cell r="CO679">
            <v>0</v>
          </cell>
          <cell r="CP679">
            <v>0</v>
          </cell>
          <cell r="CQ679">
            <v>0</v>
          </cell>
          <cell r="CS679">
            <v>0</v>
          </cell>
          <cell r="CT679">
            <v>0</v>
          </cell>
          <cell r="CU679">
            <v>0</v>
          </cell>
          <cell r="CV679">
            <v>0</v>
          </cell>
          <cell r="CW679">
            <v>0</v>
          </cell>
          <cell r="EE679">
            <v>0</v>
          </cell>
          <cell r="EF679">
            <v>0</v>
          </cell>
          <cell r="EH679">
            <v>0</v>
          </cell>
          <cell r="EI679">
            <v>0</v>
          </cell>
          <cell r="EJ679">
            <v>0</v>
          </cell>
          <cell r="EK679">
            <v>0</v>
          </cell>
          <cell r="EL679">
            <v>0</v>
          </cell>
          <cell r="EM679">
            <v>0</v>
          </cell>
        </row>
        <row r="680">
          <cell r="A680">
            <v>0</v>
          </cell>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V680">
            <v>0</v>
          </cell>
          <cell r="AW680">
            <v>0</v>
          </cell>
          <cell r="AX680">
            <v>0</v>
          </cell>
          <cell r="BA680">
            <v>0</v>
          </cell>
          <cell r="BB680">
            <v>0</v>
          </cell>
          <cell r="BC680">
            <v>0</v>
          </cell>
          <cell r="BD680">
            <v>0</v>
          </cell>
          <cell r="BE680">
            <v>0</v>
          </cell>
          <cell r="BF680">
            <v>0</v>
          </cell>
          <cell r="BG680">
            <v>0</v>
          </cell>
          <cell r="BH680">
            <v>0</v>
          </cell>
          <cell r="BI680">
            <v>0</v>
          </cell>
          <cell r="BJ680">
            <v>0</v>
          </cell>
          <cell r="BK680">
            <v>0</v>
          </cell>
          <cell r="BL680">
            <v>0</v>
          </cell>
          <cell r="BM680">
            <v>0</v>
          </cell>
          <cell r="BN680">
            <v>0</v>
          </cell>
          <cell r="BO680">
            <v>0</v>
          </cell>
          <cell r="BP680">
            <v>0</v>
          </cell>
          <cell r="BQ680">
            <v>0</v>
          </cell>
          <cell r="BR680">
            <v>0</v>
          </cell>
          <cell r="BS680">
            <v>0</v>
          </cell>
          <cell r="BT680">
            <v>0</v>
          </cell>
          <cell r="BU680">
            <v>0</v>
          </cell>
          <cell r="BV680">
            <v>0</v>
          </cell>
          <cell r="BW680">
            <v>0</v>
          </cell>
          <cell r="BX680">
            <v>0</v>
          </cell>
          <cell r="BY680">
            <v>0</v>
          </cell>
          <cell r="BZ680">
            <v>0</v>
          </cell>
          <cell r="CA680">
            <v>0</v>
          </cell>
          <cell r="CB680">
            <v>0</v>
          </cell>
          <cell r="CC680">
            <v>0</v>
          </cell>
          <cell r="CD680">
            <v>0</v>
          </cell>
          <cell r="CE680">
            <v>0</v>
          </cell>
          <cell r="CF680">
            <v>0</v>
          </cell>
          <cell r="CG680">
            <v>0</v>
          </cell>
          <cell r="CH680">
            <v>0</v>
          </cell>
          <cell r="CN680">
            <v>0</v>
          </cell>
          <cell r="CO680">
            <v>0</v>
          </cell>
          <cell r="CP680">
            <v>0</v>
          </cell>
          <cell r="CQ680">
            <v>0</v>
          </cell>
          <cell r="CS680">
            <v>0</v>
          </cell>
          <cell r="CT680">
            <v>0</v>
          </cell>
          <cell r="CU680">
            <v>0</v>
          </cell>
          <cell r="CV680">
            <v>0</v>
          </cell>
          <cell r="CW680">
            <v>0</v>
          </cell>
          <cell r="EE680">
            <v>0</v>
          </cell>
          <cell r="EF680">
            <v>0</v>
          </cell>
          <cell r="EH680">
            <v>0</v>
          </cell>
          <cell r="EI680">
            <v>0</v>
          </cell>
          <cell r="EJ680">
            <v>0</v>
          </cell>
          <cell r="EK680">
            <v>0</v>
          </cell>
          <cell r="EL680">
            <v>0</v>
          </cell>
          <cell r="EM680">
            <v>0</v>
          </cell>
        </row>
        <row r="681">
          <cell r="A681">
            <v>0</v>
          </cell>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V681">
            <v>0</v>
          </cell>
          <cell r="AW681">
            <v>0</v>
          </cell>
          <cell r="AX681">
            <v>0</v>
          </cell>
          <cell r="BA681">
            <v>0</v>
          </cell>
          <cell r="BB681">
            <v>0</v>
          </cell>
          <cell r="BC681">
            <v>0</v>
          </cell>
          <cell r="BD681">
            <v>0</v>
          </cell>
          <cell r="BE681">
            <v>0</v>
          </cell>
          <cell r="BF681">
            <v>0</v>
          </cell>
          <cell r="BG681">
            <v>0</v>
          </cell>
          <cell r="BH681">
            <v>0</v>
          </cell>
          <cell r="BI681">
            <v>0</v>
          </cell>
          <cell r="BJ681">
            <v>0</v>
          </cell>
          <cell r="BK681">
            <v>0</v>
          </cell>
          <cell r="BL681">
            <v>0</v>
          </cell>
          <cell r="BM681">
            <v>0</v>
          </cell>
          <cell r="BN681">
            <v>0</v>
          </cell>
          <cell r="BO681">
            <v>0</v>
          </cell>
          <cell r="BP681">
            <v>0</v>
          </cell>
          <cell r="BQ681">
            <v>0</v>
          </cell>
          <cell r="BR681">
            <v>0</v>
          </cell>
          <cell r="BS681">
            <v>0</v>
          </cell>
          <cell r="BT681">
            <v>0</v>
          </cell>
          <cell r="BU681">
            <v>0</v>
          </cell>
          <cell r="BV681">
            <v>0</v>
          </cell>
          <cell r="BW681">
            <v>0</v>
          </cell>
          <cell r="BX681">
            <v>0</v>
          </cell>
          <cell r="BY681">
            <v>0</v>
          </cell>
          <cell r="BZ681">
            <v>0</v>
          </cell>
          <cell r="CA681">
            <v>0</v>
          </cell>
          <cell r="CB681">
            <v>0</v>
          </cell>
          <cell r="CC681">
            <v>0</v>
          </cell>
          <cell r="CD681">
            <v>0</v>
          </cell>
          <cell r="CE681">
            <v>0</v>
          </cell>
          <cell r="CF681">
            <v>0</v>
          </cell>
          <cell r="CG681">
            <v>0</v>
          </cell>
          <cell r="CH681">
            <v>0</v>
          </cell>
          <cell r="CN681">
            <v>0</v>
          </cell>
          <cell r="CO681">
            <v>0</v>
          </cell>
          <cell r="CP681">
            <v>0</v>
          </cell>
          <cell r="CQ681">
            <v>0</v>
          </cell>
          <cell r="CS681">
            <v>0</v>
          </cell>
          <cell r="CT681">
            <v>0</v>
          </cell>
          <cell r="CU681">
            <v>0</v>
          </cell>
          <cell r="CV681">
            <v>0</v>
          </cell>
          <cell r="CW681">
            <v>0</v>
          </cell>
          <cell r="EE681">
            <v>0</v>
          </cell>
          <cell r="EF681">
            <v>0</v>
          </cell>
          <cell r="EH681">
            <v>0</v>
          </cell>
          <cell r="EI681">
            <v>0</v>
          </cell>
          <cell r="EJ681">
            <v>0</v>
          </cell>
          <cell r="EK681">
            <v>0</v>
          </cell>
          <cell r="EL681">
            <v>0</v>
          </cell>
          <cell r="EM681">
            <v>0</v>
          </cell>
        </row>
        <row r="682">
          <cell r="A682">
            <v>0</v>
          </cell>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V682">
            <v>0</v>
          </cell>
          <cell r="AW682">
            <v>0</v>
          </cell>
          <cell r="AX682">
            <v>0</v>
          </cell>
          <cell r="BA682">
            <v>0</v>
          </cell>
          <cell r="BB682">
            <v>0</v>
          </cell>
          <cell r="BC682">
            <v>0</v>
          </cell>
          <cell r="BD682">
            <v>0</v>
          </cell>
          <cell r="BE682">
            <v>0</v>
          </cell>
          <cell r="BF682">
            <v>0</v>
          </cell>
          <cell r="BG682">
            <v>0</v>
          </cell>
          <cell r="BH682">
            <v>0</v>
          </cell>
          <cell r="BI682">
            <v>0</v>
          </cell>
          <cell r="BJ682">
            <v>0</v>
          </cell>
          <cell r="BK682">
            <v>0</v>
          </cell>
          <cell r="BL682">
            <v>0</v>
          </cell>
          <cell r="BM682">
            <v>0</v>
          </cell>
          <cell r="BN682">
            <v>0</v>
          </cell>
          <cell r="BO682">
            <v>0</v>
          </cell>
          <cell r="BP682">
            <v>0</v>
          </cell>
          <cell r="BQ682">
            <v>0</v>
          </cell>
          <cell r="BR682">
            <v>0</v>
          </cell>
          <cell r="BS682">
            <v>0</v>
          </cell>
          <cell r="BT682">
            <v>0</v>
          </cell>
          <cell r="BU682">
            <v>0</v>
          </cell>
          <cell r="BV682">
            <v>0</v>
          </cell>
          <cell r="BW682">
            <v>0</v>
          </cell>
          <cell r="BX682">
            <v>0</v>
          </cell>
          <cell r="BY682">
            <v>0</v>
          </cell>
          <cell r="BZ682">
            <v>0</v>
          </cell>
          <cell r="CA682">
            <v>0</v>
          </cell>
          <cell r="CB682">
            <v>0</v>
          </cell>
          <cell r="CC682">
            <v>0</v>
          </cell>
          <cell r="CD682">
            <v>0</v>
          </cell>
          <cell r="CE682">
            <v>0</v>
          </cell>
          <cell r="CF682">
            <v>0</v>
          </cell>
          <cell r="CG682">
            <v>0</v>
          </cell>
          <cell r="CH682">
            <v>0</v>
          </cell>
          <cell r="CN682">
            <v>0</v>
          </cell>
          <cell r="CO682">
            <v>0</v>
          </cell>
          <cell r="CP682">
            <v>0</v>
          </cell>
          <cell r="CQ682">
            <v>0</v>
          </cell>
          <cell r="CS682">
            <v>0</v>
          </cell>
          <cell r="CT682">
            <v>0</v>
          </cell>
          <cell r="CU682">
            <v>0</v>
          </cell>
          <cell r="CV682">
            <v>0</v>
          </cell>
          <cell r="CW682">
            <v>0</v>
          </cell>
          <cell r="EE682">
            <v>0</v>
          </cell>
          <cell r="EF682">
            <v>0</v>
          </cell>
          <cell r="EH682">
            <v>0</v>
          </cell>
          <cell r="EI682">
            <v>0</v>
          </cell>
          <cell r="EJ682">
            <v>0</v>
          </cell>
          <cell r="EK682">
            <v>0</v>
          </cell>
          <cell r="EL682">
            <v>0</v>
          </cell>
          <cell r="EM682">
            <v>0</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V683">
            <v>0</v>
          </cell>
          <cell r="AW683">
            <v>0</v>
          </cell>
          <cell r="AX683">
            <v>0</v>
          </cell>
          <cell r="BA683">
            <v>0</v>
          </cell>
          <cell r="BB683">
            <v>0</v>
          </cell>
          <cell r="BC683">
            <v>0</v>
          </cell>
          <cell r="BD683">
            <v>0</v>
          </cell>
          <cell r="BE683">
            <v>0</v>
          </cell>
          <cell r="BF683">
            <v>0</v>
          </cell>
          <cell r="BG683">
            <v>0</v>
          </cell>
          <cell r="BH683">
            <v>0</v>
          </cell>
          <cell r="BI683">
            <v>0</v>
          </cell>
          <cell r="BJ683">
            <v>0</v>
          </cell>
          <cell r="BK683">
            <v>0</v>
          </cell>
          <cell r="BL683">
            <v>0</v>
          </cell>
          <cell r="BM683">
            <v>0</v>
          </cell>
          <cell r="BN683">
            <v>0</v>
          </cell>
          <cell r="BO683">
            <v>0</v>
          </cell>
          <cell r="BP683">
            <v>0</v>
          </cell>
          <cell r="BQ683">
            <v>0</v>
          </cell>
          <cell r="BR683">
            <v>0</v>
          </cell>
          <cell r="BS683">
            <v>0</v>
          </cell>
          <cell r="BT683">
            <v>0</v>
          </cell>
          <cell r="BU683">
            <v>0</v>
          </cell>
          <cell r="BV683">
            <v>0</v>
          </cell>
          <cell r="BW683">
            <v>0</v>
          </cell>
          <cell r="BX683">
            <v>0</v>
          </cell>
          <cell r="BY683">
            <v>0</v>
          </cell>
          <cell r="BZ683">
            <v>0</v>
          </cell>
          <cell r="CA683">
            <v>0</v>
          </cell>
          <cell r="CB683">
            <v>0</v>
          </cell>
          <cell r="CC683">
            <v>0</v>
          </cell>
          <cell r="CD683">
            <v>0</v>
          </cell>
          <cell r="CE683">
            <v>0</v>
          </cell>
          <cell r="CF683">
            <v>0</v>
          </cell>
          <cell r="CG683">
            <v>0</v>
          </cell>
          <cell r="CH683">
            <v>0</v>
          </cell>
          <cell r="CN683">
            <v>0</v>
          </cell>
          <cell r="CO683">
            <v>0</v>
          </cell>
          <cell r="CP683">
            <v>0</v>
          </cell>
          <cell r="CQ683">
            <v>0</v>
          </cell>
          <cell r="CS683">
            <v>0</v>
          </cell>
          <cell r="CT683">
            <v>0</v>
          </cell>
          <cell r="CU683">
            <v>0</v>
          </cell>
          <cell r="CV683">
            <v>0</v>
          </cell>
          <cell r="CW683">
            <v>0</v>
          </cell>
          <cell r="EE683">
            <v>0</v>
          </cell>
          <cell r="EF683">
            <v>0</v>
          </cell>
          <cell r="EH683">
            <v>0</v>
          </cell>
          <cell r="EI683">
            <v>0</v>
          </cell>
          <cell r="EJ683">
            <v>0</v>
          </cell>
          <cell r="EK683">
            <v>0</v>
          </cell>
          <cell r="EL683">
            <v>0</v>
          </cell>
          <cell r="EM683">
            <v>0</v>
          </cell>
        </row>
        <row r="684">
          <cell r="A684">
            <v>0</v>
          </cell>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V684">
            <v>0</v>
          </cell>
          <cell r="AW684">
            <v>0</v>
          </cell>
          <cell r="AX684">
            <v>0</v>
          </cell>
          <cell r="BA684">
            <v>0</v>
          </cell>
          <cell r="BB684">
            <v>0</v>
          </cell>
          <cell r="BC684">
            <v>0</v>
          </cell>
          <cell r="BD684">
            <v>0</v>
          </cell>
          <cell r="BE684">
            <v>0</v>
          </cell>
          <cell r="BF684">
            <v>0</v>
          </cell>
          <cell r="BG684">
            <v>0</v>
          </cell>
          <cell r="BH684">
            <v>0</v>
          </cell>
          <cell r="BI684">
            <v>0</v>
          </cell>
          <cell r="BJ684">
            <v>0</v>
          </cell>
          <cell r="BK684">
            <v>0</v>
          </cell>
          <cell r="BL684">
            <v>0</v>
          </cell>
          <cell r="BM684">
            <v>0</v>
          </cell>
          <cell r="BN684">
            <v>0</v>
          </cell>
          <cell r="BO684">
            <v>0</v>
          </cell>
          <cell r="BP684">
            <v>0</v>
          </cell>
          <cell r="BQ684">
            <v>0</v>
          </cell>
          <cell r="BR684">
            <v>0</v>
          </cell>
          <cell r="BS684">
            <v>0</v>
          </cell>
          <cell r="BT684">
            <v>0</v>
          </cell>
          <cell r="BU684">
            <v>0</v>
          </cell>
          <cell r="BV684">
            <v>0</v>
          </cell>
          <cell r="BW684">
            <v>0</v>
          </cell>
          <cell r="BX684">
            <v>0</v>
          </cell>
          <cell r="BY684">
            <v>0</v>
          </cell>
          <cell r="BZ684">
            <v>0</v>
          </cell>
          <cell r="CA684">
            <v>0</v>
          </cell>
          <cell r="CB684">
            <v>0</v>
          </cell>
          <cell r="CC684">
            <v>0</v>
          </cell>
          <cell r="CD684">
            <v>0</v>
          </cell>
          <cell r="CE684">
            <v>0</v>
          </cell>
          <cell r="CF684">
            <v>0</v>
          </cell>
          <cell r="CG684">
            <v>0</v>
          </cell>
          <cell r="CH684">
            <v>0</v>
          </cell>
          <cell r="CN684">
            <v>0</v>
          </cell>
          <cell r="CO684">
            <v>0</v>
          </cell>
          <cell r="CP684">
            <v>0</v>
          </cell>
          <cell r="CQ684">
            <v>0</v>
          </cell>
          <cell r="CS684">
            <v>0</v>
          </cell>
          <cell r="CT684">
            <v>0</v>
          </cell>
          <cell r="CU684">
            <v>0</v>
          </cell>
          <cell r="CV684">
            <v>0</v>
          </cell>
          <cell r="CW684">
            <v>0</v>
          </cell>
          <cell r="EE684">
            <v>0</v>
          </cell>
          <cell r="EF684">
            <v>0</v>
          </cell>
          <cell r="EH684">
            <v>0</v>
          </cell>
          <cell r="EI684">
            <v>0</v>
          </cell>
          <cell r="EJ684">
            <v>0</v>
          </cell>
          <cell r="EK684">
            <v>0</v>
          </cell>
          <cell r="EL684">
            <v>0</v>
          </cell>
          <cell r="EM684">
            <v>0</v>
          </cell>
        </row>
        <row r="685">
          <cell r="A685">
            <v>0</v>
          </cell>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V685">
            <v>0</v>
          </cell>
          <cell r="AW685">
            <v>0</v>
          </cell>
          <cell r="AX685">
            <v>0</v>
          </cell>
          <cell r="BA685">
            <v>0</v>
          </cell>
          <cell r="BB685">
            <v>0</v>
          </cell>
          <cell r="BC685">
            <v>0</v>
          </cell>
          <cell r="BD685">
            <v>0</v>
          </cell>
          <cell r="BE685">
            <v>0</v>
          </cell>
          <cell r="BF685">
            <v>0</v>
          </cell>
          <cell r="BG685">
            <v>0</v>
          </cell>
          <cell r="BH685">
            <v>0</v>
          </cell>
          <cell r="BI685">
            <v>0</v>
          </cell>
          <cell r="BJ685">
            <v>0</v>
          </cell>
          <cell r="BK685">
            <v>0</v>
          </cell>
          <cell r="BL685">
            <v>0</v>
          </cell>
          <cell r="BM685">
            <v>0</v>
          </cell>
          <cell r="BN685">
            <v>0</v>
          </cell>
          <cell r="BO685">
            <v>0</v>
          </cell>
          <cell r="BP685">
            <v>0</v>
          </cell>
          <cell r="BQ685">
            <v>0</v>
          </cell>
          <cell r="BR685">
            <v>0</v>
          </cell>
          <cell r="BS685">
            <v>0</v>
          </cell>
          <cell r="BT685">
            <v>0</v>
          </cell>
          <cell r="BU685">
            <v>0</v>
          </cell>
          <cell r="BV685">
            <v>0</v>
          </cell>
          <cell r="BW685">
            <v>0</v>
          </cell>
          <cell r="BX685">
            <v>0</v>
          </cell>
          <cell r="BY685">
            <v>0</v>
          </cell>
          <cell r="BZ685">
            <v>0</v>
          </cell>
          <cell r="CA685">
            <v>0</v>
          </cell>
          <cell r="CB685">
            <v>0</v>
          </cell>
          <cell r="CC685">
            <v>0</v>
          </cell>
          <cell r="CD685">
            <v>0</v>
          </cell>
          <cell r="CE685">
            <v>0</v>
          </cell>
          <cell r="CF685">
            <v>0</v>
          </cell>
          <cell r="CG685">
            <v>0</v>
          </cell>
          <cell r="CH685">
            <v>0</v>
          </cell>
          <cell r="CN685">
            <v>0</v>
          </cell>
          <cell r="CO685">
            <v>0</v>
          </cell>
          <cell r="CP685">
            <v>0</v>
          </cell>
          <cell r="CQ685">
            <v>0</v>
          </cell>
          <cell r="CS685">
            <v>0</v>
          </cell>
          <cell r="CT685">
            <v>0</v>
          </cell>
          <cell r="CU685">
            <v>0</v>
          </cell>
          <cell r="CV685">
            <v>0</v>
          </cell>
          <cell r="CW685">
            <v>0</v>
          </cell>
          <cell r="EE685">
            <v>0</v>
          </cell>
          <cell r="EF685">
            <v>0</v>
          </cell>
          <cell r="EH685">
            <v>0</v>
          </cell>
          <cell r="EI685">
            <v>0</v>
          </cell>
          <cell r="EJ685">
            <v>0</v>
          </cell>
          <cell r="EK685">
            <v>0</v>
          </cell>
          <cell r="EL685">
            <v>0</v>
          </cell>
          <cell r="EM685">
            <v>0</v>
          </cell>
        </row>
        <row r="686">
          <cell r="A686">
            <v>0</v>
          </cell>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V686">
            <v>0</v>
          </cell>
          <cell r="AW686">
            <v>0</v>
          </cell>
          <cell r="AX686">
            <v>0</v>
          </cell>
          <cell r="BA686">
            <v>0</v>
          </cell>
          <cell r="BB686">
            <v>0</v>
          </cell>
          <cell r="BC686">
            <v>0</v>
          </cell>
          <cell r="BD686">
            <v>0</v>
          </cell>
          <cell r="BE686">
            <v>0</v>
          </cell>
          <cell r="BF686">
            <v>0</v>
          </cell>
          <cell r="BG686">
            <v>0</v>
          </cell>
          <cell r="BH686">
            <v>0</v>
          </cell>
          <cell r="BI686">
            <v>0</v>
          </cell>
          <cell r="BJ686">
            <v>0</v>
          </cell>
          <cell r="BK686">
            <v>0</v>
          </cell>
          <cell r="BL686">
            <v>0</v>
          </cell>
          <cell r="BM686">
            <v>0</v>
          </cell>
          <cell r="BN686">
            <v>0</v>
          </cell>
          <cell r="BO686">
            <v>0</v>
          </cell>
          <cell r="BP686">
            <v>0</v>
          </cell>
          <cell r="BQ686">
            <v>0</v>
          </cell>
          <cell r="BR686">
            <v>0</v>
          </cell>
          <cell r="BS686">
            <v>0</v>
          </cell>
          <cell r="BT686">
            <v>0</v>
          </cell>
          <cell r="BU686">
            <v>0</v>
          </cell>
          <cell r="BV686">
            <v>0</v>
          </cell>
          <cell r="BW686">
            <v>0</v>
          </cell>
          <cell r="BX686">
            <v>0</v>
          </cell>
          <cell r="BY686">
            <v>0</v>
          </cell>
          <cell r="BZ686">
            <v>0</v>
          </cell>
          <cell r="CA686">
            <v>0</v>
          </cell>
          <cell r="CB686">
            <v>0</v>
          </cell>
          <cell r="CC686">
            <v>0</v>
          </cell>
          <cell r="CD686">
            <v>0</v>
          </cell>
          <cell r="CE686">
            <v>0</v>
          </cell>
          <cell r="CF686">
            <v>0</v>
          </cell>
          <cell r="CG686">
            <v>0</v>
          </cell>
          <cell r="CH686">
            <v>0</v>
          </cell>
          <cell r="CN686">
            <v>0</v>
          </cell>
          <cell r="CO686">
            <v>0</v>
          </cell>
          <cell r="CP686">
            <v>0</v>
          </cell>
          <cell r="CQ686">
            <v>0</v>
          </cell>
          <cell r="CS686">
            <v>0</v>
          </cell>
          <cell r="CT686">
            <v>0</v>
          </cell>
          <cell r="CU686">
            <v>0</v>
          </cell>
          <cell r="CV686">
            <v>0</v>
          </cell>
          <cell r="CW686">
            <v>0</v>
          </cell>
          <cell r="EE686">
            <v>0</v>
          </cell>
          <cell r="EF686">
            <v>0</v>
          </cell>
          <cell r="EH686">
            <v>0</v>
          </cell>
          <cell r="EI686">
            <v>0</v>
          </cell>
          <cell r="EJ686">
            <v>0</v>
          </cell>
          <cell r="EK686">
            <v>0</v>
          </cell>
          <cell r="EL686">
            <v>0</v>
          </cell>
          <cell r="EM686">
            <v>0</v>
          </cell>
        </row>
        <row r="687">
          <cell r="A687">
            <v>0</v>
          </cell>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V687">
            <v>0</v>
          </cell>
          <cell r="AW687">
            <v>0</v>
          </cell>
          <cell r="AX687">
            <v>0</v>
          </cell>
          <cell r="BA687">
            <v>0</v>
          </cell>
          <cell r="BB687">
            <v>0</v>
          </cell>
          <cell r="BC687">
            <v>0</v>
          </cell>
          <cell r="BD687">
            <v>0</v>
          </cell>
          <cell r="BE687">
            <v>0</v>
          </cell>
          <cell r="BF687">
            <v>0</v>
          </cell>
          <cell r="BG687">
            <v>0</v>
          </cell>
          <cell r="BH687">
            <v>0</v>
          </cell>
          <cell r="BI687">
            <v>0</v>
          </cell>
          <cell r="BJ687">
            <v>0</v>
          </cell>
          <cell r="BK687">
            <v>0</v>
          </cell>
          <cell r="BL687">
            <v>0</v>
          </cell>
          <cell r="BM687">
            <v>0</v>
          </cell>
          <cell r="BN687">
            <v>0</v>
          </cell>
          <cell r="BO687">
            <v>0</v>
          </cell>
          <cell r="BP687">
            <v>0</v>
          </cell>
          <cell r="BQ687">
            <v>0</v>
          </cell>
          <cell r="BR687">
            <v>0</v>
          </cell>
          <cell r="BS687">
            <v>0</v>
          </cell>
          <cell r="BT687">
            <v>0</v>
          </cell>
          <cell r="BU687">
            <v>0</v>
          </cell>
          <cell r="BV687">
            <v>0</v>
          </cell>
          <cell r="BW687">
            <v>0</v>
          </cell>
          <cell r="BX687">
            <v>0</v>
          </cell>
          <cell r="BY687">
            <v>0</v>
          </cell>
          <cell r="BZ687">
            <v>0</v>
          </cell>
          <cell r="CA687">
            <v>0</v>
          </cell>
          <cell r="CB687">
            <v>0</v>
          </cell>
          <cell r="CC687">
            <v>0</v>
          </cell>
          <cell r="CD687">
            <v>0</v>
          </cell>
          <cell r="CE687">
            <v>0</v>
          </cell>
          <cell r="CF687">
            <v>0</v>
          </cell>
          <cell r="CG687">
            <v>0</v>
          </cell>
          <cell r="CH687">
            <v>0</v>
          </cell>
          <cell r="CN687">
            <v>0</v>
          </cell>
          <cell r="CO687">
            <v>0</v>
          </cell>
          <cell r="CP687">
            <v>0</v>
          </cell>
          <cell r="CQ687">
            <v>0</v>
          </cell>
          <cell r="CS687">
            <v>0</v>
          </cell>
          <cell r="CT687">
            <v>0</v>
          </cell>
          <cell r="CU687">
            <v>0</v>
          </cell>
          <cell r="CV687">
            <v>0</v>
          </cell>
          <cell r="CW687">
            <v>0</v>
          </cell>
          <cell r="EE687">
            <v>0</v>
          </cell>
          <cell r="EF687">
            <v>0</v>
          </cell>
          <cell r="EH687">
            <v>0</v>
          </cell>
          <cell r="EI687">
            <v>0</v>
          </cell>
          <cell r="EJ687">
            <v>0</v>
          </cell>
          <cell r="EK687">
            <v>0</v>
          </cell>
          <cell r="EL687">
            <v>0</v>
          </cell>
          <cell r="EM687">
            <v>0</v>
          </cell>
        </row>
        <row r="688">
          <cell r="A688">
            <v>0</v>
          </cell>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V688">
            <v>0</v>
          </cell>
          <cell r="AW688">
            <v>0</v>
          </cell>
          <cell r="AX688">
            <v>0</v>
          </cell>
          <cell r="BA688">
            <v>0</v>
          </cell>
          <cell r="BB688">
            <v>0</v>
          </cell>
          <cell r="BC688">
            <v>0</v>
          </cell>
          <cell r="BD688">
            <v>0</v>
          </cell>
          <cell r="BE688">
            <v>0</v>
          </cell>
          <cell r="BF688">
            <v>0</v>
          </cell>
          <cell r="BG688">
            <v>0</v>
          </cell>
          <cell r="BH688">
            <v>0</v>
          </cell>
          <cell r="BI688">
            <v>0</v>
          </cell>
          <cell r="BJ688">
            <v>0</v>
          </cell>
          <cell r="BK688">
            <v>0</v>
          </cell>
          <cell r="BL688">
            <v>0</v>
          </cell>
          <cell r="BM688">
            <v>0</v>
          </cell>
          <cell r="BN688">
            <v>0</v>
          </cell>
          <cell r="BO688">
            <v>0</v>
          </cell>
          <cell r="BP688">
            <v>0</v>
          </cell>
          <cell r="BQ688">
            <v>0</v>
          </cell>
          <cell r="BR688">
            <v>0</v>
          </cell>
          <cell r="BS688">
            <v>0</v>
          </cell>
          <cell r="BT688">
            <v>0</v>
          </cell>
          <cell r="BU688">
            <v>0</v>
          </cell>
          <cell r="BV688">
            <v>0</v>
          </cell>
          <cell r="BW688">
            <v>0</v>
          </cell>
          <cell r="BX688">
            <v>0</v>
          </cell>
          <cell r="BY688">
            <v>0</v>
          </cell>
          <cell r="BZ688">
            <v>0</v>
          </cell>
          <cell r="CA688">
            <v>0</v>
          </cell>
          <cell r="CB688">
            <v>0</v>
          </cell>
          <cell r="CC688">
            <v>0</v>
          </cell>
          <cell r="CD688">
            <v>0</v>
          </cell>
          <cell r="CE688">
            <v>0</v>
          </cell>
          <cell r="CF688">
            <v>0</v>
          </cell>
          <cell r="CG688">
            <v>0</v>
          </cell>
          <cell r="CH688">
            <v>0</v>
          </cell>
          <cell r="CN688">
            <v>0</v>
          </cell>
          <cell r="CO688">
            <v>0</v>
          </cell>
          <cell r="CP688">
            <v>0</v>
          </cell>
          <cell r="CQ688">
            <v>0</v>
          </cell>
          <cell r="CS688">
            <v>0</v>
          </cell>
          <cell r="CT688">
            <v>0</v>
          </cell>
          <cell r="CU688">
            <v>0</v>
          </cell>
          <cell r="CV688">
            <v>0</v>
          </cell>
          <cell r="CW688">
            <v>0</v>
          </cell>
          <cell r="EE688">
            <v>0</v>
          </cell>
          <cell r="EF688">
            <v>0</v>
          </cell>
          <cell r="EH688">
            <v>0</v>
          </cell>
          <cell r="EI688">
            <v>0</v>
          </cell>
          <cell r="EJ688">
            <v>0</v>
          </cell>
          <cell r="EK688">
            <v>0</v>
          </cell>
          <cell r="EL688">
            <v>0</v>
          </cell>
          <cell r="EM688">
            <v>0</v>
          </cell>
        </row>
        <row r="689">
          <cell r="A689">
            <v>0</v>
          </cell>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V689">
            <v>0</v>
          </cell>
          <cell r="AW689">
            <v>0</v>
          </cell>
          <cell r="AX689">
            <v>0</v>
          </cell>
          <cell r="BA689">
            <v>0</v>
          </cell>
          <cell r="BB689">
            <v>0</v>
          </cell>
          <cell r="BC689">
            <v>0</v>
          </cell>
          <cell r="BD689">
            <v>0</v>
          </cell>
          <cell r="BE689">
            <v>0</v>
          </cell>
          <cell r="BF689">
            <v>0</v>
          </cell>
          <cell r="BG689">
            <v>0</v>
          </cell>
          <cell r="BH689">
            <v>0</v>
          </cell>
          <cell r="BI689">
            <v>0</v>
          </cell>
          <cell r="BJ689">
            <v>0</v>
          </cell>
          <cell r="BK689">
            <v>0</v>
          </cell>
          <cell r="BL689">
            <v>0</v>
          </cell>
          <cell r="BM689">
            <v>0</v>
          </cell>
          <cell r="BN689">
            <v>0</v>
          </cell>
          <cell r="BO689">
            <v>0</v>
          </cell>
          <cell r="BP689">
            <v>0</v>
          </cell>
          <cell r="BQ689">
            <v>0</v>
          </cell>
          <cell r="BR689">
            <v>0</v>
          </cell>
          <cell r="BS689">
            <v>0</v>
          </cell>
          <cell r="BT689">
            <v>0</v>
          </cell>
          <cell r="BU689">
            <v>0</v>
          </cell>
          <cell r="BV689">
            <v>0</v>
          </cell>
          <cell r="BW689">
            <v>0</v>
          </cell>
          <cell r="BX689">
            <v>0</v>
          </cell>
          <cell r="BY689">
            <v>0</v>
          </cell>
          <cell r="BZ689">
            <v>0</v>
          </cell>
          <cell r="CA689">
            <v>0</v>
          </cell>
          <cell r="CB689">
            <v>0</v>
          </cell>
          <cell r="CC689">
            <v>0</v>
          </cell>
          <cell r="CD689">
            <v>0</v>
          </cell>
          <cell r="CE689">
            <v>0</v>
          </cell>
          <cell r="CF689">
            <v>0</v>
          </cell>
          <cell r="CG689">
            <v>0</v>
          </cell>
          <cell r="CH689">
            <v>0</v>
          </cell>
          <cell r="CN689">
            <v>0</v>
          </cell>
          <cell r="CO689">
            <v>0</v>
          </cell>
          <cell r="CP689">
            <v>0</v>
          </cell>
          <cell r="CQ689">
            <v>0</v>
          </cell>
          <cell r="CS689">
            <v>0</v>
          </cell>
          <cell r="CT689">
            <v>0</v>
          </cell>
          <cell r="CU689">
            <v>0</v>
          </cell>
          <cell r="CV689">
            <v>0</v>
          </cell>
          <cell r="CW689">
            <v>0</v>
          </cell>
          <cell r="EE689">
            <v>0</v>
          </cell>
          <cell r="EF689">
            <v>0</v>
          </cell>
          <cell r="EH689">
            <v>0</v>
          </cell>
          <cell r="EI689">
            <v>0</v>
          </cell>
          <cell r="EJ689">
            <v>0</v>
          </cell>
          <cell r="EK689">
            <v>0</v>
          </cell>
          <cell r="EL689">
            <v>0</v>
          </cell>
          <cell r="EM689">
            <v>0</v>
          </cell>
        </row>
        <row r="690">
          <cell r="A690">
            <v>0</v>
          </cell>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V690">
            <v>0</v>
          </cell>
          <cell r="AW690">
            <v>0</v>
          </cell>
          <cell r="AX690">
            <v>0</v>
          </cell>
          <cell r="BA690">
            <v>0</v>
          </cell>
          <cell r="BB690">
            <v>0</v>
          </cell>
          <cell r="BC690">
            <v>0</v>
          </cell>
          <cell r="BD690">
            <v>0</v>
          </cell>
          <cell r="BE690">
            <v>0</v>
          </cell>
          <cell r="BF690">
            <v>0</v>
          </cell>
          <cell r="BG690">
            <v>0</v>
          </cell>
          <cell r="BH690">
            <v>0</v>
          </cell>
          <cell r="BI690">
            <v>0</v>
          </cell>
          <cell r="BJ690">
            <v>0</v>
          </cell>
          <cell r="BK690">
            <v>0</v>
          </cell>
          <cell r="BL690">
            <v>0</v>
          </cell>
          <cell r="BM690">
            <v>0</v>
          </cell>
          <cell r="BN690">
            <v>0</v>
          </cell>
          <cell r="BO690">
            <v>0</v>
          </cell>
          <cell r="BP690">
            <v>0</v>
          </cell>
          <cell r="BQ690">
            <v>0</v>
          </cell>
          <cell r="BR690">
            <v>0</v>
          </cell>
          <cell r="BS690">
            <v>0</v>
          </cell>
          <cell r="BT690">
            <v>0</v>
          </cell>
          <cell r="BU690">
            <v>0</v>
          </cell>
          <cell r="BV690">
            <v>0</v>
          </cell>
          <cell r="BW690">
            <v>0</v>
          </cell>
          <cell r="BX690">
            <v>0</v>
          </cell>
          <cell r="BY690">
            <v>0</v>
          </cell>
          <cell r="BZ690">
            <v>0</v>
          </cell>
          <cell r="CA690">
            <v>0</v>
          </cell>
          <cell r="CB690">
            <v>0</v>
          </cell>
          <cell r="CC690">
            <v>0</v>
          </cell>
          <cell r="CD690">
            <v>0</v>
          </cell>
          <cell r="CE690">
            <v>0</v>
          </cell>
          <cell r="CF690">
            <v>0</v>
          </cell>
          <cell r="CG690">
            <v>0</v>
          </cell>
          <cell r="CH690">
            <v>0</v>
          </cell>
          <cell r="CN690">
            <v>0</v>
          </cell>
          <cell r="CO690">
            <v>0</v>
          </cell>
          <cell r="CP690">
            <v>0</v>
          </cell>
          <cell r="CQ690">
            <v>0</v>
          </cell>
          <cell r="CS690">
            <v>0</v>
          </cell>
          <cell r="CT690">
            <v>0</v>
          </cell>
          <cell r="CU690">
            <v>0</v>
          </cell>
          <cell r="CV690">
            <v>0</v>
          </cell>
          <cell r="CW690">
            <v>0</v>
          </cell>
          <cell r="EE690">
            <v>0</v>
          </cell>
          <cell r="EF690">
            <v>0</v>
          </cell>
          <cell r="EH690">
            <v>0</v>
          </cell>
          <cell r="EI690">
            <v>0</v>
          </cell>
          <cell r="EJ690">
            <v>0</v>
          </cell>
          <cell r="EK690">
            <v>0</v>
          </cell>
          <cell r="EL690">
            <v>0</v>
          </cell>
          <cell r="EM690">
            <v>0</v>
          </cell>
        </row>
        <row r="691">
          <cell r="A691">
            <v>0</v>
          </cell>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V691">
            <v>0</v>
          </cell>
          <cell r="AW691">
            <v>0</v>
          </cell>
          <cell r="AX691">
            <v>0</v>
          </cell>
          <cell r="BA691">
            <v>0</v>
          </cell>
          <cell r="BB691">
            <v>0</v>
          </cell>
          <cell r="BC691">
            <v>0</v>
          </cell>
          <cell r="BD691">
            <v>0</v>
          </cell>
          <cell r="BE691">
            <v>0</v>
          </cell>
          <cell r="BF691">
            <v>0</v>
          </cell>
          <cell r="BG691">
            <v>0</v>
          </cell>
          <cell r="BH691">
            <v>0</v>
          </cell>
          <cell r="BI691">
            <v>0</v>
          </cell>
          <cell r="BJ691">
            <v>0</v>
          </cell>
          <cell r="BK691">
            <v>0</v>
          </cell>
          <cell r="BL691">
            <v>0</v>
          </cell>
          <cell r="BM691">
            <v>0</v>
          </cell>
          <cell r="BN691">
            <v>0</v>
          </cell>
          <cell r="BO691">
            <v>0</v>
          </cell>
          <cell r="BP691">
            <v>0</v>
          </cell>
          <cell r="BQ691">
            <v>0</v>
          </cell>
          <cell r="BR691">
            <v>0</v>
          </cell>
          <cell r="BS691">
            <v>0</v>
          </cell>
          <cell r="BT691">
            <v>0</v>
          </cell>
          <cell r="BU691">
            <v>0</v>
          </cell>
          <cell r="BV691">
            <v>0</v>
          </cell>
          <cell r="BW691">
            <v>0</v>
          </cell>
          <cell r="BX691">
            <v>0</v>
          </cell>
          <cell r="BY691">
            <v>0</v>
          </cell>
          <cell r="BZ691">
            <v>0</v>
          </cell>
          <cell r="CA691">
            <v>0</v>
          </cell>
          <cell r="CB691">
            <v>0</v>
          </cell>
          <cell r="CC691">
            <v>0</v>
          </cell>
          <cell r="CD691">
            <v>0</v>
          </cell>
          <cell r="CE691">
            <v>0</v>
          </cell>
          <cell r="CF691">
            <v>0</v>
          </cell>
          <cell r="CG691">
            <v>0</v>
          </cell>
          <cell r="CH691">
            <v>0</v>
          </cell>
          <cell r="CN691">
            <v>0</v>
          </cell>
          <cell r="CO691">
            <v>0</v>
          </cell>
          <cell r="CP691">
            <v>0</v>
          </cell>
          <cell r="CQ691">
            <v>0</v>
          </cell>
          <cell r="CS691">
            <v>0</v>
          </cell>
          <cell r="CT691">
            <v>0</v>
          </cell>
          <cell r="CU691">
            <v>0</v>
          </cell>
          <cell r="CV691">
            <v>0</v>
          </cell>
          <cell r="CW691">
            <v>0</v>
          </cell>
          <cell r="EE691">
            <v>0</v>
          </cell>
          <cell r="EF691">
            <v>0</v>
          </cell>
          <cell r="EH691">
            <v>0</v>
          </cell>
          <cell r="EI691">
            <v>0</v>
          </cell>
          <cell r="EJ691">
            <v>0</v>
          </cell>
          <cell r="EK691">
            <v>0</v>
          </cell>
          <cell r="EL691">
            <v>0</v>
          </cell>
          <cell r="EM691">
            <v>0</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V692">
            <v>0</v>
          </cell>
          <cell r="AW692">
            <v>0</v>
          </cell>
          <cell r="AX692">
            <v>0</v>
          </cell>
          <cell r="BA692">
            <v>0</v>
          </cell>
          <cell r="BB692">
            <v>0</v>
          </cell>
          <cell r="BC692">
            <v>0</v>
          </cell>
          <cell r="BD692">
            <v>0</v>
          </cell>
          <cell r="BE692">
            <v>0</v>
          </cell>
          <cell r="BF692">
            <v>0</v>
          </cell>
          <cell r="BG692">
            <v>0</v>
          </cell>
          <cell r="BH692">
            <v>0</v>
          </cell>
          <cell r="BI692">
            <v>0</v>
          </cell>
          <cell r="BJ692">
            <v>0</v>
          </cell>
          <cell r="BK692">
            <v>0</v>
          </cell>
          <cell r="BL692">
            <v>0</v>
          </cell>
          <cell r="BM692">
            <v>0</v>
          </cell>
          <cell r="BN692">
            <v>0</v>
          </cell>
          <cell r="BO692">
            <v>0</v>
          </cell>
          <cell r="BP692">
            <v>0</v>
          </cell>
          <cell r="BQ692">
            <v>0</v>
          </cell>
          <cell r="BR692">
            <v>0</v>
          </cell>
          <cell r="BS692">
            <v>0</v>
          </cell>
          <cell r="BT692">
            <v>0</v>
          </cell>
          <cell r="BU692">
            <v>0</v>
          </cell>
          <cell r="BV692">
            <v>0</v>
          </cell>
          <cell r="BW692">
            <v>0</v>
          </cell>
          <cell r="BX692">
            <v>0</v>
          </cell>
          <cell r="BY692">
            <v>0</v>
          </cell>
          <cell r="BZ692">
            <v>0</v>
          </cell>
          <cell r="CA692">
            <v>0</v>
          </cell>
          <cell r="CB692">
            <v>0</v>
          </cell>
          <cell r="CC692">
            <v>0</v>
          </cell>
          <cell r="CD692">
            <v>0</v>
          </cell>
          <cell r="CE692">
            <v>0</v>
          </cell>
          <cell r="CF692">
            <v>0</v>
          </cell>
          <cell r="CG692">
            <v>0</v>
          </cell>
          <cell r="CH692">
            <v>0</v>
          </cell>
          <cell r="CN692">
            <v>0</v>
          </cell>
          <cell r="CO692">
            <v>0</v>
          </cell>
          <cell r="CP692">
            <v>0</v>
          </cell>
          <cell r="CQ692">
            <v>0</v>
          </cell>
          <cell r="CS692">
            <v>0</v>
          </cell>
          <cell r="CT692">
            <v>0</v>
          </cell>
          <cell r="CU692">
            <v>0</v>
          </cell>
          <cell r="CV692">
            <v>0</v>
          </cell>
          <cell r="CW692">
            <v>0</v>
          </cell>
          <cell r="EE692">
            <v>0</v>
          </cell>
          <cell r="EF692">
            <v>0</v>
          </cell>
          <cell r="EH692">
            <v>0</v>
          </cell>
          <cell r="EI692">
            <v>0</v>
          </cell>
          <cell r="EJ692">
            <v>0</v>
          </cell>
          <cell r="EK692">
            <v>0</v>
          </cell>
          <cell r="EL692">
            <v>0</v>
          </cell>
          <cell r="EM692">
            <v>0</v>
          </cell>
        </row>
        <row r="693">
          <cell r="A693">
            <v>0</v>
          </cell>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V693">
            <v>0</v>
          </cell>
          <cell r="AW693">
            <v>0</v>
          </cell>
          <cell r="AX693">
            <v>0</v>
          </cell>
          <cell r="BA693">
            <v>0</v>
          </cell>
          <cell r="BB693">
            <v>0</v>
          </cell>
          <cell r="BC693">
            <v>0</v>
          </cell>
          <cell r="BD693">
            <v>0</v>
          </cell>
          <cell r="BE693">
            <v>0</v>
          </cell>
          <cell r="BF693">
            <v>0</v>
          </cell>
          <cell r="BG693">
            <v>0</v>
          </cell>
          <cell r="BH693">
            <v>0</v>
          </cell>
          <cell r="BI693">
            <v>0</v>
          </cell>
          <cell r="BJ693">
            <v>0</v>
          </cell>
          <cell r="BK693">
            <v>0</v>
          </cell>
          <cell r="BL693">
            <v>0</v>
          </cell>
          <cell r="BM693">
            <v>0</v>
          </cell>
          <cell r="BN693">
            <v>0</v>
          </cell>
          <cell r="BO693">
            <v>0</v>
          </cell>
          <cell r="BP693">
            <v>0</v>
          </cell>
          <cell r="BQ693">
            <v>0</v>
          </cell>
          <cell r="BR693">
            <v>0</v>
          </cell>
          <cell r="BS693">
            <v>0</v>
          </cell>
          <cell r="BT693">
            <v>0</v>
          </cell>
          <cell r="BU693">
            <v>0</v>
          </cell>
          <cell r="BV693">
            <v>0</v>
          </cell>
          <cell r="BW693">
            <v>0</v>
          </cell>
          <cell r="BX693">
            <v>0</v>
          </cell>
          <cell r="BY693">
            <v>0</v>
          </cell>
          <cell r="BZ693">
            <v>0</v>
          </cell>
          <cell r="CA693">
            <v>0</v>
          </cell>
          <cell r="CB693">
            <v>0</v>
          </cell>
          <cell r="CC693">
            <v>0</v>
          </cell>
          <cell r="CD693">
            <v>0</v>
          </cell>
          <cell r="CE693">
            <v>0</v>
          </cell>
          <cell r="CF693">
            <v>0</v>
          </cell>
          <cell r="CG693">
            <v>0</v>
          </cell>
          <cell r="CH693">
            <v>0</v>
          </cell>
          <cell r="CN693">
            <v>0</v>
          </cell>
          <cell r="CO693">
            <v>0</v>
          </cell>
          <cell r="CP693">
            <v>0</v>
          </cell>
          <cell r="CQ693">
            <v>0</v>
          </cell>
          <cell r="CS693">
            <v>0</v>
          </cell>
          <cell r="CT693">
            <v>0</v>
          </cell>
          <cell r="CU693">
            <v>0</v>
          </cell>
          <cell r="CV693">
            <v>0</v>
          </cell>
          <cell r="CW693">
            <v>0</v>
          </cell>
          <cell r="EE693">
            <v>0</v>
          </cell>
          <cell r="EF693">
            <v>0</v>
          </cell>
          <cell r="EH693">
            <v>0</v>
          </cell>
          <cell r="EI693">
            <v>0</v>
          </cell>
          <cell r="EJ693">
            <v>0</v>
          </cell>
          <cell r="EK693">
            <v>0</v>
          </cell>
          <cell r="EL693">
            <v>0</v>
          </cell>
          <cell r="EM693">
            <v>0</v>
          </cell>
        </row>
        <row r="694">
          <cell r="A694">
            <v>0</v>
          </cell>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V694">
            <v>0</v>
          </cell>
          <cell r="AW694">
            <v>0</v>
          </cell>
          <cell r="AX694">
            <v>0</v>
          </cell>
          <cell r="BA694">
            <v>0</v>
          </cell>
          <cell r="BB694">
            <v>0</v>
          </cell>
          <cell r="BC694">
            <v>0</v>
          </cell>
          <cell r="BD694">
            <v>0</v>
          </cell>
          <cell r="BE694">
            <v>0</v>
          </cell>
          <cell r="BF694">
            <v>0</v>
          </cell>
          <cell r="BG694">
            <v>0</v>
          </cell>
          <cell r="BH694">
            <v>0</v>
          </cell>
          <cell r="BI694">
            <v>0</v>
          </cell>
          <cell r="BJ694">
            <v>0</v>
          </cell>
          <cell r="BK694">
            <v>0</v>
          </cell>
          <cell r="BL694">
            <v>0</v>
          </cell>
          <cell r="BM694">
            <v>0</v>
          </cell>
          <cell r="BN694">
            <v>0</v>
          </cell>
          <cell r="BO694">
            <v>0</v>
          </cell>
          <cell r="BP694">
            <v>0</v>
          </cell>
          <cell r="BQ694">
            <v>0</v>
          </cell>
          <cell r="BR694">
            <v>0</v>
          </cell>
          <cell r="BS694">
            <v>0</v>
          </cell>
          <cell r="BT694">
            <v>0</v>
          </cell>
          <cell r="BU694">
            <v>0</v>
          </cell>
          <cell r="BV694">
            <v>0</v>
          </cell>
          <cell r="BW694">
            <v>0</v>
          </cell>
          <cell r="BX694">
            <v>0</v>
          </cell>
          <cell r="BY694">
            <v>0</v>
          </cell>
          <cell r="BZ694">
            <v>0</v>
          </cell>
          <cell r="CA694">
            <v>0</v>
          </cell>
          <cell r="CB694">
            <v>0</v>
          </cell>
          <cell r="CC694">
            <v>0</v>
          </cell>
          <cell r="CD694">
            <v>0</v>
          </cell>
          <cell r="CE694">
            <v>0</v>
          </cell>
          <cell r="CF694">
            <v>0</v>
          </cell>
          <cell r="CG694">
            <v>0</v>
          </cell>
          <cell r="CH694">
            <v>0</v>
          </cell>
          <cell r="CN694">
            <v>0</v>
          </cell>
          <cell r="CO694">
            <v>0</v>
          </cell>
          <cell r="CP694">
            <v>0</v>
          </cell>
          <cell r="CQ694">
            <v>0</v>
          </cell>
          <cell r="CS694">
            <v>0</v>
          </cell>
          <cell r="CT694">
            <v>0</v>
          </cell>
          <cell r="CU694">
            <v>0</v>
          </cell>
          <cell r="CV694">
            <v>0</v>
          </cell>
          <cell r="CW694">
            <v>0</v>
          </cell>
          <cell r="EE694">
            <v>0</v>
          </cell>
          <cell r="EF694">
            <v>0</v>
          </cell>
          <cell r="EH694">
            <v>0</v>
          </cell>
          <cell r="EI694">
            <v>0</v>
          </cell>
          <cell r="EJ694">
            <v>0</v>
          </cell>
          <cell r="EK694">
            <v>0</v>
          </cell>
          <cell r="EL694">
            <v>0</v>
          </cell>
          <cell r="EM694">
            <v>0</v>
          </cell>
        </row>
        <row r="695">
          <cell r="A695">
            <v>0</v>
          </cell>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V695">
            <v>0</v>
          </cell>
          <cell r="AW695">
            <v>0</v>
          </cell>
          <cell r="AX695">
            <v>0</v>
          </cell>
          <cell r="BA695">
            <v>0</v>
          </cell>
          <cell r="BB695">
            <v>0</v>
          </cell>
          <cell r="BC695">
            <v>0</v>
          </cell>
          <cell r="BD695">
            <v>0</v>
          </cell>
          <cell r="BE695">
            <v>0</v>
          </cell>
          <cell r="BF695">
            <v>0</v>
          </cell>
          <cell r="BG695">
            <v>0</v>
          </cell>
          <cell r="BH695">
            <v>0</v>
          </cell>
          <cell r="BI695">
            <v>0</v>
          </cell>
          <cell r="BJ695">
            <v>0</v>
          </cell>
          <cell r="BK695">
            <v>0</v>
          </cell>
          <cell r="BL695">
            <v>0</v>
          </cell>
          <cell r="BM695">
            <v>0</v>
          </cell>
          <cell r="BN695">
            <v>0</v>
          </cell>
          <cell r="BO695">
            <v>0</v>
          </cell>
          <cell r="BP695">
            <v>0</v>
          </cell>
          <cell r="BQ695">
            <v>0</v>
          </cell>
          <cell r="BR695">
            <v>0</v>
          </cell>
          <cell r="BS695">
            <v>0</v>
          </cell>
          <cell r="BT695">
            <v>0</v>
          </cell>
          <cell r="BU695">
            <v>0</v>
          </cell>
          <cell r="BV695">
            <v>0</v>
          </cell>
          <cell r="BW695">
            <v>0</v>
          </cell>
          <cell r="BX695">
            <v>0</v>
          </cell>
          <cell r="BY695">
            <v>0</v>
          </cell>
          <cell r="BZ695">
            <v>0</v>
          </cell>
          <cell r="CA695">
            <v>0</v>
          </cell>
          <cell r="CB695">
            <v>0</v>
          </cell>
          <cell r="CC695">
            <v>0</v>
          </cell>
          <cell r="CD695">
            <v>0</v>
          </cell>
          <cell r="CE695">
            <v>0</v>
          </cell>
          <cell r="CF695">
            <v>0</v>
          </cell>
          <cell r="CG695">
            <v>0</v>
          </cell>
          <cell r="CH695">
            <v>0</v>
          </cell>
          <cell r="CN695">
            <v>0</v>
          </cell>
          <cell r="CO695">
            <v>0</v>
          </cell>
          <cell r="CP695">
            <v>0</v>
          </cell>
          <cell r="CQ695">
            <v>0</v>
          </cell>
          <cell r="CS695">
            <v>0</v>
          </cell>
          <cell r="CT695">
            <v>0</v>
          </cell>
          <cell r="CU695">
            <v>0</v>
          </cell>
          <cell r="CV695">
            <v>0</v>
          </cell>
          <cell r="CW695">
            <v>0</v>
          </cell>
          <cell r="EE695">
            <v>0</v>
          </cell>
          <cell r="EF695">
            <v>0</v>
          </cell>
          <cell r="EH695">
            <v>0</v>
          </cell>
          <cell r="EI695">
            <v>0</v>
          </cell>
          <cell r="EJ695">
            <v>0</v>
          </cell>
          <cell r="EK695">
            <v>0</v>
          </cell>
          <cell r="EL695">
            <v>0</v>
          </cell>
          <cell r="EM695">
            <v>0</v>
          </cell>
        </row>
        <row r="696">
          <cell r="A696">
            <v>0</v>
          </cell>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V696">
            <v>0</v>
          </cell>
          <cell r="AW696">
            <v>0</v>
          </cell>
          <cell r="AX696">
            <v>0</v>
          </cell>
          <cell r="BA696">
            <v>0</v>
          </cell>
          <cell r="BB696">
            <v>0</v>
          </cell>
          <cell r="BC696">
            <v>0</v>
          </cell>
          <cell r="BD696">
            <v>0</v>
          </cell>
          <cell r="BE696">
            <v>0</v>
          </cell>
          <cell r="BF696">
            <v>0</v>
          </cell>
          <cell r="BG696">
            <v>0</v>
          </cell>
          <cell r="BH696">
            <v>0</v>
          </cell>
          <cell r="BI696">
            <v>0</v>
          </cell>
          <cell r="BJ696">
            <v>0</v>
          </cell>
          <cell r="BK696">
            <v>0</v>
          </cell>
          <cell r="BL696">
            <v>0</v>
          </cell>
          <cell r="BM696">
            <v>0</v>
          </cell>
          <cell r="BN696">
            <v>0</v>
          </cell>
          <cell r="BO696">
            <v>0</v>
          </cell>
          <cell r="BP696">
            <v>0</v>
          </cell>
          <cell r="BQ696">
            <v>0</v>
          </cell>
          <cell r="BR696">
            <v>0</v>
          </cell>
          <cell r="BS696">
            <v>0</v>
          </cell>
          <cell r="BT696">
            <v>0</v>
          </cell>
          <cell r="BU696">
            <v>0</v>
          </cell>
          <cell r="BV696">
            <v>0</v>
          </cell>
          <cell r="BW696">
            <v>0</v>
          </cell>
          <cell r="BX696">
            <v>0</v>
          </cell>
          <cell r="BY696">
            <v>0</v>
          </cell>
          <cell r="BZ696">
            <v>0</v>
          </cell>
          <cell r="CA696">
            <v>0</v>
          </cell>
          <cell r="CB696">
            <v>0</v>
          </cell>
          <cell r="CC696">
            <v>0</v>
          </cell>
          <cell r="CD696">
            <v>0</v>
          </cell>
          <cell r="CE696">
            <v>0</v>
          </cell>
          <cell r="CF696">
            <v>0</v>
          </cell>
          <cell r="CG696">
            <v>0</v>
          </cell>
          <cell r="CH696">
            <v>0</v>
          </cell>
          <cell r="CN696">
            <v>0</v>
          </cell>
          <cell r="CO696">
            <v>0</v>
          </cell>
          <cell r="CP696">
            <v>0</v>
          </cell>
          <cell r="CQ696">
            <v>0</v>
          </cell>
          <cell r="CS696">
            <v>0</v>
          </cell>
          <cell r="CT696">
            <v>0</v>
          </cell>
          <cell r="CU696">
            <v>0</v>
          </cell>
          <cell r="CV696">
            <v>0</v>
          </cell>
          <cell r="CW696">
            <v>0</v>
          </cell>
          <cell r="EE696">
            <v>0</v>
          </cell>
          <cell r="EF696">
            <v>0</v>
          </cell>
          <cell r="EH696">
            <v>0</v>
          </cell>
          <cell r="EI696">
            <v>0</v>
          </cell>
          <cell r="EJ696">
            <v>0</v>
          </cell>
          <cell r="EK696">
            <v>0</v>
          </cell>
          <cell r="EL696">
            <v>0</v>
          </cell>
          <cell r="EM696">
            <v>0</v>
          </cell>
        </row>
        <row r="697">
          <cell r="A697">
            <v>0</v>
          </cell>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V697">
            <v>0</v>
          </cell>
          <cell r="AW697">
            <v>0</v>
          </cell>
          <cell r="AX697">
            <v>0</v>
          </cell>
          <cell r="BA697">
            <v>0</v>
          </cell>
          <cell r="BB697">
            <v>0</v>
          </cell>
          <cell r="BC697">
            <v>0</v>
          </cell>
          <cell r="BD697">
            <v>0</v>
          </cell>
          <cell r="BE697">
            <v>0</v>
          </cell>
          <cell r="BF697">
            <v>0</v>
          </cell>
          <cell r="BG697">
            <v>0</v>
          </cell>
          <cell r="BH697">
            <v>0</v>
          </cell>
          <cell r="BI697">
            <v>0</v>
          </cell>
          <cell r="BJ697">
            <v>0</v>
          </cell>
          <cell r="BK697">
            <v>0</v>
          </cell>
          <cell r="BL697">
            <v>0</v>
          </cell>
          <cell r="BM697">
            <v>0</v>
          </cell>
          <cell r="BN697">
            <v>0</v>
          </cell>
          <cell r="BO697">
            <v>0</v>
          </cell>
          <cell r="BP697">
            <v>0</v>
          </cell>
          <cell r="BQ697">
            <v>0</v>
          </cell>
          <cell r="BR697">
            <v>0</v>
          </cell>
          <cell r="BS697">
            <v>0</v>
          </cell>
          <cell r="BT697">
            <v>0</v>
          </cell>
          <cell r="BU697">
            <v>0</v>
          </cell>
          <cell r="BV697">
            <v>0</v>
          </cell>
          <cell r="BW697">
            <v>0</v>
          </cell>
          <cell r="BX697">
            <v>0</v>
          </cell>
          <cell r="BY697">
            <v>0</v>
          </cell>
          <cell r="BZ697">
            <v>0</v>
          </cell>
          <cell r="CA697">
            <v>0</v>
          </cell>
          <cell r="CB697">
            <v>0</v>
          </cell>
          <cell r="CC697">
            <v>0</v>
          </cell>
          <cell r="CD697">
            <v>0</v>
          </cell>
          <cell r="CE697">
            <v>0</v>
          </cell>
          <cell r="CF697">
            <v>0</v>
          </cell>
          <cell r="CG697">
            <v>0</v>
          </cell>
          <cell r="CH697">
            <v>0</v>
          </cell>
          <cell r="CN697">
            <v>0</v>
          </cell>
          <cell r="CO697">
            <v>0</v>
          </cell>
          <cell r="CP697">
            <v>0</v>
          </cell>
          <cell r="CQ697">
            <v>0</v>
          </cell>
          <cell r="CS697">
            <v>0</v>
          </cell>
          <cell r="CT697">
            <v>0</v>
          </cell>
          <cell r="CU697">
            <v>0</v>
          </cell>
          <cell r="CV697">
            <v>0</v>
          </cell>
          <cell r="CW697">
            <v>0</v>
          </cell>
          <cell r="EE697">
            <v>0</v>
          </cell>
          <cell r="EF697">
            <v>0</v>
          </cell>
          <cell r="EH697">
            <v>0</v>
          </cell>
          <cell r="EI697">
            <v>0</v>
          </cell>
          <cell r="EJ697">
            <v>0</v>
          </cell>
          <cell r="EK697">
            <v>0</v>
          </cell>
          <cell r="EL697">
            <v>0</v>
          </cell>
          <cell r="EM697">
            <v>0</v>
          </cell>
        </row>
        <row r="698">
          <cell r="A698">
            <v>0</v>
          </cell>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V698">
            <v>0</v>
          </cell>
          <cell r="AW698">
            <v>0</v>
          </cell>
          <cell r="AX698">
            <v>0</v>
          </cell>
          <cell r="BA698">
            <v>0</v>
          </cell>
          <cell r="BB698">
            <v>0</v>
          </cell>
          <cell r="BC698">
            <v>0</v>
          </cell>
          <cell r="BD698">
            <v>0</v>
          </cell>
          <cell r="BE698">
            <v>0</v>
          </cell>
          <cell r="BF698">
            <v>0</v>
          </cell>
          <cell r="BG698">
            <v>0</v>
          </cell>
          <cell r="BH698">
            <v>0</v>
          </cell>
          <cell r="BI698">
            <v>0</v>
          </cell>
          <cell r="BJ698">
            <v>0</v>
          </cell>
          <cell r="BK698">
            <v>0</v>
          </cell>
          <cell r="BL698">
            <v>0</v>
          </cell>
          <cell r="BM698">
            <v>0</v>
          </cell>
          <cell r="BN698">
            <v>0</v>
          </cell>
          <cell r="BO698">
            <v>0</v>
          </cell>
          <cell r="BP698">
            <v>0</v>
          </cell>
          <cell r="BQ698">
            <v>0</v>
          </cell>
          <cell r="BR698">
            <v>0</v>
          </cell>
          <cell r="BS698">
            <v>0</v>
          </cell>
          <cell r="BT698">
            <v>0</v>
          </cell>
          <cell r="BU698">
            <v>0</v>
          </cell>
          <cell r="BV698">
            <v>0</v>
          </cell>
          <cell r="BW698">
            <v>0</v>
          </cell>
          <cell r="BX698">
            <v>0</v>
          </cell>
          <cell r="BY698">
            <v>0</v>
          </cell>
          <cell r="BZ698">
            <v>0</v>
          </cell>
          <cell r="CA698">
            <v>0</v>
          </cell>
          <cell r="CB698">
            <v>0</v>
          </cell>
          <cell r="CC698">
            <v>0</v>
          </cell>
          <cell r="CD698">
            <v>0</v>
          </cell>
          <cell r="CE698">
            <v>0</v>
          </cell>
          <cell r="CF698">
            <v>0</v>
          </cell>
          <cell r="CG698">
            <v>0</v>
          </cell>
          <cell r="CH698">
            <v>0</v>
          </cell>
          <cell r="CN698">
            <v>0</v>
          </cell>
          <cell r="CO698">
            <v>0</v>
          </cell>
          <cell r="CP698">
            <v>0</v>
          </cell>
          <cell r="CQ698">
            <v>0</v>
          </cell>
          <cell r="CS698">
            <v>0</v>
          </cell>
          <cell r="CT698">
            <v>0</v>
          </cell>
          <cell r="CU698">
            <v>0</v>
          </cell>
          <cell r="CV698">
            <v>0</v>
          </cell>
          <cell r="CW698">
            <v>0</v>
          </cell>
          <cell r="EE698">
            <v>0</v>
          </cell>
          <cell r="EF698">
            <v>0</v>
          </cell>
          <cell r="EH698">
            <v>0</v>
          </cell>
          <cell r="EI698">
            <v>0</v>
          </cell>
          <cell r="EJ698">
            <v>0</v>
          </cell>
          <cell r="EK698">
            <v>0</v>
          </cell>
          <cell r="EL698">
            <v>0</v>
          </cell>
          <cell r="EM698">
            <v>0</v>
          </cell>
        </row>
        <row r="699">
          <cell r="A699">
            <v>0</v>
          </cell>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V699">
            <v>0</v>
          </cell>
          <cell r="AW699">
            <v>0</v>
          </cell>
          <cell r="AX699">
            <v>0</v>
          </cell>
          <cell r="BA699">
            <v>0</v>
          </cell>
          <cell r="BB699">
            <v>0</v>
          </cell>
          <cell r="BC699">
            <v>0</v>
          </cell>
          <cell r="BD699">
            <v>0</v>
          </cell>
          <cell r="BE699">
            <v>0</v>
          </cell>
          <cell r="BF699">
            <v>0</v>
          </cell>
          <cell r="BG699">
            <v>0</v>
          </cell>
          <cell r="BH699">
            <v>0</v>
          </cell>
          <cell r="BI699">
            <v>0</v>
          </cell>
          <cell r="BJ699">
            <v>0</v>
          </cell>
          <cell r="BK699">
            <v>0</v>
          </cell>
          <cell r="BL699">
            <v>0</v>
          </cell>
          <cell r="BM699">
            <v>0</v>
          </cell>
          <cell r="BN699">
            <v>0</v>
          </cell>
          <cell r="BO699">
            <v>0</v>
          </cell>
          <cell r="BP699">
            <v>0</v>
          </cell>
          <cell r="BQ699">
            <v>0</v>
          </cell>
          <cell r="BR699">
            <v>0</v>
          </cell>
          <cell r="BS699">
            <v>0</v>
          </cell>
          <cell r="BT699">
            <v>0</v>
          </cell>
          <cell r="BU699">
            <v>0</v>
          </cell>
          <cell r="BV699">
            <v>0</v>
          </cell>
          <cell r="BW699">
            <v>0</v>
          </cell>
          <cell r="BX699">
            <v>0</v>
          </cell>
          <cell r="BY699">
            <v>0</v>
          </cell>
          <cell r="BZ699">
            <v>0</v>
          </cell>
          <cell r="CA699">
            <v>0</v>
          </cell>
          <cell r="CB699">
            <v>0</v>
          </cell>
          <cell r="CC699">
            <v>0</v>
          </cell>
          <cell r="CD699">
            <v>0</v>
          </cell>
          <cell r="CE699">
            <v>0</v>
          </cell>
          <cell r="CF699">
            <v>0</v>
          </cell>
          <cell r="CG699">
            <v>0</v>
          </cell>
          <cell r="CH699">
            <v>0</v>
          </cell>
          <cell r="CN699">
            <v>0</v>
          </cell>
          <cell r="CO699">
            <v>0</v>
          </cell>
          <cell r="CP699">
            <v>0</v>
          </cell>
          <cell r="CQ699">
            <v>0</v>
          </cell>
          <cell r="CS699">
            <v>0</v>
          </cell>
          <cell r="CT699">
            <v>0</v>
          </cell>
          <cell r="CU699">
            <v>0</v>
          </cell>
          <cell r="CV699">
            <v>0</v>
          </cell>
          <cell r="CW699">
            <v>0</v>
          </cell>
          <cell r="EE699">
            <v>0</v>
          </cell>
          <cell r="EF699">
            <v>0</v>
          </cell>
          <cell r="EH699">
            <v>0</v>
          </cell>
          <cell r="EI699">
            <v>0</v>
          </cell>
          <cell r="EJ699">
            <v>0</v>
          </cell>
          <cell r="EK699">
            <v>0</v>
          </cell>
          <cell r="EL699">
            <v>0</v>
          </cell>
          <cell r="EM699">
            <v>0</v>
          </cell>
        </row>
        <row r="700">
          <cell r="A700">
            <v>0</v>
          </cell>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V700">
            <v>0</v>
          </cell>
          <cell r="AW700">
            <v>0</v>
          </cell>
          <cell r="AX700">
            <v>0</v>
          </cell>
          <cell r="BA700">
            <v>0</v>
          </cell>
          <cell r="BB700">
            <v>0</v>
          </cell>
          <cell r="BC700">
            <v>0</v>
          </cell>
          <cell r="BD700">
            <v>0</v>
          </cell>
          <cell r="BE700">
            <v>0</v>
          </cell>
          <cell r="BF700">
            <v>0</v>
          </cell>
          <cell r="BG700">
            <v>0</v>
          </cell>
          <cell r="BH700">
            <v>0</v>
          </cell>
          <cell r="BI700">
            <v>0</v>
          </cell>
          <cell r="BJ700">
            <v>0</v>
          </cell>
          <cell r="BK700">
            <v>0</v>
          </cell>
          <cell r="BL700">
            <v>0</v>
          </cell>
          <cell r="BM700">
            <v>0</v>
          </cell>
          <cell r="BN700">
            <v>0</v>
          </cell>
          <cell r="BO700">
            <v>0</v>
          </cell>
          <cell r="BP700">
            <v>0</v>
          </cell>
          <cell r="BQ700">
            <v>0</v>
          </cell>
          <cell r="BR700">
            <v>0</v>
          </cell>
          <cell r="BS700">
            <v>0</v>
          </cell>
          <cell r="BT700">
            <v>0</v>
          </cell>
          <cell r="BU700">
            <v>0</v>
          </cell>
          <cell r="BV700">
            <v>0</v>
          </cell>
          <cell r="BW700">
            <v>0</v>
          </cell>
          <cell r="BX700">
            <v>0</v>
          </cell>
          <cell r="BY700">
            <v>0</v>
          </cell>
          <cell r="BZ700">
            <v>0</v>
          </cell>
          <cell r="CA700">
            <v>0</v>
          </cell>
          <cell r="CB700">
            <v>0</v>
          </cell>
          <cell r="CC700">
            <v>0</v>
          </cell>
          <cell r="CD700">
            <v>0</v>
          </cell>
          <cell r="CE700">
            <v>0</v>
          </cell>
          <cell r="CF700">
            <v>0</v>
          </cell>
          <cell r="CG700">
            <v>0</v>
          </cell>
          <cell r="CH700">
            <v>0</v>
          </cell>
          <cell r="CN700">
            <v>0</v>
          </cell>
          <cell r="CO700">
            <v>0</v>
          </cell>
          <cell r="CP700">
            <v>0</v>
          </cell>
          <cell r="CQ700">
            <v>0</v>
          </cell>
          <cell r="CS700">
            <v>0</v>
          </cell>
          <cell r="CT700">
            <v>0</v>
          </cell>
          <cell r="CU700">
            <v>0</v>
          </cell>
          <cell r="CV700">
            <v>0</v>
          </cell>
          <cell r="CW700">
            <v>0</v>
          </cell>
          <cell r="EE700">
            <v>0</v>
          </cell>
          <cell r="EF700">
            <v>0</v>
          </cell>
          <cell r="EH700">
            <v>0</v>
          </cell>
          <cell r="EI700">
            <v>0</v>
          </cell>
          <cell r="EJ700">
            <v>0</v>
          </cell>
          <cell r="EK700">
            <v>0</v>
          </cell>
          <cell r="EL700">
            <v>0</v>
          </cell>
          <cell r="EM700">
            <v>0</v>
          </cell>
        </row>
        <row r="701">
          <cell r="A701">
            <v>0</v>
          </cell>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V701">
            <v>0</v>
          </cell>
          <cell r="AW701">
            <v>0</v>
          </cell>
          <cell r="AX701">
            <v>0</v>
          </cell>
          <cell r="BA701">
            <v>0</v>
          </cell>
          <cell r="BB701">
            <v>0</v>
          </cell>
          <cell r="BC701">
            <v>0</v>
          </cell>
          <cell r="BD701">
            <v>0</v>
          </cell>
          <cell r="BE701">
            <v>0</v>
          </cell>
          <cell r="BF701">
            <v>0</v>
          </cell>
          <cell r="BG701">
            <v>0</v>
          </cell>
          <cell r="BH701">
            <v>0</v>
          </cell>
          <cell r="BI701">
            <v>0</v>
          </cell>
          <cell r="BJ701">
            <v>0</v>
          </cell>
          <cell r="BK701">
            <v>0</v>
          </cell>
          <cell r="BL701">
            <v>0</v>
          </cell>
          <cell r="BM701">
            <v>0</v>
          </cell>
          <cell r="BN701">
            <v>0</v>
          </cell>
          <cell r="BO701">
            <v>0</v>
          </cell>
          <cell r="BP701">
            <v>0</v>
          </cell>
          <cell r="BQ701">
            <v>0</v>
          </cell>
          <cell r="BR701">
            <v>0</v>
          </cell>
          <cell r="BS701">
            <v>0</v>
          </cell>
          <cell r="BT701">
            <v>0</v>
          </cell>
          <cell r="BU701">
            <v>0</v>
          </cell>
          <cell r="BV701">
            <v>0</v>
          </cell>
          <cell r="BW701">
            <v>0</v>
          </cell>
          <cell r="BX701">
            <v>0</v>
          </cell>
          <cell r="BY701">
            <v>0</v>
          </cell>
          <cell r="BZ701">
            <v>0</v>
          </cell>
          <cell r="CA701">
            <v>0</v>
          </cell>
          <cell r="CB701">
            <v>0</v>
          </cell>
          <cell r="CC701">
            <v>0</v>
          </cell>
          <cell r="CD701">
            <v>0</v>
          </cell>
          <cell r="CE701">
            <v>0</v>
          </cell>
          <cell r="CF701">
            <v>0</v>
          </cell>
          <cell r="CG701">
            <v>0</v>
          </cell>
          <cell r="CH701">
            <v>0</v>
          </cell>
          <cell r="CN701">
            <v>0</v>
          </cell>
          <cell r="CO701">
            <v>0</v>
          </cell>
          <cell r="CP701">
            <v>0</v>
          </cell>
          <cell r="CQ701">
            <v>0</v>
          </cell>
          <cell r="CS701">
            <v>0</v>
          </cell>
          <cell r="CT701">
            <v>0</v>
          </cell>
          <cell r="CU701">
            <v>0</v>
          </cell>
          <cell r="CV701">
            <v>0</v>
          </cell>
          <cell r="CW701">
            <v>0</v>
          </cell>
          <cell r="EE701">
            <v>0</v>
          </cell>
          <cell r="EF701">
            <v>0</v>
          </cell>
          <cell r="EH701">
            <v>0</v>
          </cell>
          <cell r="EI701">
            <v>0</v>
          </cell>
          <cell r="EJ701">
            <v>0</v>
          </cell>
          <cell r="EK701">
            <v>0</v>
          </cell>
          <cell r="EL701">
            <v>0</v>
          </cell>
          <cell r="EM701">
            <v>0</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V702">
            <v>0</v>
          </cell>
          <cell r="AW702">
            <v>0</v>
          </cell>
          <cell r="AX702">
            <v>0</v>
          </cell>
          <cell r="BA702">
            <v>0</v>
          </cell>
          <cell r="BB702">
            <v>0</v>
          </cell>
          <cell r="BC702">
            <v>0</v>
          </cell>
          <cell r="BD702">
            <v>0</v>
          </cell>
          <cell r="BE702">
            <v>0</v>
          </cell>
          <cell r="BF702">
            <v>0</v>
          </cell>
          <cell r="BG702">
            <v>0</v>
          </cell>
          <cell r="BH702">
            <v>0</v>
          </cell>
          <cell r="BI702">
            <v>0</v>
          </cell>
          <cell r="BJ702">
            <v>0</v>
          </cell>
          <cell r="BK702">
            <v>0</v>
          </cell>
          <cell r="BL702">
            <v>0</v>
          </cell>
          <cell r="BM702">
            <v>0</v>
          </cell>
          <cell r="BN702">
            <v>0</v>
          </cell>
          <cell r="BO702">
            <v>0</v>
          </cell>
          <cell r="BP702">
            <v>0</v>
          </cell>
          <cell r="BQ702">
            <v>0</v>
          </cell>
          <cell r="BR702">
            <v>0</v>
          </cell>
          <cell r="BS702">
            <v>0</v>
          </cell>
          <cell r="BT702">
            <v>0</v>
          </cell>
          <cell r="BU702">
            <v>0</v>
          </cell>
          <cell r="BV702">
            <v>0</v>
          </cell>
          <cell r="BW702">
            <v>0</v>
          </cell>
          <cell r="BX702">
            <v>0</v>
          </cell>
          <cell r="BY702">
            <v>0</v>
          </cell>
          <cell r="BZ702">
            <v>0</v>
          </cell>
          <cell r="CA702">
            <v>0</v>
          </cell>
          <cell r="CB702">
            <v>0</v>
          </cell>
          <cell r="CC702">
            <v>0</v>
          </cell>
          <cell r="CD702">
            <v>0</v>
          </cell>
          <cell r="CE702">
            <v>0</v>
          </cell>
          <cell r="CF702">
            <v>0</v>
          </cell>
          <cell r="CG702">
            <v>0</v>
          </cell>
          <cell r="CH702">
            <v>0</v>
          </cell>
          <cell r="CN702">
            <v>0</v>
          </cell>
          <cell r="CO702">
            <v>0</v>
          </cell>
          <cell r="CP702">
            <v>0</v>
          </cell>
          <cell r="CQ702">
            <v>0</v>
          </cell>
          <cell r="CS702">
            <v>0</v>
          </cell>
          <cell r="CT702">
            <v>0</v>
          </cell>
          <cell r="CU702">
            <v>0</v>
          </cell>
          <cell r="CV702">
            <v>0</v>
          </cell>
          <cell r="CW702">
            <v>0</v>
          </cell>
          <cell r="EE702">
            <v>0</v>
          </cell>
          <cell r="EF702">
            <v>0</v>
          </cell>
          <cell r="EH702">
            <v>0</v>
          </cell>
          <cell r="EI702">
            <v>0</v>
          </cell>
          <cell r="EJ702">
            <v>0</v>
          </cell>
          <cell r="EK702">
            <v>0</v>
          </cell>
          <cell r="EL702">
            <v>0</v>
          </cell>
          <cell r="EM702">
            <v>0</v>
          </cell>
        </row>
        <row r="703">
          <cell r="A703">
            <v>0</v>
          </cell>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V703">
            <v>0</v>
          </cell>
          <cell r="AW703">
            <v>0</v>
          </cell>
          <cell r="AX703">
            <v>0</v>
          </cell>
          <cell r="BA703">
            <v>0</v>
          </cell>
          <cell r="BB703">
            <v>0</v>
          </cell>
          <cell r="BC703">
            <v>0</v>
          </cell>
          <cell r="BD703">
            <v>0</v>
          </cell>
          <cell r="BE703">
            <v>0</v>
          </cell>
          <cell r="BF703">
            <v>0</v>
          </cell>
          <cell r="BG703">
            <v>0</v>
          </cell>
          <cell r="BH703">
            <v>0</v>
          </cell>
          <cell r="BI703">
            <v>0</v>
          </cell>
          <cell r="BJ703">
            <v>0</v>
          </cell>
          <cell r="BK703">
            <v>0</v>
          </cell>
          <cell r="BL703">
            <v>0</v>
          </cell>
          <cell r="BM703">
            <v>0</v>
          </cell>
          <cell r="BN703">
            <v>0</v>
          </cell>
          <cell r="BO703">
            <v>0</v>
          </cell>
          <cell r="BP703">
            <v>0</v>
          </cell>
          <cell r="BQ703">
            <v>0</v>
          </cell>
          <cell r="BR703">
            <v>0</v>
          </cell>
          <cell r="BS703">
            <v>0</v>
          </cell>
          <cell r="BT703">
            <v>0</v>
          </cell>
          <cell r="BU703">
            <v>0</v>
          </cell>
          <cell r="BV703">
            <v>0</v>
          </cell>
          <cell r="BW703">
            <v>0</v>
          </cell>
          <cell r="BX703">
            <v>0</v>
          </cell>
          <cell r="BY703">
            <v>0</v>
          </cell>
          <cell r="BZ703">
            <v>0</v>
          </cell>
          <cell r="CA703">
            <v>0</v>
          </cell>
          <cell r="CB703">
            <v>0</v>
          </cell>
          <cell r="CC703">
            <v>0</v>
          </cell>
          <cell r="CD703">
            <v>0</v>
          </cell>
          <cell r="CE703">
            <v>0</v>
          </cell>
          <cell r="CF703">
            <v>0</v>
          </cell>
          <cell r="CG703">
            <v>0</v>
          </cell>
          <cell r="CH703">
            <v>0</v>
          </cell>
          <cell r="CN703">
            <v>0</v>
          </cell>
          <cell r="CO703">
            <v>0</v>
          </cell>
          <cell r="CP703">
            <v>0</v>
          </cell>
          <cell r="CQ703">
            <v>0</v>
          </cell>
          <cell r="CS703">
            <v>0</v>
          </cell>
          <cell r="CT703">
            <v>0</v>
          </cell>
          <cell r="CU703">
            <v>0</v>
          </cell>
          <cell r="CV703">
            <v>0</v>
          </cell>
          <cell r="CW703">
            <v>0</v>
          </cell>
          <cell r="EE703">
            <v>0</v>
          </cell>
          <cell r="EF703">
            <v>0</v>
          </cell>
          <cell r="EH703">
            <v>0</v>
          </cell>
          <cell r="EI703">
            <v>0</v>
          </cell>
          <cell r="EJ703">
            <v>0</v>
          </cell>
          <cell r="EK703">
            <v>0</v>
          </cell>
          <cell r="EL703">
            <v>0</v>
          </cell>
          <cell r="EM703">
            <v>0</v>
          </cell>
        </row>
        <row r="704">
          <cell r="A704">
            <v>0</v>
          </cell>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V704">
            <v>0</v>
          </cell>
          <cell r="AW704">
            <v>0</v>
          </cell>
          <cell r="AX704">
            <v>0</v>
          </cell>
          <cell r="BA704">
            <v>0</v>
          </cell>
          <cell r="BB704">
            <v>0</v>
          </cell>
          <cell r="BC704">
            <v>0</v>
          </cell>
          <cell r="BD704">
            <v>0</v>
          </cell>
          <cell r="BE704">
            <v>0</v>
          </cell>
          <cell r="BF704">
            <v>0</v>
          </cell>
          <cell r="BG704">
            <v>0</v>
          </cell>
          <cell r="BH704">
            <v>0</v>
          </cell>
          <cell r="BI704">
            <v>0</v>
          </cell>
          <cell r="BJ704">
            <v>0</v>
          </cell>
          <cell r="BK704">
            <v>0</v>
          </cell>
          <cell r="BL704">
            <v>0</v>
          </cell>
          <cell r="BM704">
            <v>0</v>
          </cell>
          <cell r="BN704">
            <v>0</v>
          </cell>
          <cell r="BO704">
            <v>0</v>
          </cell>
          <cell r="BP704">
            <v>0</v>
          </cell>
          <cell r="BQ704">
            <v>0</v>
          </cell>
          <cell r="BR704">
            <v>0</v>
          </cell>
          <cell r="BS704">
            <v>0</v>
          </cell>
          <cell r="BT704">
            <v>0</v>
          </cell>
          <cell r="BU704">
            <v>0</v>
          </cell>
          <cell r="BV704">
            <v>0</v>
          </cell>
          <cell r="BW704">
            <v>0</v>
          </cell>
          <cell r="BX704">
            <v>0</v>
          </cell>
          <cell r="BY704">
            <v>0</v>
          </cell>
          <cell r="BZ704">
            <v>0</v>
          </cell>
          <cell r="CA704">
            <v>0</v>
          </cell>
          <cell r="CB704">
            <v>0</v>
          </cell>
          <cell r="CC704">
            <v>0</v>
          </cell>
          <cell r="CD704">
            <v>0</v>
          </cell>
          <cell r="CE704">
            <v>0</v>
          </cell>
          <cell r="CF704">
            <v>0</v>
          </cell>
          <cell r="CG704">
            <v>0</v>
          </cell>
          <cell r="CH704">
            <v>0</v>
          </cell>
          <cell r="CN704">
            <v>0</v>
          </cell>
          <cell r="CO704">
            <v>0</v>
          </cell>
          <cell r="CP704">
            <v>0</v>
          </cell>
          <cell r="CQ704">
            <v>0</v>
          </cell>
          <cell r="CS704">
            <v>0</v>
          </cell>
          <cell r="CT704">
            <v>0</v>
          </cell>
          <cell r="CU704">
            <v>0</v>
          </cell>
          <cell r="CV704">
            <v>0</v>
          </cell>
          <cell r="CW704">
            <v>0</v>
          </cell>
          <cell r="EE704">
            <v>0</v>
          </cell>
          <cell r="EF704">
            <v>0</v>
          </cell>
          <cell r="EH704">
            <v>0</v>
          </cell>
          <cell r="EI704">
            <v>0</v>
          </cell>
          <cell r="EJ704">
            <v>0</v>
          </cell>
          <cell r="EK704">
            <v>0</v>
          </cell>
          <cell r="EL704">
            <v>0</v>
          </cell>
          <cell r="EM704">
            <v>0</v>
          </cell>
        </row>
        <row r="705">
          <cell r="A705">
            <v>0</v>
          </cell>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V705">
            <v>0</v>
          </cell>
          <cell r="AW705">
            <v>0</v>
          </cell>
          <cell r="AX705">
            <v>0</v>
          </cell>
          <cell r="BA705">
            <v>0</v>
          </cell>
          <cell r="BB705">
            <v>0</v>
          </cell>
          <cell r="BC705">
            <v>0</v>
          </cell>
          <cell r="BD705">
            <v>0</v>
          </cell>
          <cell r="BE705">
            <v>0</v>
          </cell>
          <cell r="BF705">
            <v>0</v>
          </cell>
          <cell r="BG705">
            <v>0</v>
          </cell>
          <cell r="BH705">
            <v>0</v>
          </cell>
          <cell r="BI705">
            <v>0</v>
          </cell>
          <cell r="BJ705">
            <v>0</v>
          </cell>
          <cell r="BK705">
            <v>0</v>
          </cell>
          <cell r="BL705">
            <v>0</v>
          </cell>
          <cell r="BM705">
            <v>0</v>
          </cell>
          <cell r="BN705">
            <v>0</v>
          </cell>
          <cell r="BO705">
            <v>0</v>
          </cell>
          <cell r="BP705">
            <v>0</v>
          </cell>
          <cell r="BQ705">
            <v>0</v>
          </cell>
          <cell r="BR705">
            <v>0</v>
          </cell>
          <cell r="BS705">
            <v>0</v>
          </cell>
          <cell r="BT705">
            <v>0</v>
          </cell>
          <cell r="BU705">
            <v>0</v>
          </cell>
          <cell r="BV705">
            <v>0</v>
          </cell>
          <cell r="BW705">
            <v>0</v>
          </cell>
          <cell r="BX705">
            <v>0</v>
          </cell>
          <cell r="BY705">
            <v>0</v>
          </cell>
          <cell r="BZ705">
            <v>0</v>
          </cell>
          <cell r="CA705">
            <v>0</v>
          </cell>
          <cell r="CB705">
            <v>0</v>
          </cell>
          <cell r="CC705">
            <v>0</v>
          </cell>
          <cell r="CD705">
            <v>0</v>
          </cell>
          <cell r="CE705">
            <v>0</v>
          </cell>
          <cell r="CF705">
            <v>0</v>
          </cell>
          <cell r="CG705">
            <v>0</v>
          </cell>
          <cell r="CH705">
            <v>0</v>
          </cell>
          <cell r="CN705">
            <v>0</v>
          </cell>
          <cell r="CO705">
            <v>0</v>
          </cell>
          <cell r="CP705">
            <v>0</v>
          </cell>
          <cell r="CQ705">
            <v>0</v>
          </cell>
          <cell r="CS705">
            <v>0</v>
          </cell>
          <cell r="CT705">
            <v>0</v>
          </cell>
          <cell r="CU705">
            <v>0</v>
          </cell>
          <cell r="CV705">
            <v>0</v>
          </cell>
          <cell r="CW705">
            <v>0</v>
          </cell>
          <cell r="EE705">
            <v>0</v>
          </cell>
          <cell r="EF705">
            <v>0</v>
          </cell>
          <cell r="EH705">
            <v>0</v>
          </cell>
          <cell r="EI705">
            <v>0</v>
          </cell>
          <cell r="EJ705">
            <v>0</v>
          </cell>
          <cell r="EK705">
            <v>0</v>
          </cell>
          <cell r="EL705">
            <v>0</v>
          </cell>
          <cell r="EM705">
            <v>0</v>
          </cell>
        </row>
        <row r="706">
          <cell r="A706">
            <v>0</v>
          </cell>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V706">
            <v>0</v>
          </cell>
          <cell r="AW706">
            <v>0</v>
          </cell>
          <cell r="AX706">
            <v>0</v>
          </cell>
          <cell r="BA706">
            <v>0</v>
          </cell>
          <cell r="BB706">
            <v>0</v>
          </cell>
          <cell r="BC706">
            <v>0</v>
          </cell>
          <cell r="BD706">
            <v>0</v>
          </cell>
          <cell r="BE706">
            <v>0</v>
          </cell>
          <cell r="BF706">
            <v>0</v>
          </cell>
          <cell r="BG706">
            <v>0</v>
          </cell>
          <cell r="BH706">
            <v>0</v>
          </cell>
          <cell r="BI706">
            <v>0</v>
          </cell>
          <cell r="BJ706">
            <v>0</v>
          </cell>
          <cell r="BK706">
            <v>0</v>
          </cell>
          <cell r="BL706">
            <v>0</v>
          </cell>
          <cell r="BM706">
            <v>0</v>
          </cell>
          <cell r="BN706">
            <v>0</v>
          </cell>
          <cell r="BO706">
            <v>0</v>
          </cell>
          <cell r="BP706">
            <v>0</v>
          </cell>
          <cell r="BQ706">
            <v>0</v>
          </cell>
          <cell r="BR706">
            <v>0</v>
          </cell>
          <cell r="BS706">
            <v>0</v>
          </cell>
          <cell r="BT706">
            <v>0</v>
          </cell>
          <cell r="BU706">
            <v>0</v>
          </cell>
          <cell r="BV706">
            <v>0</v>
          </cell>
          <cell r="BW706">
            <v>0</v>
          </cell>
          <cell r="BX706">
            <v>0</v>
          </cell>
          <cell r="BY706">
            <v>0</v>
          </cell>
          <cell r="BZ706">
            <v>0</v>
          </cell>
          <cell r="CA706">
            <v>0</v>
          </cell>
          <cell r="CB706">
            <v>0</v>
          </cell>
          <cell r="CC706">
            <v>0</v>
          </cell>
          <cell r="CD706">
            <v>0</v>
          </cell>
          <cell r="CE706">
            <v>0</v>
          </cell>
          <cell r="CF706">
            <v>0</v>
          </cell>
          <cell r="CG706">
            <v>0</v>
          </cell>
          <cell r="CH706">
            <v>0</v>
          </cell>
          <cell r="CN706">
            <v>0</v>
          </cell>
          <cell r="CO706">
            <v>0</v>
          </cell>
          <cell r="CP706">
            <v>0</v>
          </cell>
          <cell r="CQ706">
            <v>0</v>
          </cell>
          <cell r="CS706">
            <v>0</v>
          </cell>
          <cell r="CT706">
            <v>0</v>
          </cell>
          <cell r="CU706">
            <v>0</v>
          </cell>
          <cell r="CV706">
            <v>0</v>
          </cell>
          <cell r="CW706">
            <v>0</v>
          </cell>
          <cell r="EE706">
            <v>0</v>
          </cell>
          <cell r="EF706">
            <v>0</v>
          </cell>
          <cell r="EH706">
            <v>0</v>
          </cell>
          <cell r="EI706">
            <v>0</v>
          </cell>
          <cell r="EJ706">
            <v>0</v>
          </cell>
          <cell r="EK706">
            <v>0</v>
          </cell>
          <cell r="EL706">
            <v>0</v>
          </cell>
          <cell r="EM706">
            <v>0</v>
          </cell>
        </row>
        <row r="707">
          <cell r="A707">
            <v>0</v>
          </cell>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V707">
            <v>0</v>
          </cell>
          <cell r="AW707">
            <v>0</v>
          </cell>
          <cell r="AX707">
            <v>0</v>
          </cell>
          <cell r="BA707">
            <v>0</v>
          </cell>
          <cell r="BB707">
            <v>0</v>
          </cell>
          <cell r="BC707">
            <v>0</v>
          </cell>
          <cell r="BD707">
            <v>0</v>
          </cell>
          <cell r="BE707">
            <v>0</v>
          </cell>
          <cell r="BF707">
            <v>0</v>
          </cell>
          <cell r="BG707">
            <v>0</v>
          </cell>
          <cell r="BH707">
            <v>0</v>
          </cell>
          <cell r="BI707">
            <v>0</v>
          </cell>
          <cell r="BJ707">
            <v>0</v>
          </cell>
          <cell r="BK707">
            <v>0</v>
          </cell>
          <cell r="BL707">
            <v>0</v>
          </cell>
          <cell r="BM707">
            <v>0</v>
          </cell>
          <cell r="BN707">
            <v>0</v>
          </cell>
          <cell r="BO707">
            <v>0</v>
          </cell>
          <cell r="BP707">
            <v>0</v>
          </cell>
          <cell r="BQ707">
            <v>0</v>
          </cell>
          <cell r="BR707">
            <v>0</v>
          </cell>
          <cell r="BS707">
            <v>0</v>
          </cell>
          <cell r="BT707">
            <v>0</v>
          </cell>
          <cell r="BU707">
            <v>0</v>
          </cell>
          <cell r="BV707">
            <v>0</v>
          </cell>
          <cell r="BW707">
            <v>0</v>
          </cell>
          <cell r="BX707">
            <v>0</v>
          </cell>
          <cell r="BY707">
            <v>0</v>
          </cell>
          <cell r="BZ707">
            <v>0</v>
          </cell>
          <cell r="CA707">
            <v>0</v>
          </cell>
          <cell r="CB707">
            <v>0</v>
          </cell>
          <cell r="CC707">
            <v>0</v>
          </cell>
          <cell r="CD707">
            <v>0</v>
          </cell>
          <cell r="CE707">
            <v>0</v>
          </cell>
          <cell r="CF707">
            <v>0</v>
          </cell>
          <cell r="CG707">
            <v>0</v>
          </cell>
          <cell r="CH707">
            <v>0</v>
          </cell>
          <cell r="CN707">
            <v>0</v>
          </cell>
          <cell r="CO707">
            <v>0</v>
          </cell>
          <cell r="CP707">
            <v>0</v>
          </cell>
          <cell r="CQ707">
            <v>0</v>
          </cell>
          <cell r="CS707">
            <v>0</v>
          </cell>
          <cell r="CT707">
            <v>0</v>
          </cell>
          <cell r="CU707">
            <v>0</v>
          </cell>
          <cell r="CV707">
            <v>0</v>
          </cell>
          <cell r="CW707">
            <v>0</v>
          </cell>
          <cell r="EE707">
            <v>0</v>
          </cell>
          <cell r="EF707">
            <v>0</v>
          </cell>
          <cell r="EH707">
            <v>0</v>
          </cell>
          <cell r="EI707">
            <v>0</v>
          </cell>
          <cell r="EJ707">
            <v>0</v>
          </cell>
          <cell r="EK707">
            <v>0</v>
          </cell>
          <cell r="EL707">
            <v>0</v>
          </cell>
          <cell r="EM707">
            <v>0</v>
          </cell>
        </row>
        <row r="708">
          <cell r="A708">
            <v>0</v>
          </cell>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V708">
            <v>0</v>
          </cell>
          <cell r="AW708">
            <v>0</v>
          </cell>
          <cell r="AX708">
            <v>0</v>
          </cell>
          <cell r="BA708">
            <v>0</v>
          </cell>
          <cell r="BB708">
            <v>0</v>
          </cell>
          <cell r="BC708">
            <v>0</v>
          </cell>
          <cell r="BD708">
            <v>0</v>
          </cell>
          <cell r="BE708">
            <v>0</v>
          </cell>
          <cell r="BF708">
            <v>0</v>
          </cell>
          <cell r="BG708">
            <v>0</v>
          </cell>
          <cell r="BH708">
            <v>0</v>
          </cell>
          <cell r="BI708">
            <v>0</v>
          </cell>
          <cell r="BJ708">
            <v>0</v>
          </cell>
          <cell r="BK708">
            <v>0</v>
          </cell>
          <cell r="BL708">
            <v>0</v>
          </cell>
          <cell r="BM708">
            <v>0</v>
          </cell>
          <cell r="BN708">
            <v>0</v>
          </cell>
          <cell r="BO708">
            <v>0</v>
          </cell>
          <cell r="BP708">
            <v>0</v>
          </cell>
          <cell r="BQ708">
            <v>0</v>
          </cell>
          <cell r="BR708">
            <v>0</v>
          </cell>
          <cell r="BS708">
            <v>0</v>
          </cell>
          <cell r="BT708">
            <v>0</v>
          </cell>
          <cell r="BU708">
            <v>0</v>
          </cell>
          <cell r="BV708">
            <v>0</v>
          </cell>
          <cell r="BW708">
            <v>0</v>
          </cell>
          <cell r="BX708">
            <v>0</v>
          </cell>
          <cell r="BY708">
            <v>0</v>
          </cell>
          <cell r="BZ708">
            <v>0</v>
          </cell>
          <cell r="CA708">
            <v>0</v>
          </cell>
          <cell r="CB708">
            <v>0</v>
          </cell>
          <cell r="CC708">
            <v>0</v>
          </cell>
          <cell r="CD708">
            <v>0</v>
          </cell>
          <cell r="CE708">
            <v>0</v>
          </cell>
          <cell r="CF708">
            <v>0</v>
          </cell>
          <cell r="CG708">
            <v>0</v>
          </cell>
          <cell r="CH708">
            <v>0</v>
          </cell>
          <cell r="CN708">
            <v>0</v>
          </cell>
          <cell r="CO708">
            <v>0</v>
          </cell>
          <cell r="CP708">
            <v>0</v>
          </cell>
          <cell r="CQ708">
            <v>0</v>
          </cell>
          <cell r="CS708">
            <v>0</v>
          </cell>
          <cell r="CT708">
            <v>0</v>
          </cell>
          <cell r="CU708">
            <v>0</v>
          </cell>
          <cell r="CV708">
            <v>0</v>
          </cell>
          <cell r="CW708">
            <v>0</v>
          </cell>
          <cell r="EE708">
            <v>0</v>
          </cell>
          <cell r="EF708">
            <v>0</v>
          </cell>
          <cell r="EH708">
            <v>0</v>
          </cell>
          <cell r="EI708">
            <v>0</v>
          </cell>
          <cell r="EJ708">
            <v>0</v>
          </cell>
          <cell r="EK708">
            <v>0</v>
          </cell>
          <cell r="EL708">
            <v>0</v>
          </cell>
          <cell r="EM708">
            <v>0</v>
          </cell>
        </row>
        <row r="709">
          <cell r="A709">
            <v>0</v>
          </cell>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V709">
            <v>0</v>
          </cell>
          <cell r="AW709">
            <v>0</v>
          </cell>
          <cell r="AX709">
            <v>0</v>
          </cell>
          <cell r="BA709">
            <v>0</v>
          </cell>
          <cell r="BB709">
            <v>0</v>
          </cell>
          <cell r="BC709">
            <v>0</v>
          </cell>
          <cell r="BD709">
            <v>0</v>
          </cell>
          <cell r="BE709">
            <v>0</v>
          </cell>
          <cell r="BF709">
            <v>0</v>
          </cell>
          <cell r="BG709">
            <v>0</v>
          </cell>
          <cell r="BH709">
            <v>0</v>
          </cell>
          <cell r="BI709">
            <v>0</v>
          </cell>
          <cell r="BJ709">
            <v>0</v>
          </cell>
          <cell r="BK709">
            <v>0</v>
          </cell>
          <cell r="BL709">
            <v>0</v>
          </cell>
          <cell r="BM709">
            <v>0</v>
          </cell>
          <cell r="BN709">
            <v>0</v>
          </cell>
          <cell r="BO709">
            <v>0</v>
          </cell>
          <cell r="BP709">
            <v>0</v>
          </cell>
          <cell r="BQ709">
            <v>0</v>
          </cell>
          <cell r="BR709">
            <v>0</v>
          </cell>
          <cell r="BS709">
            <v>0</v>
          </cell>
          <cell r="BT709">
            <v>0</v>
          </cell>
          <cell r="BU709">
            <v>0</v>
          </cell>
          <cell r="BV709">
            <v>0</v>
          </cell>
          <cell r="BW709">
            <v>0</v>
          </cell>
          <cell r="BX709">
            <v>0</v>
          </cell>
          <cell r="BY709">
            <v>0</v>
          </cell>
          <cell r="BZ709">
            <v>0</v>
          </cell>
          <cell r="CA709">
            <v>0</v>
          </cell>
          <cell r="CB709">
            <v>0</v>
          </cell>
          <cell r="CC709">
            <v>0</v>
          </cell>
          <cell r="CD709">
            <v>0</v>
          </cell>
          <cell r="CE709">
            <v>0</v>
          </cell>
          <cell r="CF709">
            <v>0</v>
          </cell>
          <cell r="CG709">
            <v>0</v>
          </cell>
          <cell r="CH709">
            <v>0</v>
          </cell>
          <cell r="CN709">
            <v>0</v>
          </cell>
          <cell r="CO709">
            <v>0</v>
          </cell>
          <cell r="CP709">
            <v>0</v>
          </cell>
          <cell r="CQ709">
            <v>0</v>
          </cell>
          <cell r="CS709">
            <v>0</v>
          </cell>
          <cell r="CT709">
            <v>0</v>
          </cell>
          <cell r="CU709">
            <v>0</v>
          </cell>
          <cell r="CV709">
            <v>0</v>
          </cell>
          <cell r="CW709">
            <v>0</v>
          </cell>
          <cell r="EE709">
            <v>0</v>
          </cell>
          <cell r="EF709">
            <v>0</v>
          </cell>
          <cell r="EH709">
            <v>0</v>
          </cell>
          <cell r="EI709">
            <v>0</v>
          </cell>
          <cell r="EJ709">
            <v>0</v>
          </cell>
          <cell r="EK709">
            <v>0</v>
          </cell>
          <cell r="EL709">
            <v>0</v>
          </cell>
          <cell r="EM709">
            <v>0</v>
          </cell>
        </row>
        <row r="710">
          <cell r="A710">
            <v>0</v>
          </cell>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V710">
            <v>0</v>
          </cell>
          <cell r="AW710">
            <v>0</v>
          </cell>
          <cell r="AX710">
            <v>0</v>
          </cell>
          <cell r="BA710">
            <v>0</v>
          </cell>
          <cell r="BB710">
            <v>0</v>
          </cell>
          <cell r="BC710">
            <v>0</v>
          </cell>
          <cell r="BD710">
            <v>0</v>
          </cell>
          <cell r="BE710">
            <v>0</v>
          </cell>
          <cell r="BF710">
            <v>0</v>
          </cell>
          <cell r="BG710">
            <v>0</v>
          </cell>
          <cell r="BH710">
            <v>0</v>
          </cell>
          <cell r="BI710">
            <v>0</v>
          </cell>
          <cell r="BJ710">
            <v>0</v>
          </cell>
          <cell r="BK710">
            <v>0</v>
          </cell>
          <cell r="BL710">
            <v>0</v>
          </cell>
          <cell r="BM710">
            <v>0</v>
          </cell>
          <cell r="BN710">
            <v>0</v>
          </cell>
          <cell r="BO710">
            <v>0</v>
          </cell>
          <cell r="BP710">
            <v>0</v>
          </cell>
          <cell r="BQ710">
            <v>0</v>
          </cell>
          <cell r="BR710">
            <v>0</v>
          </cell>
          <cell r="BS710">
            <v>0</v>
          </cell>
          <cell r="BT710">
            <v>0</v>
          </cell>
          <cell r="BU710">
            <v>0</v>
          </cell>
          <cell r="BV710">
            <v>0</v>
          </cell>
          <cell r="BW710">
            <v>0</v>
          </cell>
          <cell r="BX710">
            <v>0</v>
          </cell>
          <cell r="BY710">
            <v>0</v>
          </cell>
          <cell r="BZ710">
            <v>0</v>
          </cell>
          <cell r="CA710">
            <v>0</v>
          </cell>
          <cell r="CB710">
            <v>0</v>
          </cell>
          <cell r="CC710">
            <v>0</v>
          </cell>
          <cell r="CD710">
            <v>0</v>
          </cell>
          <cell r="CE710">
            <v>0</v>
          </cell>
          <cell r="CF710">
            <v>0</v>
          </cell>
          <cell r="CG710">
            <v>0</v>
          </cell>
          <cell r="CH710">
            <v>0</v>
          </cell>
          <cell r="CN710">
            <v>0</v>
          </cell>
          <cell r="CO710">
            <v>0</v>
          </cell>
          <cell r="CP710">
            <v>0</v>
          </cell>
          <cell r="CQ710">
            <v>0</v>
          </cell>
          <cell r="CS710">
            <v>0</v>
          </cell>
          <cell r="CT710">
            <v>0</v>
          </cell>
          <cell r="CU710">
            <v>0</v>
          </cell>
          <cell r="CV710">
            <v>0</v>
          </cell>
          <cell r="CW710">
            <v>0</v>
          </cell>
          <cell r="EE710">
            <v>0</v>
          </cell>
          <cell r="EF710">
            <v>0</v>
          </cell>
          <cell r="EH710">
            <v>0</v>
          </cell>
          <cell r="EI710">
            <v>0</v>
          </cell>
          <cell r="EJ710">
            <v>0</v>
          </cell>
          <cell r="EK710">
            <v>0</v>
          </cell>
          <cell r="EL710">
            <v>0</v>
          </cell>
          <cell r="EM710">
            <v>0</v>
          </cell>
        </row>
        <row r="711">
          <cell r="A711">
            <v>0</v>
          </cell>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V711">
            <v>0</v>
          </cell>
          <cell r="AW711">
            <v>0</v>
          </cell>
          <cell r="AX711">
            <v>0</v>
          </cell>
          <cell r="BA711">
            <v>0</v>
          </cell>
          <cell r="BB711">
            <v>0</v>
          </cell>
          <cell r="BC711">
            <v>0</v>
          </cell>
          <cell r="BD711">
            <v>0</v>
          </cell>
          <cell r="BE711">
            <v>0</v>
          </cell>
          <cell r="BF711">
            <v>0</v>
          </cell>
          <cell r="BG711">
            <v>0</v>
          </cell>
          <cell r="BH711">
            <v>0</v>
          </cell>
          <cell r="BI711">
            <v>0</v>
          </cell>
          <cell r="BJ711">
            <v>0</v>
          </cell>
          <cell r="BK711">
            <v>0</v>
          </cell>
          <cell r="BL711">
            <v>0</v>
          </cell>
          <cell r="BM711">
            <v>0</v>
          </cell>
          <cell r="BN711">
            <v>0</v>
          </cell>
          <cell r="BO711">
            <v>0</v>
          </cell>
          <cell r="BP711">
            <v>0</v>
          </cell>
          <cell r="BQ711">
            <v>0</v>
          </cell>
          <cell r="BR711">
            <v>0</v>
          </cell>
          <cell r="BS711">
            <v>0</v>
          </cell>
          <cell r="BT711">
            <v>0</v>
          </cell>
          <cell r="BU711">
            <v>0</v>
          </cell>
          <cell r="BV711">
            <v>0</v>
          </cell>
          <cell r="BW711">
            <v>0</v>
          </cell>
          <cell r="BX711">
            <v>0</v>
          </cell>
          <cell r="BY711">
            <v>0</v>
          </cell>
          <cell r="BZ711">
            <v>0</v>
          </cell>
          <cell r="CA711">
            <v>0</v>
          </cell>
          <cell r="CB711">
            <v>0</v>
          </cell>
          <cell r="CC711">
            <v>0</v>
          </cell>
          <cell r="CD711">
            <v>0</v>
          </cell>
          <cell r="CE711">
            <v>0</v>
          </cell>
          <cell r="CF711">
            <v>0</v>
          </cell>
          <cell r="CG711">
            <v>0</v>
          </cell>
          <cell r="CH711">
            <v>0</v>
          </cell>
          <cell r="CN711">
            <v>0</v>
          </cell>
          <cell r="CO711">
            <v>0</v>
          </cell>
          <cell r="CP711">
            <v>0</v>
          </cell>
          <cell r="CQ711">
            <v>0</v>
          </cell>
          <cell r="CS711">
            <v>0</v>
          </cell>
          <cell r="CT711">
            <v>0</v>
          </cell>
          <cell r="CU711">
            <v>0</v>
          </cell>
          <cell r="CV711">
            <v>0</v>
          </cell>
          <cell r="CW711">
            <v>0</v>
          </cell>
          <cell r="EE711">
            <v>0</v>
          </cell>
          <cell r="EF711">
            <v>0</v>
          </cell>
          <cell r="EH711">
            <v>0</v>
          </cell>
          <cell r="EI711">
            <v>0</v>
          </cell>
          <cell r="EJ711">
            <v>0</v>
          </cell>
          <cell r="EK711">
            <v>0</v>
          </cell>
          <cell r="EL711">
            <v>0</v>
          </cell>
          <cell r="EM711">
            <v>0</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V712">
            <v>0</v>
          </cell>
          <cell r="AW712">
            <v>0</v>
          </cell>
          <cell r="AX712">
            <v>0</v>
          </cell>
          <cell r="BA712">
            <v>0</v>
          </cell>
          <cell r="BB712">
            <v>0</v>
          </cell>
          <cell r="BC712">
            <v>0</v>
          </cell>
          <cell r="BD712">
            <v>0</v>
          </cell>
          <cell r="BE712">
            <v>0</v>
          </cell>
          <cell r="BF712">
            <v>0</v>
          </cell>
          <cell r="BG712">
            <v>0</v>
          </cell>
          <cell r="BH712">
            <v>0</v>
          </cell>
          <cell r="BI712">
            <v>0</v>
          </cell>
          <cell r="BJ712">
            <v>0</v>
          </cell>
          <cell r="BK712">
            <v>0</v>
          </cell>
          <cell r="BL712">
            <v>0</v>
          </cell>
          <cell r="BM712">
            <v>0</v>
          </cell>
          <cell r="BN712">
            <v>0</v>
          </cell>
          <cell r="BO712">
            <v>0</v>
          </cell>
          <cell r="BP712">
            <v>0</v>
          </cell>
          <cell r="BQ712">
            <v>0</v>
          </cell>
          <cell r="BR712">
            <v>0</v>
          </cell>
          <cell r="BS712">
            <v>0</v>
          </cell>
          <cell r="BT712">
            <v>0</v>
          </cell>
          <cell r="BU712">
            <v>0</v>
          </cell>
          <cell r="BV712">
            <v>0</v>
          </cell>
          <cell r="BW712">
            <v>0</v>
          </cell>
          <cell r="BX712">
            <v>0</v>
          </cell>
          <cell r="BY712">
            <v>0</v>
          </cell>
          <cell r="BZ712">
            <v>0</v>
          </cell>
          <cell r="CA712">
            <v>0</v>
          </cell>
          <cell r="CB712">
            <v>0</v>
          </cell>
          <cell r="CC712">
            <v>0</v>
          </cell>
          <cell r="CD712">
            <v>0</v>
          </cell>
          <cell r="CE712">
            <v>0</v>
          </cell>
          <cell r="CF712">
            <v>0</v>
          </cell>
          <cell r="CG712">
            <v>0</v>
          </cell>
          <cell r="CH712">
            <v>0</v>
          </cell>
          <cell r="CN712">
            <v>0</v>
          </cell>
          <cell r="CO712">
            <v>0</v>
          </cell>
          <cell r="CP712">
            <v>0</v>
          </cell>
          <cell r="CQ712">
            <v>0</v>
          </cell>
          <cell r="CS712">
            <v>0</v>
          </cell>
          <cell r="CT712">
            <v>0</v>
          </cell>
          <cell r="CU712">
            <v>0</v>
          </cell>
          <cell r="CV712">
            <v>0</v>
          </cell>
          <cell r="CW712">
            <v>0</v>
          </cell>
          <cell r="EE712">
            <v>0</v>
          </cell>
          <cell r="EF712">
            <v>0</v>
          </cell>
          <cell r="EH712">
            <v>0</v>
          </cell>
          <cell r="EI712">
            <v>0</v>
          </cell>
          <cell r="EJ712">
            <v>0</v>
          </cell>
          <cell r="EK712">
            <v>0</v>
          </cell>
          <cell r="EL712">
            <v>0</v>
          </cell>
          <cell r="EM712">
            <v>0</v>
          </cell>
        </row>
        <row r="713">
          <cell r="A713">
            <v>0</v>
          </cell>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V713">
            <v>0</v>
          </cell>
          <cell r="AW713">
            <v>0</v>
          </cell>
          <cell r="AX713">
            <v>0</v>
          </cell>
          <cell r="BA713">
            <v>0</v>
          </cell>
          <cell r="BB713">
            <v>0</v>
          </cell>
          <cell r="BC713">
            <v>0</v>
          </cell>
          <cell r="BD713">
            <v>0</v>
          </cell>
          <cell r="BE713">
            <v>0</v>
          </cell>
          <cell r="BF713">
            <v>0</v>
          </cell>
          <cell r="BG713">
            <v>0</v>
          </cell>
          <cell r="BH713">
            <v>0</v>
          </cell>
          <cell r="BI713">
            <v>0</v>
          </cell>
          <cell r="BJ713">
            <v>0</v>
          </cell>
          <cell r="BK713">
            <v>0</v>
          </cell>
          <cell r="BL713">
            <v>0</v>
          </cell>
          <cell r="BM713">
            <v>0</v>
          </cell>
          <cell r="BN713">
            <v>0</v>
          </cell>
          <cell r="BO713">
            <v>0</v>
          </cell>
          <cell r="BP713">
            <v>0</v>
          </cell>
          <cell r="BQ713">
            <v>0</v>
          </cell>
          <cell r="BR713">
            <v>0</v>
          </cell>
          <cell r="BS713">
            <v>0</v>
          </cell>
          <cell r="BT713">
            <v>0</v>
          </cell>
          <cell r="BU713">
            <v>0</v>
          </cell>
          <cell r="BV713">
            <v>0</v>
          </cell>
          <cell r="BW713">
            <v>0</v>
          </cell>
          <cell r="BX713">
            <v>0</v>
          </cell>
          <cell r="BY713">
            <v>0</v>
          </cell>
          <cell r="BZ713">
            <v>0</v>
          </cell>
          <cell r="CA713">
            <v>0</v>
          </cell>
          <cell r="CB713">
            <v>0</v>
          </cell>
          <cell r="CC713">
            <v>0</v>
          </cell>
          <cell r="CD713">
            <v>0</v>
          </cell>
          <cell r="CE713">
            <v>0</v>
          </cell>
          <cell r="CF713">
            <v>0</v>
          </cell>
          <cell r="CG713">
            <v>0</v>
          </cell>
          <cell r="CH713">
            <v>0</v>
          </cell>
          <cell r="CN713">
            <v>0</v>
          </cell>
          <cell r="CO713">
            <v>0</v>
          </cell>
          <cell r="CP713">
            <v>0</v>
          </cell>
          <cell r="CQ713">
            <v>0</v>
          </cell>
          <cell r="CS713">
            <v>0</v>
          </cell>
          <cell r="CT713">
            <v>0</v>
          </cell>
          <cell r="CU713">
            <v>0</v>
          </cell>
          <cell r="CV713">
            <v>0</v>
          </cell>
          <cell r="CW713">
            <v>0</v>
          </cell>
          <cell r="EE713">
            <v>0</v>
          </cell>
          <cell r="EF713">
            <v>0</v>
          </cell>
          <cell r="EH713">
            <v>0</v>
          </cell>
          <cell r="EI713">
            <v>0</v>
          </cell>
          <cell r="EJ713">
            <v>0</v>
          </cell>
          <cell r="EK713">
            <v>0</v>
          </cell>
          <cell r="EL713">
            <v>0</v>
          </cell>
          <cell r="EM713">
            <v>0</v>
          </cell>
        </row>
        <row r="714">
          <cell r="A714">
            <v>0</v>
          </cell>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V714">
            <v>0</v>
          </cell>
          <cell r="AW714">
            <v>0</v>
          </cell>
          <cell r="AX714">
            <v>0</v>
          </cell>
          <cell r="BA714">
            <v>0</v>
          </cell>
          <cell r="BB714">
            <v>0</v>
          </cell>
          <cell r="BC714">
            <v>0</v>
          </cell>
          <cell r="BD714">
            <v>0</v>
          </cell>
          <cell r="BE714">
            <v>0</v>
          </cell>
          <cell r="BF714">
            <v>0</v>
          </cell>
          <cell r="BG714">
            <v>0</v>
          </cell>
          <cell r="BH714">
            <v>0</v>
          </cell>
          <cell r="BI714">
            <v>0</v>
          </cell>
          <cell r="BJ714">
            <v>0</v>
          </cell>
          <cell r="BK714">
            <v>0</v>
          </cell>
          <cell r="BL714">
            <v>0</v>
          </cell>
          <cell r="BM714">
            <v>0</v>
          </cell>
          <cell r="BN714">
            <v>0</v>
          </cell>
          <cell r="BO714">
            <v>0</v>
          </cell>
          <cell r="BP714">
            <v>0</v>
          </cell>
          <cell r="BQ714">
            <v>0</v>
          </cell>
          <cell r="BR714">
            <v>0</v>
          </cell>
          <cell r="BS714">
            <v>0</v>
          </cell>
          <cell r="BT714">
            <v>0</v>
          </cell>
          <cell r="BU714">
            <v>0</v>
          </cell>
          <cell r="BV714">
            <v>0</v>
          </cell>
          <cell r="BW714">
            <v>0</v>
          </cell>
          <cell r="BX714">
            <v>0</v>
          </cell>
          <cell r="BY714">
            <v>0</v>
          </cell>
          <cell r="BZ714">
            <v>0</v>
          </cell>
          <cell r="CA714">
            <v>0</v>
          </cell>
          <cell r="CB714">
            <v>0</v>
          </cell>
          <cell r="CC714">
            <v>0</v>
          </cell>
          <cell r="CD714">
            <v>0</v>
          </cell>
          <cell r="CE714">
            <v>0</v>
          </cell>
          <cell r="CF714">
            <v>0</v>
          </cell>
          <cell r="CG714">
            <v>0</v>
          </cell>
          <cell r="CH714">
            <v>0</v>
          </cell>
          <cell r="CN714">
            <v>0</v>
          </cell>
          <cell r="CO714">
            <v>0</v>
          </cell>
          <cell r="CP714">
            <v>0</v>
          </cell>
          <cell r="CQ714">
            <v>0</v>
          </cell>
          <cell r="CS714">
            <v>0</v>
          </cell>
          <cell r="CT714">
            <v>0</v>
          </cell>
          <cell r="CU714">
            <v>0</v>
          </cell>
          <cell r="CV714">
            <v>0</v>
          </cell>
          <cell r="CW714">
            <v>0</v>
          </cell>
          <cell r="EE714">
            <v>0</v>
          </cell>
          <cell r="EF714">
            <v>0</v>
          </cell>
          <cell r="EH714">
            <v>0</v>
          </cell>
          <cell r="EI714">
            <v>0</v>
          </cell>
          <cell r="EJ714">
            <v>0</v>
          </cell>
          <cell r="EK714">
            <v>0</v>
          </cell>
          <cell r="EL714">
            <v>0</v>
          </cell>
          <cell r="EM714">
            <v>0</v>
          </cell>
        </row>
        <row r="715">
          <cell r="A715">
            <v>0</v>
          </cell>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V715">
            <v>0</v>
          </cell>
          <cell r="AW715">
            <v>0</v>
          </cell>
          <cell r="AX715">
            <v>0</v>
          </cell>
          <cell r="BA715">
            <v>0</v>
          </cell>
          <cell r="BB715">
            <v>0</v>
          </cell>
          <cell r="BC715">
            <v>0</v>
          </cell>
          <cell r="BD715">
            <v>0</v>
          </cell>
          <cell r="BE715">
            <v>0</v>
          </cell>
          <cell r="BF715">
            <v>0</v>
          </cell>
          <cell r="BG715">
            <v>0</v>
          </cell>
          <cell r="BH715">
            <v>0</v>
          </cell>
          <cell r="BI715">
            <v>0</v>
          </cell>
          <cell r="BJ715">
            <v>0</v>
          </cell>
          <cell r="BK715">
            <v>0</v>
          </cell>
          <cell r="BL715">
            <v>0</v>
          </cell>
          <cell r="BM715">
            <v>0</v>
          </cell>
          <cell r="BN715">
            <v>0</v>
          </cell>
          <cell r="BO715">
            <v>0</v>
          </cell>
          <cell r="BP715">
            <v>0</v>
          </cell>
          <cell r="BQ715">
            <v>0</v>
          </cell>
          <cell r="BR715">
            <v>0</v>
          </cell>
          <cell r="BS715">
            <v>0</v>
          </cell>
          <cell r="BT715">
            <v>0</v>
          </cell>
          <cell r="BU715">
            <v>0</v>
          </cell>
          <cell r="BV715">
            <v>0</v>
          </cell>
          <cell r="BW715">
            <v>0</v>
          </cell>
          <cell r="BX715">
            <v>0</v>
          </cell>
          <cell r="BY715">
            <v>0</v>
          </cell>
          <cell r="BZ715">
            <v>0</v>
          </cell>
          <cell r="CA715">
            <v>0</v>
          </cell>
          <cell r="CB715">
            <v>0</v>
          </cell>
          <cell r="CC715">
            <v>0</v>
          </cell>
          <cell r="CD715">
            <v>0</v>
          </cell>
          <cell r="CE715">
            <v>0</v>
          </cell>
          <cell r="CF715">
            <v>0</v>
          </cell>
          <cell r="CG715">
            <v>0</v>
          </cell>
          <cell r="CH715">
            <v>0</v>
          </cell>
          <cell r="CN715">
            <v>0</v>
          </cell>
          <cell r="CO715">
            <v>0</v>
          </cell>
          <cell r="CP715">
            <v>0</v>
          </cell>
          <cell r="CQ715">
            <v>0</v>
          </cell>
          <cell r="CS715">
            <v>0</v>
          </cell>
          <cell r="CT715">
            <v>0</v>
          </cell>
          <cell r="CU715">
            <v>0</v>
          </cell>
          <cell r="CV715">
            <v>0</v>
          </cell>
          <cell r="CW715">
            <v>0</v>
          </cell>
          <cell r="EE715">
            <v>0</v>
          </cell>
          <cell r="EF715">
            <v>0</v>
          </cell>
          <cell r="EH715">
            <v>0</v>
          </cell>
          <cell r="EI715">
            <v>0</v>
          </cell>
          <cell r="EJ715">
            <v>0</v>
          </cell>
          <cell r="EK715">
            <v>0</v>
          </cell>
          <cell r="EL715">
            <v>0</v>
          </cell>
          <cell r="EM715">
            <v>0</v>
          </cell>
        </row>
        <row r="716">
          <cell r="A716">
            <v>0</v>
          </cell>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V716">
            <v>0</v>
          </cell>
          <cell r="AW716">
            <v>0</v>
          </cell>
          <cell r="AX716">
            <v>0</v>
          </cell>
          <cell r="BA716">
            <v>0</v>
          </cell>
          <cell r="BB716">
            <v>0</v>
          </cell>
          <cell r="BC716">
            <v>0</v>
          </cell>
          <cell r="BD716">
            <v>0</v>
          </cell>
          <cell r="BE716">
            <v>0</v>
          </cell>
          <cell r="BF716">
            <v>0</v>
          </cell>
          <cell r="BG716">
            <v>0</v>
          </cell>
          <cell r="BH716">
            <v>0</v>
          </cell>
          <cell r="BI716">
            <v>0</v>
          </cell>
          <cell r="BJ716">
            <v>0</v>
          </cell>
          <cell r="BK716">
            <v>0</v>
          </cell>
          <cell r="BL716">
            <v>0</v>
          </cell>
          <cell r="BM716">
            <v>0</v>
          </cell>
          <cell r="BN716">
            <v>0</v>
          </cell>
          <cell r="BO716">
            <v>0</v>
          </cell>
          <cell r="BP716">
            <v>0</v>
          </cell>
          <cell r="BQ716">
            <v>0</v>
          </cell>
          <cell r="BR716">
            <v>0</v>
          </cell>
          <cell r="BS716">
            <v>0</v>
          </cell>
          <cell r="BT716">
            <v>0</v>
          </cell>
          <cell r="BU716">
            <v>0</v>
          </cell>
          <cell r="BV716">
            <v>0</v>
          </cell>
          <cell r="BW716">
            <v>0</v>
          </cell>
          <cell r="BX716">
            <v>0</v>
          </cell>
          <cell r="BY716">
            <v>0</v>
          </cell>
          <cell r="BZ716">
            <v>0</v>
          </cell>
          <cell r="CA716">
            <v>0</v>
          </cell>
          <cell r="CB716">
            <v>0</v>
          </cell>
          <cell r="CC716">
            <v>0</v>
          </cell>
          <cell r="CD716">
            <v>0</v>
          </cell>
          <cell r="CE716">
            <v>0</v>
          </cell>
          <cell r="CF716">
            <v>0</v>
          </cell>
          <cell r="CG716">
            <v>0</v>
          </cell>
          <cell r="CH716">
            <v>0</v>
          </cell>
          <cell r="CN716">
            <v>0</v>
          </cell>
          <cell r="CO716">
            <v>0</v>
          </cell>
          <cell r="CP716">
            <v>0</v>
          </cell>
          <cell r="CQ716">
            <v>0</v>
          </cell>
          <cell r="CS716">
            <v>0</v>
          </cell>
          <cell r="CT716">
            <v>0</v>
          </cell>
          <cell r="CU716">
            <v>0</v>
          </cell>
          <cell r="CV716">
            <v>0</v>
          </cell>
          <cell r="CW716">
            <v>0</v>
          </cell>
          <cell r="EE716">
            <v>0</v>
          </cell>
          <cell r="EF716">
            <v>0</v>
          </cell>
          <cell r="EH716">
            <v>0</v>
          </cell>
          <cell r="EI716">
            <v>0</v>
          </cell>
          <cell r="EJ716">
            <v>0</v>
          </cell>
          <cell r="EK716">
            <v>0</v>
          </cell>
          <cell r="EL716">
            <v>0</v>
          </cell>
          <cell r="EM716">
            <v>0</v>
          </cell>
        </row>
        <row r="717">
          <cell r="A717">
            <v>0</v>
          </cell>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V717">
            <v>0</v>
          </cell>
          <cell r="AW717">
            <v>0</v>
          </cell>
          <cell r="AX717">
            <v>0</v>
          </cell>
          <cell r="BA717">
            <v>0</v>
          </cell>
          <cell r="BB717">
            <v>0</v>
          </cell>
          <cell r="BC717">
            <v>0</v>
          </cell>
          <cell r="BD717">
            <v>0</v>
          </cell>
          <cell r="BE717">
            <v>0</v>
          </cell>
          <cell r="BF717">
            <v>0</v>
          </cell>
          <cell r="BG717">
            <v>0</v>
          </cell>
          <cell r="BH717">
            <v>0</v>
          </cell>
          <cell r="BI717">
            <v>0</v>
          </cell>
          <cell r="BJ717">
            <v>0</v>
          </cell>
          <cell r="BK717">
            <v>0</v>
          </cell>
          <cell r="BL717">
            <v>0</v>
          </cell>
          <cell r="BM717">
            <v>0</v>
          </cell>
          <cell r="BN717">
            <v>0</v>
          </cell>
          <cell r="BO717">
            <v>0</v>
          </cell>
          <cell r="BP717">
            <v>0</v>
          </cell>
          <cell r="BQ717">
            <v>0</v>
          </cell>
          <cell r="BR717">
            <v>0</v>
          </cell>
          <cell r="BS717">
            <v>0</v>
          </cell>
          <cell r="BT717">
            <v>0</v>
          </cell>
          <cell r="BU717">
            <v>0</v>
          </cell>
          <cell r="BV717">
            <v>0</v>
          </cell>
          <cell r="BW717">
            <v>0</v>
          </cell>
          <cell r="BX717">
            <v>0</v>
          </cell>
          <cell r="BY717">
            <v>0</v>
          </cell>
          <cell r="BZ717">
            <v>0</v>
          </cell>
          <cell r="CA717">
            <v>0</v>
          </cell>
          <cell r="CB717">
            <v>0</v>
          </cell>
          <cell r="CC717">
            <v>0</v>
          </cell>
          <cell r="CD717">
            <v>0</v>
          </cell>
          <cell r="CE717">
            <v>0</v>
          </cell>
          <cell r="CF717">
            <v>0</v>
          </cell>
          <cell r="CG717">
            <v>0</v>
          </cell>
          <cell r="CH717">
            <v>0</v>
          </cell>
          <cell r="CN717">
            <v>0</v>
          </cell>
          <cell r="CO717">
            <v>0</v>
          </cell>
          <cell r="CP717">
            <v>0</v>
          </cell>
          <cell r="CQ717">
            <v>0</v>
          </cell>
          <cell r="CS717">
            <v>0</v>
          </cell>
          <cell r="CT717">
            <v>0</v>
          </cell>
          <cell r="CU717">
            <v>0</v>
          </cell>
          <cell r="CV717">
            <v>0</v>
          </cell>
          <cell r="CW717">
            <v>0</v>
          </cell>
          <cell r="EE717">
            <v>0</v>
          </cell>
          <cell r="EF717">
            <v>0</v>
          </cell>
          <cell r="EH717">
            <v>0</v>
          </cell>
          <cell r="EI717">
            <v>0</v>
          </cell>
          <cell r="EJ717">
            <v>0</v>
          </cell>
          <cell r="EK717">
            <v>0</v>
          </cell>
          <cell r="EL717">
            <v>0</v>
          </cell>
          <cell r="EM717">
            <v>0</v>
          </cell>
        </row>
        <row r="718">
          <cell r="A718">
            <v>0</v>
          </cell>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V718">
            <v>0</v>
          </cell>
          <cell r="AW718">
            <v>0</v>
          </cell>
          <cell r="AX718">
            <v>0</v>
          </cell>
          <cell r="BA718">
            <v>0</v>
          </cell>
          <cell r="BB718">
            <v>0</v>
          </cell>
          <cell r="BC718">
            <v>0</v>
          </cell>
          <cell r="BD718">
            <v>0</v>
          </cell>
          <cell r="BE718">
            <v>0</v>
          </cell>
          <cell r="BF718">
            <v>0</v>
          </cell>
          <cell r="BG718">
            <v>0</v>
          </cell>
          <cell r="BH718">
            <v>0</v>
          </cell>
          <cell r="BI718">
            <v>0</v>
          </cell>
          <cell r="BJ718">
            <v>0</v>
          </cell>
          <cell r="BK718">
            <v>0</v>
          </cell>
          <cell r="BL718">
            <v>0</v>
          </cell>
          <cell r="BM718">
            <v>0</v>
          </cell>
          <cell r="BN718">
            <v>0</v>
          </cell>
          <cell r="BO718">
            <v>0</v>
          </cell>
          <cell r="BP718">
            <v>0</v>
          </cell>
          <cell r="BQ718">
            <v>0</v>
          </cell>
          <cell r="BR718">
            <v>0</v>
          </cell>
          <cell r="BS718">
            <v>0</v>
          </cell>
          <cell r="BT718">
            <v>0</v>
          </cell>
          <cell r="BU718">
            <v>0</v>
          </cell>
          <cell r="BV718">
            <v>0</v>
          </cell>
          <cell r="BW718">
            <v>0</v>
          </cell>
          <cell r="BX718">
            <v>0</v>
          </cell>
          <cell r="BY718">
            <v>0</v>
          </cell>
          <cell r="BZ718">
            <v>0</v>
          </cell>
          <cell r="CA718">
            <v>0</v>
          </cell>
          <cell r="CB718">
            <v>0</v>
          </cell>
          <cell r="CC718">
            <v>0</v>
          </cell>
          <cell r="CD718">
            <v>0</v>
          </cell>
          <cell r="CE718">
            <v>0</v>
          </cell>
          <cell r="CF718">
            <v>0</v>
          </cell>
          <cell r="CG718">
            <v>0</v>
          </cell>
          <cell r="CH718">
            <v>0</v>
          </cell>
          <cell r="CN718">
            <v>0</v>
          </cell>
          <cell r="CO718">
            <v>0</v>
          </cell>
          <cell r="CP718">
            <v>0</v>
          </cell>
          <cell r="CQ718">
            <v>0</v>
          </cell>
          <cell r="CS718">
            <v>0</v>
          </cell>
          <cell r="CT718">
            <v>0</v>
          </cell>
          <cell r="CU718">
            <v>0</v>
          </cell>
          <cell r="CV718">
            <v>0</v>
          </cell>
          <cell r="CW718">
            <v>0</v>
          </cell>
          <cell r="EE718">
            <v>0</v>
          </cell>
          <cell r="EF718">
            <v>0</v>
          </cell>
          <cell r="EH718">
            <v>0</v>
          </cell>
          <cell r="EI718">
            <v>0</v>
          </cell>
          <cell r="EJ718">
            <v>0</v>
          </cell>
          <cell r="EK718">
            <v>0</v>
          </cell>
          <cell r="EL718">
            <v>0</v>
          </cell>
          <cell r="EM718">
            <v>0</v>
          </cell>
        </row>
        <row r="719">
          <cell r="A719">
            <v>0</v>
          </cell>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V719">
            <v>0</v>
          </cell>
          <cell r="AW719">
            <v>0</v>
          </cell>
          <cell r="AX719">
            <v>0</v>
          </cell>
          <cell r="BA719">
            <v>0</v>
          </cell>
          <cell r="BB719">
            <v>0</v>
          </cell>
          <cell r="BC719">
            <v>0</v>
          </cell>
          <cell r="BD719">
            <v>0</v>
          </cell>
          <cell r="BE719">
            <v>0</v>
          </cell>
          <cell r="BF719">
            <v>0</v>
          </cell>
          <cell r="BG719">
            <v>0</v>
          </cell>
          <cell r="BH719">
            <v>0</v>
          </cell>
          <cell r="BI719">
            <v>0</v>
          </cell>
          <cell r="BJ719">
            <v>0</v>
          </cell>
          <cell r="BK719">
            <v>0</v>
          </cell>
          <cell r="BL719">
            <v>0</v>
          </cell>
          <cell r="BM719">
            <v>0</v>
          </cell>
          <cell r="BN719">
            <v>0</v>
          </cell>
          <cell r="BO719">
            <v>0</v>
          </cell>
          <cell r="BP719">
            <v>0</v>
          </cell>
          <cell r="BQ719">
            <v>0</v>
          </cell>
          <cell r="BR719">
            <v>0</v>
          </cell>
          <cell r="BS719">
            <v>0</v>
          </cell>
          <cell r="BT719">
            <v>0</v>
          </cell>
          <cell r="BU719">
            <v>0</v>
          </cell>
          <cell r="BV719">
            <v>0</v>
          </cell>
          <cell r="BW719">
            <v>0</v>
          </cell>
          <cell r="BX719">
            <v>0</v>
          </cell>
          <cell r="BY719">
            <v>0</v>
          </cell>
          <cell r="BZ719">
            <v>0</v>
          </cell>
          <cell r="CA719">
            <v>0</v>
          </cell>
          <cell r="CB719">
            <v>0</v>
          </cell>
          <cell r="CC719">
            <v>0</v>
          </cell>
          <cell r="CD719">
            <v>0</v>
          </cell>
          <cell r="CE719">
            <v>0</v>
          </cell>
          <cell r="CF719">
            <v>0</v>
          </cell>
          <cell r="CG719">
            <v>0</v>
          </cell>
          <cell r="CH719">
            <v>0</v>
          </cell>
          <cell r="CN719">
            <v>0</v>
          </cell>
          <cell r="CO719">
            <v>0</v>
          </cell>
          <cell r="CP719">
            <v>0</v>
          </cell>
          <cell r="CQ719">
            <v>0</v>
          </cell>
          <cell r="CS719">
            <v>0</v>
          </cell>
          <cell r="CT719">
            <v>0</v>
          </cell>
          <cell r="CU719">
            <v>0</v>
          </cell>
          <cell r="CV719">
            <v>0</v>
          </cell>
          <cell r="CW719">
            <v>0</v>
          </cell>
          <cell r="EE719">
            <v>0</v>
          </cell>
          <cell r="EF719">
            <v>0</v>
          </cell>
          <cell r="EH719">
            <v>0</v>
          </cell>
          <cell r="EI719">
            <v>0</v>
          </cell>
          <cell r="EJ719">
            <v>0</v>
          </cell>
          <cell r="EK719">
            <v>0</v>
          </cell>
          <cell r="EL719">
            <v>0</v>
          </cell>
          <cell r="EM719">
            <v>0</v>
          </cell>
        </row>
        <row r="720">
          <cell r="A720">
            <v>0</v>
          </cell>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V720">
            <v>0</v>
          </cell>
          <cell r="AW720">
            <v>0</v>
          </cell>
          <cell r="AX720">
            <v>0</v>
          </cell>
          <cell r="BA720">
            <v>0</v>
          </cell>
          <cell r="BB720">
            <v>0</v>
          </cell>
          <cell r="BC720">
            <v>0</v>
          </cell>
          <cell r="BD720">
            <v>0</v>
          </cell>
          <cell r="BE720">
            <v>0</v>
          </cell>
          <cell r="BF720">
            <v>0</v>
          </cell>
          <cell r="BG720">
            <v>0</v>
          </cell>
          <cell r="BH720">
            <v>0</v>
          </cell>
          <cell r="BI720">
            <v>0</v>
          </cell>
          <cell r="BJ720">
            <v>0</v>
          </cell>
          <cell r="BK720">
            <v>0</v>
          </cell>
          <cell r="BL720">
            <v>0</v>
          </cell>
          <cell r="BM720">
            <v>0</v>
          </cell>
          <cell r="BN720">
            <v>0</v>
          </cell>
          <cell r="BO720">
            <v>0</v>
          </cell>
          <cell r="BP720">
            <v>0</v>
          </cell>
          <cell r="BQ720">
            <v>0</v>
          </cell>
          <cell r="BR720">
            <v>0</v>
          </cell>
          <cell r="BS720">
            <v>0</v>
          </cell>
          <cell r="BT720">
            <v>0</v>
          </cell>
          <cell r="BU720">
            <v>0</v>
          </cell>
          <cell r="BV720">
            <v>0</v>
          </cell>
          <cell r="BW720">
            <v>0</v>
          </cell>
          <cell r="BX720">
            <v>0</v>
          </cell>
          <cell r="BY720">
            <v>0</v>
          </cell>
          <cell r="BZ720">
            <v>0</v>
          </cell>
          <cell r="CA720">
            <v>0</v>
          </cell>
          <cell r="CB720">
            <v>0</v>
          </cell>
          <cell r="CC720">
            <v>0</v>
          </cell>
          <cell r="CD720">
            <v>0</v>
          </cell>
          <cell r="CE720">
            <v>0</v>
          </cell>
          <cell r="CF720">
            <v>0</v>
          </cell>
          <cell r="CG720">
            <v>0</v>
          </cell>
          <cell r="CH720">
            <v>0</v>
          </cell>
          <cell r="CN720">
            <v>0</v>
          </cell>
          <cell r="CO720">
            <v>0</v>
          </cell>
          <cell r="CP720">
            <v>0</v>
          </cell>
          <cell r="CQ720">
            <v>0</v>
          </cell>
          <cell r="CS720">
            <v>0</v>
          </cell>
          <cell r="CT720">
            <v>0</v>
          </cell>
          <cell r="CU720">
            <v>0</v>
          </cell>
          <cell r="CV720">
            <v>0</v>
          </cell>
          <cell r="CW720">
            <v>0</v>
          </cell>
          <cell r="EE720">
            <v>0</v>
          </cell>
          <cell r="EF720">
            <v>0</v>
          </cell>
          <cell r="EH720">
            <v>0</v>
          </cell>
          <cell r="EI720">
            <v>0</v>
          </cell>
          <cell r="EJ720">
            <v>0</v>
          </cell>
          <cell r="EK720">
            <v>0</v>
          </cell>
          <cell r="EL720">
            <v>0</v>
          </cell>
          <cell r="EM720">
            <v>0</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V721">
            <v>0</v>
          </cell>
          <cell r="AW721">
            <v>0</v>
          </cell>
          <cell r="AX721">
            <v>0</v>
          </cell>
          <cell r="BA721">
            <v>0</v>
          </cell>
          <cell r="BB721">
            <v>0</v>
          </cell>
          <cell r="BC721">
            <v>0</v>
          </cell>
          <cell r="BD721">
            <v>0</v>
          </cell>
          <cell r="BE721">
            <v>0</v>
          </cell>
          <cell r="BF721">
            <v>0</v>
          </cell>
          <cell r="BG721">
            <v>0</v>
          </cell>
          <cell r="BH721">
            <v>0</v>
          </cell>
          <cell r="BI721">
            <v>0</v>
          </cell>
          <cell r="BJ721">
            <v>0</v>
          </cell>
          <cell r="BK721">
            <v>0</v>
          </cell>
          <cell r="BL721">
            <v>0</v>
          </cell>
          <cell r="BM721">
            <v>0</v>
          </cell>
          <cell r="BN721">
            <v>0</v>
          </cell>
          <cell r="BO721">
            <v>0</v>
          </cell>
          <cell r="BP721">
            <v>0</v>
          </cell>
          <cell r="BQ721">
            <v>0</v>
          </cell>
          <cell r="BR721">
            <v>0</v>
          </cell>
          <cell r="BS721">
            <v>0</v>
          </cell>
          <cell r="BT721">
            <v>0</v>
          </cell>
          <cell r="BU721">
            <v>0</v>
          </cell>
          <cell r="BV721">
            <v>0</v>
          </cell>
          <cell r="BW721">
            <v>0</v>
          </cell>
          <cell r="BX721">
            <v>0</v>
          </cell>
          <cell r="BY721">
            <v>0</v>
          </cell>
          <cell r="BZ721">
            <v>0</v>
          </cell>
          <cell r="CA721">
            <v>0</v>
          </cell>
          <cell r="CB721">
            <v>0</v>
          </cell>
          <cell r="CC721">
            <v>0</v>
          </cell>
          <cell r="CD721">
            <v>0</v>
          </cell>
          <cell r="CE721">
            <v>0</v>
          </cell>
          <cell r="CF721">
            <v>0</v>
          </cell>
          <cell r="CG721">
            <v>0</v>
          </cell>
          <cell r="CH721">
            <v>0</v>
          </cell>
          <cell r="CN721">
            <v>0</v>
          </cell>
          <cell r="CO721">
            <v>0</v>
          </cell>
          <cell r="CP721">
            <v>0</v>
          </cell>
          <cell r="CQ721">
            <v>0</v>
          </cell>
          <cell r="CS721">
            <v>0</v>
          </cell>
          <cell r="CT721">
            <v>0</v>
          </cell>
          <cell r="CU721">
            <v>0</v>
          </cell>
          <cell r="CV721">
            <v>0</v>
          </cell>
          <cell r="CW721">
            <v>0</v>
          </cell>
          <cell r="EE721">
            <v>0</v>
          </cell>
          <cell r="EF721">
            <v>0</v>
          </cell>
          <cell r="EH721">
            <v>0</v>
          </cell>
          <cell r="EI721">
            <v>0</v>
          </cell>
          <cell r="EJ721">
            <v>0</v>
          </cell>
          <cell r="EK721">
            <v>0</v>
          </cell>
          <cell r="EL721">
            <v>0</v>
          </cell>
          <cell r="EM721">
            <v>0</v>
          </cell>
        </row>
        <row r="722">
          <cell r="A722">
            <v>0</v>
          </cell>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V722">
            <v>0</v>
          </cell>
          <cell r="AW722">
            <v>0</v>
          </cell>
          <cell r="AX722">
            <v>0</v>
          </cell>
          <cell r="BA722">
            <v>0</v>
          </cell>
          <cell r="BB722">
            <v>0</v>
          </cell>
          <cell r="BC722">
            <v>0</v>
          </cell>
          <cell r="BD722">
            <v>0</v>
          </cell>
          <cell r="BE722">
            <v>0</v>
          </cell>
          <cell r="BF722">
            <v>0</v>
          </cell>
          <cell r="BG722">
            <v>0</v>
          </cell>
          <cell r="BH722">
            <v>0</v>
          </cell>
          <cell r="BI722">
            <v>0</v>
          </cell>
          <cell r="BJ722">
            <v>0</v>
          </cell>
          <cell r="BK722">
            <v>0</v>
          </cell>
          <cell r="BL722">
            <v>0</v>
          </cell>
          <cell r="BM722">
            <v>0</v>
          </cell>
          <cell r="BN722">
            <v>0</v>
          </cell>
          <cell r="BO722">
            <v>0</v>
          </cell>
          <cell r="BP722">
            <v>0</v>
          </cell>
          <cell r="BQ722">
            <v>0</v>
          </cell>
          <cell r="BR722">
            <v>0</v>
          </cell>
          <cell r="BS722">
            <v>0</v>
          </cell>
          <cell r="BT722">
            <v>0</v>
          </cell>
          <cell r="BU722">
            <v>0</v>
          </cell>
          <cell r="BV722">
            <v>0</v>
          </cell>
          <cell r="BW722">
            <v>0</v>
          </cell>
          <cell r="BX722">
            <v>0</v>
          </cell>
          <cell r="BY722">
            <v>0</v>
          </cell>
          <cell r="BZ722">
            <v>0</v>
          </cell>
          <cell r="CA722">
            <v>0</v>
          </cell>
          <cell r="CB722">
            <v>0</v>
          </cell>
          <cell r="CC722">
            <v>0</v>
          </cell>
          <cell r="CD722">
            <v>0</v>
          </cell>
          <cell r="CE722">
            <v>0</v>
          </cell>
          <cell r="CF722">
            <v>0</v>
          </cell>
          <cell r="CG722">
            <v>0</v>
          </cell>
          <cell r="CH722">
            <v>0</v>
          </cell>
          <cell r="CN722">
            <v>0</v>
          </cell>
          <cell r="CO722">
            <v>0</v>
          </cell>
          <cell r="CP722">
            <v>0</v>
          </cell>
          <cell r="CQ722">
            <v>0</v>
          </cell>
          <cell r="CS722">
            <v>0</v>
          </cell>
          <cell r="CT722">
            <v>0</v>
          </cell>
          <cell r="CU722">
            <v>0</v>
          </cell>
          <cell r="CV722">
            <v>0</v>
          </cell>
          <cell r="CW722">
            <v>0</v>
          </cell>
          <cell r="EE722">
            <v>0</v>
          </cell>
          <cell r="EF722">
            <v>0</v>
          </cell>
          <cell r="EH722">
            <v>0</v>
          </cell>
          <cell r="EI722">
            <v>0</v>
          </cell>
          <cell r="EJ722">
            <v>0</v>
          </cell>
          <cell r="EK722">
            <v>0</v>
          </cell>
          <cell r="EL722">
            <v>0</v>
          </cell>
          <cell r="EM722">
            <v>0</v>
          </cell>
        </row>
        <row r="723">
          <cell r="A723">
            <v>0</v>
          </cell>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V723">
            <v>0</v>
          </cell>
          <cell r="AW723">
            <v>0</v>
          </cell>
          <cell r="AX723">
            <v>0</v>
          </cell>
          <cell r="BA723">
            <v>0</v>
          </cell>
          <cell r="BB723">
            <v>0</v>
          </cell>
          <cell r="BC723">
            <v>0</v>
          </cell>
          <cell r="BD723">
            <v>0</v>
          </cell>
          <cell r="BE723">
            <v>0</v>
          </cell>
          <cell r="BF723">
            <v>0</v>
          </cell>
          <cell r="BG723">
            <v>0</v>
          </cell>
          <cell r="BH723">
            <v>0</v>
          </cell>
          <cell r="BI723">
            <v>0</v>
          </cell>
          <cell r="BJ723">
            <v>0</v>
          </cell>
          <cell r="BK723">
            <v>0</v>
          </cell>
          <cell r="BL723">
            <v>0</v>
          </cell>
          <cell r="BM723">
            <v>0</v>
          </cell>
          <cell r="BN723">
            <v>0</v>
          </cell>
          <cell r="BO723">
            <v>0</v>
          </cell>
          <cell r="BP723">
            <v>0</v>
          </cell>
          <cell r="BQ723">
            <v>0</v>
          </cell>
          <cell r="BR723">
            <v>0</v>
          </cell>
          <cell r="BS723">
            <v>0</v>
          </cell>
          <cell r="BT723">
            <v>0</v>
          </cell>
          <cell r="BU723">
            <v>0</v>
          </cell>
          <cell r="BV723">
            <v>0</v>
          </cell>
          <cell r="BW723">
            <v>0</v>
          </cell>
          <cell r="BX723">
            <v>0</v>
          </cell>
          <cell r="BY723">
            <v>0</v>
          </cell>
          <cell r="BZ723">
            <v>0</v>
          </cell>
          <cell r="CA723">
            <v>0</v>
          </cell>
          <cell r="CB723">
            <v>0</v>
          </cell>
          <cell r="CC723">
            <v>0</v>
          </cell>
          <cell r="CD723">
            <v>0</v>
          </cell>
          <cell r="CE723">
            <v>0</v>
          </cell>
          <cell r="CF723">
            <v>0</v>
          </cell>
          <cell r="CG723">
            <v>0</v>
          </cell>
          <cell r="CH723">
            <v>0</v>
          </cell>
          <cell r="CN723">
            <v>0</v>
          </cell>
          <cell r="CO723">
            <v>0</v>
          </cell>
          <cell r="CP723">
            <v>0</v>
          </cell>
          <cell r="CQ723">
            <v>0</v>
          </cell>
          <cell r="CS723">
            <v>0</v>
          </cell>
          <cell r="CT723">
            <v>0</v>
          </cell>
          <cell r="CU723">
            <v>0</v>
          </cell>
          <cell r="CV723">
            <v>0</v>
          </cell>
          <cell r="CW723">
            <v>0</v>
          </cell>
          <cell r="EE723">
            <v>0</v>
          </cell>
          <cell r="EF723">
            <v>0</v>
          </cell>
          <cell r="EH723">
            <v>0</v>
          </cell>
          <cell r="EI723">
            <v>0</v>
          </cell>
          <cell r="EJ723">
            <v>0</v>
          </cell>
          <cell r="EK723">
            <v>0</v>
          </cell>
          <cell r="EL723">
            <v>0</v>
          </cell>
          <cell r="EM723">
            <v>0</v>
          </cell>
        </row>
        <row r="724">
          <cell r="A724">
            <v>0</v>
          </cell>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V724">
            <v>0</v>
          </cell>
          <cell r="AW724">
            <v>0</v>
          </cell>
          <cell r="AX724">
            <v>0</v>
          </cell>
          <cell r="BA724">
            <v>0</v>
          </cell>
          <cell r="BB724">
            <v>0</v>
          </cell>
          <cell r="BC724">
            <v>0</v>
          </cell>
          <cell r="BD724">
            <v>0</v>
          </cell>
          <cell r="BE724">
            <v>0</v>
          </cell>
          <cell r="BF724">
            <v>0</v>
          </cell>
          <cell r="BG724">
            <v>0</v>
          </cell>
          <cell r="BH724">
            <v>0</v>
          </cell>
          <cell r="BI724">
            <v>0</v>
          </cell>
          <cell r="BJ724">
            <v>0</v>
          </cell>
          <cell r="BK724">
            <v>0</v>
          </cell>
          <cell r="BL724">
            <v>0</v>
          </cell>
          <cell r="BM724">
            <v>0</v>
          </cell>
          <cell r="BN724">
            <v>0</v>
          </cell>
          <cell r="BO724">
            <v>0</v>
          </cell>
          <cell r="BP724">
            <v>0</v>
          </cell>
          <cell r="BQ724">
            <v>0</v>
          </cell>
          <cell r="BR724">
            <v>0</v>
          </cell>
          <cell r="BS724">
            <v>0</v>
          </cell>
          <cell r="BT724">
            <v>0</v>
          </cell>
          <cell r="BU724">
            <v>0</v>
          </cell>
          <cell r="BV724">
            <v>0</v>
          </cell>
          <cell r="BW724">
            <v>0</v>
          </cell>
          <cell r="BX724">
            <v>0</v>
          </cell>
          <cell r="BY724">
            <v>0</v>
          </cell>
          <cell r="BZ724">
            <v>0</v>
          </cell>
          <cell r="CA724">
            <v>0</v>
          </cell>
          <cell r="CB724">
            <v>0</v>
          </cell>
          <cell r="CC724">
            <v>0</v>
          </cell>
          <cell r="CD724">
            <v>0</v>
          </cell>
          <cell r="CE724">
            <v>0</v>
          </cell>
          <cell r="CF724">
            <v>0</v>
          </cell>
          <cell r="CG724">
            <v>0</v>
          </cell>
          <cell r="CH724">
            <v>0</v>
          </cell>
          <cell r="CN724">
            <v>0</v>
          </cell>
          <cell r="CO724">
            <v>0</v>
          </cell>
          <cell r="CP724">
            <v>0</v>
          </cell>
          <cell r="CQ724">
            <v>0</v>
          </cell>
          <cell r="CS724">
            <v>0</v>
          </cell>
          <cell r="CT724">
            <v>0</v>
          </cell>
          <cell r="CU724">
            <v>0</v>
          </cell>
          <cell r="CV724">
            <v>0</v>
          </cell>
          <cell r="CW724">
            <v>0</v>
          </cell>
          <cell r="EE724">
            <v>0</v>
          </cell>
          <cell r="EF724">
            <v>0</v>
          </cell>
          <cell r="EH724">
            <v>0</v>
          </cell>
          <cell r="EI724">
            <v>0</v>
          </cell>
          <cell r="EJ724">
            <v>0</v>
          </cell>
          <cell r="EK724">
            <v>0</v>
          </cell>
          <cell r="EL724">
            <v>0</v>
          </cell>
          <cell r="EM724">
            <v>0</v>
          </cell>
        </row>
        <row r="725">
          <cell r="A725">
            <v>0</v>
          </cell>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V725">
            <v>0</v>
          </cell>
          <cell r="AW725">
            <v>0</v>
          </cell>
          <cell r="AX725">
            <v>0</v>
          </cell>
          <cell r="BA725">
            <v>0</v>
          </cell>
          <cell r="BB725">
            <v>0</v>
          </cell>
          <cell r="BC725">
            <v>0</v>
          </cell>
          <cell r="BD725">
            <v>0</v>
          </cell>
          <cell r="BE725">
            <v>0</v>
          </cell>
          <cell r="BF725">
            <v>0</v>
          </cell>
          <cell r="BG725">
            <v>0</v>
          </cell>
          <cell r="BH725">
            <v>0</v>
          </cell>
          <cell r="BI725">
            <v>0</v>
          </cell>
          <cell r="BJ725">
            <v>0</v>
          </cell>
          <cell r="BK725">
            <v>0</v>
          </cell>
          <cell r="BL725">
            <v>0</v>
          </cell>
          <cell r="BM725">
            <v>0</v>
          </cell>
          <cell r="BN725">
            <v>0</v>
          </cell>
          <cell r="BO725">
            <v>0</v>
          </cell>
          <cell r="BP725">
            <v>0</v>
          </cell>
          <cell r="BQ725">
            <v>0</v>
          </cell>
          <cell r="BR725">
            <v>0</v>
          </cell>
          <cell r="BS725">
            <v>0</v>
          </cell>
          <cell r="BT725">
            <v>0</v>
          </cell>
          <cell r="BU725">
            <v>0</v>
          </cell>
          <cell r="BV725">
            <v>0</v>
          </cell>
          <cell r="BW725">
            <v>0</v>
          </cell>
          <cell r="BX725">
            <v>0</v>
          </cell>
          <cell r="BY725">
            <v>0</v>
          </cell>
          <cell r="BZ725">
            <v>0</v>
          </cell>
          <cell r="CA725">
            <v>0</v>
          </cell>
          <cell r="CB725">
            <v>0</v>
          </cell>
          <cell r="CC725">
            <v>0</v>
          </cell>
          <cell r="CD725">
            <v>0</v>
          </cell>
          <cell r="CE725">
            <v>0</v>
          </cell>
          <cell r="CF725">
            <v>0</v>
          </cell>
          <cell r="CG725">
            <v>0</v>
          </cell>
          <cell r="CH725">
            <v>0</v>
          </cell>
          <cell r="CN725">
            <v>0</v>
          </cell>
          <cell r="CO725">
            <v>0</v>
          </cell>
          <cell r="CP725">
            <v>0</v>
          </cell>
          <cell r="CQ725">
            <v>0</v>
          </cell>
          <cell r="CS725">
            <v>0</v>
          </cell>
          <cell r="CT725">
            <v>0</v>
          </cell>
          <cell r="CU725">
            <v>0</v>
          </cell>
          <cell r="CV725">
            <v>0</v>
          </cell>
          <cell r="CW725">
            <v>0</v>
          </cell>
          <cell r="EE725">
            <v>0</v>
          </cell>
          <cell r="EF725">
            <v>0</v>
          </cell>
          <cell r="EH725">
            <v>0</v>
          </cell>
          <cell r="EI725">
            <v>0</v>
          </cell>
          <cell r="EJ725">
            <v>0</v>
          </cell>
          <cell r="EK725">
            <v>0</v>
          </cell>
          <cell r="EL725">
            <v>0</v>
          </cell>
          <cell r="EM725">
            <v>0</v>
          </cell>
        </row>
        <row r="726">
          <cell r="A726">
            <v>0</v>
          </cell>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V726">
            <v>0</v>
          </cell>
          <cell r="AW726">
            <v>0</v>
          </cell>
          <cell r="AX726">
            <v>0</v>
          </cell>
          <cell r="BA726">
            <v>0</v>
          </cell>
          <cell r="BB726">
            <v>0</v>
          </cell>
          <cell r="BC726">
            <v>0</v>
          </cell>
          <cell r="BD726">
            <v>0</v>
          </cell>
          <cell r="BE726">
            <v>0</v>
          </cell>
          <cell r="BF726">
            <v>0</v>
          </cell>
          <cell r="BG726">
            <v>0</v>
          </cell>
          <cell r="BH726">
            <v>0</v>
          </cell>
          <cell r="BI726">
            <v>0</v>
          </cell>
          <cell r="BJ726">
            <v>0</v>
          </cell>
          <cell r="BK726">
            <v>0</v>
          </cell>
          <cell r="BL726">
            <v>0</v>
          </cell>
          <cell r="BM726">
            <v>0</v>
          </cell>
          <cell r="BN726">
            <v>0</v>
          </cell>
          <cell r="BO726">
            <v>0</v>
          </cell>
          <cell r="BP726">
            <v>0</v>
          </cell>
          <cell r="BQ726">
            <v>0</v>
          </cell>
          <cell r="BR726">
            <v>0</v>
          </cell>
          <cell r="BS726">
            <v>0</v>
          </cell>
          <cell r="BT726">
            <v>0</v>
          </cell>
          <cell r="BU726">
            <v>0</v>
          </cell>
          <cell r="BV726">
            <v>0</v>
          </cell>
          <cell r="BW726">
            <v>0</v>
          </cell>
          <cell r="BX726">
            <v>0</v>
          </cell>
          <cell r="BY726">
            <v>0</v>
          </cell>
          <cell r="BZ726">
            <v>0</v>
          </cell>
          <cell r="CA726">
            <v>0</v>
          </cell>
          <cell r="CB726">
            <v>0</v>
          </cell>
          <cell r="CC726">
            <v>0</v>
          </cell>
          <cell r="CD726">
            <v>0</v>
          </cell>
          <cell r="CE726">
            <v>0</v>
          </cell>
          <cell r="CF726">
            <v>0</v>
          </cell>
          <cell r="CG726">
            <v>0</v>
          </cell>
          <cell r="CH726">
            <v>0</v>
          </cell>
          <cell r="CN726">
            <v>0</v>
          </cell>
          <cell r="CO726">
            <v>0</v>
          </cell>
          <cell r="CP726">
            <v>0</v>
          </cell>
          <cell r="CQ726">
            <v>0</v>
          </cell>
          <cell r="CS726">
            <v>0</v>
          </cell>
          <cell r="CT726">
            <v>0</v>
          </cell>
          <cell r="CU726">
            <v>0</v>
          </cell>
          <cell r="CV726">
            <v>0</v>
          </cell>
          <cell r="CW726">
            <v>0</v>
          </cell>
          <cell r="EE726">
            <v>0</v>
          </cell>
          <cell r="EF726">
            <v>0</v>
          </cell>
          <cell r="EH726">
            <v>0</v>
          </cell>
          <cell r="EI726">
            <v>0</v>
          </cell>
          <cell r="EJ726">
            <v>0</v>
          </cell>
          <cell r="EK726">
            <v>0</v>
          </cell>
          <cell r="EL726">
            <v>0</v>
          </cell>
          <cell r="EM726">
            <v>0</v>
          </cell>
        </row>
        <row r="727">
          <cell r="A727">
            <v>0</v>
          </cell>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V727">
            <v>0</v>
          </cell>
          <cell r="AW727">
            <v>0</v>
          </cell>
          <cell r="AX727">
            <v>0</v>
          </cell>
          <cell r="BA727">
            <v>0</v>
          </cell>
          <cell r="BB727">
            <v>0</v>
          </cell>
          <cell r="BC727">
            <v>0</v>
          </cell>
          <cell r="BD727">
            <v>0</v>
          </cell>
          <cell r="BE727">
            <v>0</v>
          </cell>
          <cell r="BF727">
            <v>0</v>
          </cell>
          <cell r="BG727">
            <v>0</v>
          </cell>
          <cell r="BH727">
            <v>0</v>
          </cell>
          <cell r="BI727">
            <v>0</v>
          </cell>
          <cell r="BJ727">
            <v>0</v>
          </cell>
          <cell r="BK727">
            <v>0</v>
          </cell>
          <cell r="BL727">
            <v>0</v>
          </cell>
          <cell r="BM727">
            <v>0</v>
          </cell>
          <cell r="BN727">
            <v>0</v>
          </cell>
          <cell r="BO727">
            <v>0</v>
          </cell>
          <cell r="BP727">
            <v>0</v>
          </cell>
          <cell r="BQ727">
            <v>0</v>
          </cell>
          <cell r="BR727">
            <v>0</v>
          </cell>
          <cell r="BS727">
            <v>0</v>
          </cell>
          <cell r="BT727">
            <v>0</v>
          </cell>
          <cell r="BU727">
            <v>0</v>
          </cell>
          <cell r="BV727">
            <v>0</v>
          </cell>
          <cell r="BW727">
            <v>0</v>
          </cell>
          <cell r="BX727">
            <v>0</v>
          </cell>
          <cell r="BY727">
            <v>0</v>
          </cell>
          <cell r="BZ727">
            <v>0</v>
          </cell>
          <cell r="CA727">
            <v>0</v>
          </cell>
          <cell r="CB727">
            <v>0</v>
          </cell>
          <cell r="CC727">
            <v>0</v>
          </cell>
          <cell r="CD727">
            <v>0</v>
          </cell>
          <cell r="CE727">
            <v>0</v>
          </cell>
          <cell r="CF727">
            <v>0</v>
          </cell>
          <cell r="CG727">
            <v>0</v>
          </cell>
          <cell r="CH727">
            <v>0</v>
          </cell>
          <cell r="CN727">
            <v>0</v>
          </cell>
          <cell r="CO727">
            <v>0</v>
          </cell>
          <cell r="CP727">
            <v>0</v>
          </cell>
          <cell r="CQ727">
            <v>0</v>
          </cell>
          <cell r="CS727">
            <v>0</v>
          </cell>
          <cell r="CT727">
            <v>0</v>
          </cell>
          <cell r="CU727">
            <v>0</v>
          </cell>
          <cell r="CV727">
            <v>0</v>
          </cell>
          <cell r="CW727">
            <v>0</v>
          </cell>
          <cell r="EE727">
            <v>0</v>
          </cell>
          <cell r="EF727">
            <v>0</v>
          </cell>
          <cell r="EH727">
            <v>0</v>
          </cell>
          <cell r="EI727">
            <v>0</v>
          </cell>
          <cell r="EJ727">
            <v>0</v>
          </cell>
          <cell r="EK727">
            <v>0</v>
          </cell>
          <cell r="EL727">
            <v>0</v>
          </cell>
          <cell r="EM727">
            <v>0</v>
          </cell>
        </row>
        <row r="728">
          <cell r="A728">
            <v>0</v>
          </cell>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V728">
            <v>0</v>
          </cell>
          <cell r="AW728">
            <v>0</v>
          </cell>
          <cell r="AX728">
            <v>0</v>
          </cell>
          <cell r="BA728">
            <v>0</v>
          </cell>
          <cell r="BB728">
            <v>0</v>
          </cell>
          <cell r="BC728">
            <v>0</v>
          </cell>
          <cell r="BD728">
            <v>0</v>
          </cell>
          <cell r="BE728">
            <v>0</v>
          </cell>
          <cell r="BF728">
            <v>0</v>
          </cell>
          <cell r="BG728">
            <v>0</v>
          </cell>
          <cell r="BH728">
            <v>0</v>
          </cell>
          <cell r="BI728">
            <v>0</v>
          </cell>
          <cell r="BJ728">
            <v>0</v>
          </cell>
          <cell r="BK728">
            <v>0</v>
          </cell>
          <cell r="BL728">
            <v>0</v>
          </cell>
          <cell r="BM728">
            <v>0</v>
          </cell>
          <cell r="BN728">
            <v>0</v>
          </cell>
          <cell r="BO728">
            <v>0</v>
          </cell>
          <cell r="BP728">
            <v>0</v>
          </cell>
          <cell r="BQ728">
            <v>0</v>
          </cell>
          <cell r="BR728">
            <v>0</v>
          </cell>
          <cell r="BS728">
            <v>0</v>
          </cell>
          <cell r="BT728">
            <v>0</v>
          </cell>
          <cell r="BU728">
            <v>0</v>
          </cell>
          <cell r="BV728">
            <v>0</v>
          </cell>
          <cell r="BW728">
            <v>0</v>
          </cell>
          <cell r="BX728">
            <v>0</v>
          </cell>
          <cell r="BY728">
            <v>0</v>
          </cell>
          <cell r="BZ728">
            <v>0</v>
          </cell>
          <cell r="CA728">
            <v>0</v>
          </cell>
          <cell r="CB728">
            <v>0</v>
          </cell>
          <cell r="CC728">
            <v>0</v>
          </cell>
          <cell r="CD728">
            <v>0</v>
          </cell>
          <cell r="CE728">
            <v>0</v>
          </cell>
          <cell r="CF728">
            <v>0</v>
          </cell>
          <cell r="CG728">
            <v>0</v>
          </cell>
          <cell r="CH728">
            <v>0</v>
          </cell>
          <cell r="CN728">
            <v>0</v>
          </cell>
          <cell r="CO728">
            <v>0</v>
          </cell>
          <cell r="CP728">
            <v>0</v>
          </cell>
          <cell r="CQ728">
            <v>0</v>
          </cell>
          <cell r="CS728">
            <v>0</v>
          </cell>
          <cell r="CT728">
            <v>0</v>
          </cell>
          <cell r="CU728">
            <v>0</v>
          </cell>
          <cell r="CV728">
            <v>0</v>
          </cell>
          <cell r="CW728">
            <v>0</v>
          </cell>
          <cell r="EE728">
            <v>0</v>
          </cell>
          <cell r="EF728">
            <v>0</v>
          </cell>
          <cell r="EH728">
            <v>0</v>
          </cell>
          <cell r="EI728">
            <v>0</v>
          </cell>
          <cell r="EJ728">
            <v>0</v>
          </cell>
          <cell r="EK728">
            <v>0</v>
          </cell>
          <cell r="EL728">
            <v>0</v>
          </cell>
          <cell r="EM728">
            <v>0</v>
          </cell>
        </row>
        <row r="729">
          <cell r="A729">
            <v>0</v>
          </cell>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V729">
            <v>0</v>
          </cell>
          <cell r="AW729">
            <v>0</v>
          </cell>
          <cell r="AX729">
            <v>0</v>
          </cell>
          <cell r="BA729">
            <v>0</v>
          </cell>
          <cell r="BB729">
            <v>0</v>
          </cell>
          <cell r="BC729">
            <v>0</v>
          </cell>
          <cell r="BD729">
            <v>0</v>
          </cell>
          <cell r="BE729">
            <v>0</v>
          </cell>
          <cell r="BF729">
            <v>0</v>
          </cell>
          <cell r="BG729">
            <v>0</v>
          </cell>
          <cell r="BH729">
            <v>0</v>
          </cell>
          <cell r="BI729">
            <v>0</v>
          </cell>
          <cell r="BJ729">
            <v>0</v>
          </cell>
          <cell r="BK729">
            <v>0</v>
          </cell>
          <cell r="BL729">
            <v>0</v>
          </cell>
          <cell r="BM729">
            <v>0</v>
          </cell>
          <cell r="BN729">
            <v>0</v>
          </cell>
          <cell r="BO729">
            <v>0</v>
          </cell>
          <cell r="BP729">
            <v>0</v>
          </cell>
          <cell r="BQ729">
            <v>0</v>
          </cell>
          <cell r="BR729">
            <v>0</v>
          </cell>
          <cell r="BS729">
            <v>0</v>
          </cell>
          <cell r="BT729">
            <v>0</v>
          </cell>
          <cell r="BU729">
            <v>0</v>
          </cell>
          <cell r="BV729">
            <v>0</v>
          </cell>
          <cell r="BW729">
            <v>0</v>
          </cell>
          <cell r="BX729">
            <v>0</v>
          </cell>
          <cell r="BY729">
            <v>0</v>
          </cell>
          <cell r="BZ729">
            <v>0</v>
          </cell>
          <cell r="CA729">
            <v>0</v>
          </cell>
          <cell r="CB729">
            <v>0</v>
          </cell>
          <cell r="CC729">
            <v>0</v>
          </cell>
          <cell r="CD729">
            <v>0</v>
          </cell>
          <cell r="CE729">
            <v>0</v>
          </cell>
          <cell r="CF729">
            <v>0</v>
          </cell>
          <cell r="CG729">
            <v>0</v>
          </cell>
          <cell r="CH729">
            <v>0</v>
          </cell>
          <cell r="CN729">
            <v>0</v>
          </cell>
          <cell r="CO729">
            <v>0</v>
          </cell>
          <cell r="CP729">
            <v>0</v>
          </cell>
          <cell r="CQ729">
            <v>0</v>
          </cell>
          <cell r="CS729">
            <v>0</v>
          </cell>
          <cell r="CT729">
            <v>0</v>
          </cell>
          <cell r="CU729">
            <v>0</v>
          </cell>
          <cell r="CV729">
            <v>0</v>
          </cell>
          <cell r="CW729">
            <v>0</v>
          </cell>
          <cell r="EE729">
            <v>0</v>
          </cell>
          <cell r="EF729">
            <v>0</v>
          </cell>
          <cell r="EH729">
            <v>0</v>
          </cell>
          <cell r="EI729">
            <v>0</v>
          </cell>
          <cell r="EJ729">
            <v>0</v>
          </cell>
          <cell r="EK729">
            <v>0</v>
          </cell>
          <cell r="EL729">
            <v>0</v>
          </cell>
          <cell r="EM729">
            <v>0</v>
          </cell>
        </row>
        <row r="730">
          <cell r="A730">
            <v>0</v>
          </cell>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V730">
            <v>0</v>
          </cell>
          <cell r="AW730">
            <v>0</v>
          </cell>
          <cell r="AX730">
            <v>0</v>
          </cell>
          <cell r="BA730">
            <v>0</v>
          </cell>
          <cell r="BB730">
            <v>0</v>
          </cell>
          <cell r="BC730">
            <v>0</v>
          </cell>
          <cell r="BD730">
            <v>0</v>
          </cell>
          <cell r="BE730">
            <v>0</v>
          </cell>
          <cell r="BF730">
            <v>0</v>
          </cell>
          <cell r="BG730">
            <v>0</v>
          </cell>
          <cell r="BH730">
            <v>0</v>
          </cell>
          <cell r="BI730">
            <v>0</v>
          </cell>
          <cell r="BJ730">
            <v>0</v>
          </cell>
          <cell r="BK730">
            <v>0</v>
          </cell>
          <cell r="BL730">
            <v>0</v>
          </cell>
          <cell r="BM730">
            <v>0</v>
          </cell>
          <cell r="BN730">
            <v>0</v>
          </cell>
          <cell r="BO730">
            <v>0</v>
          </cell>
          <cell r="BP730">
            <v>0</v>
          </cell>
          <cell r="BQ730">
            <v>0</v>
          </cell>
          <cell r="BR730">
            <v>0</v>
          </cell>
          <cell r="BS730">
            <v>0</v>
          </cell>
          <cell r="BT730">
            <v>0</v>
          </cell>
          <cell r="BU730">
            <v>0</v>
          </cell>
          <cell r="BV730">
            <v>0</v>
          </cell>
          <cell r="BW730">
            <v>0</v>
          </cell>
          <cell r="BX730">
            <v>0</v>
          </cell>
          <cell r="BY730">
            <v>0</v>
          </cell>
          <cell r="BZ730">
            <v>0</v>
          </cell>
          <cell r="CA730">
            <v>0</v>
          </cell>
          <cell r="CB730">
            <v>0</v>
          </cell>
          <cell r="CC730">
            <v>0</v>
          </cell>
          <cell r="CD730">
            <v>0</v>
          </cell>
          <cell r="CE730">
            <v>0</v>
          </cell>
          <cell r="CF730">
            <v>0</v>
          </cell>
          <cell r="CG730">
            <v>0</v>
          </cell>
          <cell r="CH730">
            <v>0</v>
          </cell>
          <cell r="CN730">
            <v>0</v>
          </cell>
          <cell r="CO730">
            <v>0</v>
          </cell>
          <cell r="CP730">
            <v>0</v>
          </cell>
          <cell r="CQ730">
            <v>0</v>
          </cell>
          <cell r="CS730">
            <v>0</v>
          </cell>
          <cell r="CT730">
            <v>0</v>
          </cell>
          <cell r="CU730">
            <v>0</v>
          </cell>
          <cell r="CV730">
            <v>0</v>
          </cell>
          <cell r="CW730">
            <v>0</v>
          </cell>
          <cell r="EE730">
            <v>0</v>
          </cell>
          <cell r="EF730">
            <v>0</v>
          </cell>
          <cell r="EH730">
            <v>0</v>
          </cell>
          <cell r="EI730">
            <v>0</v>
          </cell>
          <cell r="EJ730">
            <v>0</v>
          </cell>
          <cell r="EK730">
            <v>0</v>
          </cell>
          <cell r="EL730">
            <v>0</v>
          </cell>
          <cell r="EM730">
            <v>0</v>
          </cell>
        </row>
        <row r="731">
          <cell r="A731">
            <v>0</v>
          </cell>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V731">
            <v>0</v>
          </cell>
          <cell r="AW731">
            <v>0</v>
          </cell>
          <cell r="AX731">
            <v>0</v>
          </cell>
          <cell r="BA731">
            <v>0</v>
          </cell>
          <cell r="BB731">
            <v>0</v>
          </cell>
          <cell r="BC731">
            <v>0</v>
          </cell>
          <cell r="BD731">
            <v>0</v>
          </cell>
          <cell r="BE731">
            <v>0</v>
          </cell>
          <cell r="BF731">
            <v>0</v>
          </cell>
          <cell r="BG731">
            <v>0</v>
          </cell>
          <cell r="BH731">
            <v>0</v>
          </cell>
          <cell r="BI731">
            <v>0</v>
          </cell>
          <cell r="BJ731">
            <v>0</v>
          </cell>
          <cell r="BK731">
            <v>0</v>
          </cell>
          <cell r="BL731">
            <v>0</v>
          </cell>
          <cell r="BM731">
            <v>0</v>
          </cell>
          <cell r="BN731">
            <v>0</v>
          </cell>
          <cell r="BO731">
            <v>0</v>
          </cell>
          <cell r="BP731">
            <v>0</v>
          </cell>
          <cell r="BQ731">
            <v>0</v>
          </cell>
          <cell r="BR731">
            <v>0</v>
          </cell>
          <cell r="BS731">
            <v>0</v>
          </cell>
          <cell r="BT731">
            <v>0</v>
          </cell>
          <cell r="BU731">
            <v>0</v>
          </cell>
          <cell r="BV731">
            <v>0</v>
          </cell>
          <cell r="BW731">
            <v>0</v>
          </cell>
          <cell r="BX731">
            <v>0</v>
          </cell>
          <cell r="BY731">
            <v>0</v>
          </cell>
          <cell r="BZ731">
            <v>0</v>
          </cell>
          <cell r="CA731">
            <v>0</v>
          </cell>
          <cell r="CB731">
            <v>0</v>
          </cell>
          <cell r="CC731">
            <v>0</v>
          </cell>
          <cell r="CD731">
            <v>0</v>
          </cell>
          <cell r="CE731">
            <v>0</v>
          </cell>
          <cell r="CF731">
            <v>0</v>
          </cell>
          <cell r="CG731">
            <v>0</v>
          </cell>
          <cell r="CH731">
            <v>0</v>
          </cell>
          <cell r="CN731">
            <v>0</v>
          </cell>
          <cell r="CO731">
            <v>0</v>
          </cell>
          <cell r="CP731">
            <v>0</v>
          </cell>
          <cell r="CQ731">
            <v>0</v>
          </cell>
          <cell r="CS731">
            <v>0</v>
          </cell>
          <cell r="CT731">
            <v>0</v>
          </cell>
          <cell r="CU731">
            <v>0</v>
          </cell>
          <cell r="CV731">
            <v>0</v>
          </cell>
          <cell r="CW731">
            <v>0</v>
          </cell>
          <cell r="EE731">
            <v>0</v>
          </cell>
          <cell r="EF731">
            <v>0</v>
          </cell>
          <cell r="EH731">
            <v>0</v>
          </cell>
          <cell r="EI731">
            <v>0</v>
          </cell>
          <cell r="EJ731">
            <v>0</v>
          </cell>
          <cell r="EK731">
            <v>0</v>
          </cell>
          <cell r="EL731">
            <v>0</v>
          </cell>
          <cell r="EM731">
            <v>0</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V732">
            <v>0</v>
          </cell>
          <cell r="AW732">
            <v>0</v>
          </cell>
          <cell r="AX732">
            <v>0</v>
          </cell>
          <cell r="BA732">
            <v>0</v>
          </cell>
          <cell r="BB732">
            <v>0</v>
          </cell>
          <cell r="BC732">
            <v>0</v>
          </cell>
          <cell r="BD732">
            <v>0</v>
          </cell>
          <cell r="BE732">
            <v>0</v>
          </cell>
          <cell r="BF732">
            <v>0</v>
          </cell>
          <cell r="BG732">
            <v>0</v>
          </cell>
          <cell r="BH732">
            <v>0</v>
          </cell>
          <cell r="BI732">
            <v>0</v>
          </cell>
          <cell r="BJ732">
            <v>0</v>
          </cell>
          <cell r="BK732">
            <v>0</v>
          </cell>
          <cell r="BL732">
            <v>0</v>
          </cell>
          <cell r="BM732">
            <v>0</v>
          </cell>
          <cell r="BN732">
            <v>0</v>
          </cell>
          <cell r="BO732">
            <v>0</v>
          </cell>
          <cell r="BP732">
            <v>0</v>
          </cell>
          <cell r="BQ732">
            <v>0</v>
          </cell>
          <cell r="BR732">
            <v>0</v>
          </cell>
          <cell r="BS732">
            <v>0</v>
          </cell>
          <cell r="BT732">
            <v>0</v>
          </cell>
          <cell r="BU732">
            <v>0</v>
          </cell>
          <cell r="BV732">
            <v>0</v>
          </cell>
          <cell r="BW732">
            <v>0</v>
          </cell>
          <cell r="BX732">
            <v>0</v>
          </cell>
          <cell r="BY732">
            <v>0</v>
          </cell>
          <cell r="BZ732">
            <v>0</v>
          </cell>
          <cell r="CA732">
            <v>0</v>
          </cell>
          <cell r="CB732">
            <v>0</v>
          </cell>
          <cell r="CC732">
            <v>0</v>
          </cell>
          <cell r="CD732">
            <v>0</v>
          </cell>
          <cell r="CE732">
            <v>0</v>
          </cell>
          <cell r="CF732">
            <v>0</v>
          </cell>
          <cell r="CG732">
            <v>0</v>
          </cell>
          <cell r="CH732">
            <v>0</v>
          </cell>
          <cell r="CN732">
            <v>0</v>
          </cell>
          <cell r="CO732">
            <v>0</v>
          </cell>
          <cell r="CP732">
            <v>0</v>
          </cell>
          <cell r="CQ732">
            <v>0</v>
          </cell>
          <cell r="CS732">
            <v>0</v>
          </cell>
          <cell r="CT732">
            <v>0</v>
          </cell>
          <cell r="CU732">
            <v>0</v>
          </cell>
          <cell r="CV732">
            <v>0</v>
          </cell>
          <cell r="CW732">
            <v>0</v>
          </cell>
          <cell r="EE732">
            <v>0</v>
          </cell>
          <cell r="EF732">
            <v>0</v>
          </cell>
          <cell r="EH732">
            <v>0</v>
          </cell>
          <cell r="EI732">
            <v>0</v>
          </cell>
          <cell r="EJ732">
            <v>0</v>
          </cell>
          <cell r="EK732">
            <v>0</v>
          </cell>
          <cell r="EL732">
            <v>0</v>
          </cell>
          <cell r="EM732">
            <v>0</v>
          </cell>
        </row>
        <row r="733">
          <cell r="A733">
            <v>0</v>
          </cell>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V733">
            <v>0</v>
          </cell>
          <cell r="AW733">
            <v>0</v>
          </cell>
          <cell r="AX733">
            <v>0</v>
          </cell>
          <cell r="BA733">
            <v>0</v>
          </cell>
          <cell r="BB733">
            <v>0</v>
          </cell>
          <cell r="BC733">
            <v>0</v>
          </cell>
          <cell r="BD733">
            <v>0</v>
          </cell>
          <cell r="BE733">
            <v>0</v>
          </cell>
          <cell r="BF733">
            <v>0</v>
          </cell>
          <cell r="BG733">
            <v>0</v>
          </cell>
          <cell r="BH733">
            <v>0</v>
          </cell>
          <cell r="BI733">
            <v>0</v>
          </cell>
          <cell r="BJ733">
            <v>0</v>
          </cell>
          <cell r="BK733">
            <v>0</v>
          </cell>
          <cell r="BL733">
            <v>0</v>
          </cell>
          <cell r="BM733">
            <v>0</v>
          </cell>
          <cell r="BN733">
            <v>0</v>
          </cell>
          <cell r="BO733">
            <v>0</v>
          </cell>
          <cell r="BP733">
            <v>0</v>
          </cell>
          <cell r="BQ733">
            <v>0</v>
          </cell>
          <cell r="BR733">
            <v>0</v>
          </cell>
          <cell r="BS733">
            <v>0</v>
          </cell>
          <cell r="BT733">
            <v>0</v>
          </cell>
          <cell r="BU733">
            <v>0</v>
          </cell>
          <cell r="BV733">
            <v>0</v>
          </cell>
          <cell r="BW733">
            <v>0</v>
          </cell>
          <cell r="BX733">
            <v>0</v>
          </cell>
          <cell r="BY733">
            <v>0</v>
          </cell>
          <cell r="BZ733">
            <v>0</v>
          </cell>
          <cell r="CA733">
            <v>0</v>
          </cell>
          <cell r="CB733">
            <v>0</v>
          </cell>
          <cell r="CC733">
            <v>0</v>
          </cell>
          <cell r="CD733">
            <v>0</v>
          </cell>
          <cell r="CE733">
            <v>0</v>
          </cell>
          <cell r="CF733">
            <v>0</v>
          </cell>
          <cell r="CG733">
            <v>0</v>
          </cell>
          <cell r="CH733">
            <v>0</v>
          </cell>
          <cell r="CN733">
            <v>0</v>
          </cell>
          <cell r="CO733">
            <v>0</v>
          </cell>
          <cell r="CP733">
            <v>0</v>
          </cell>
          <cell r="CQ733">
            <v>0</v>
          </cell>
          <cell r="CS733">
            <v>0</v>
          </cell>
          <cell r="CT733">
            <v>0</v>
          </cell>
          <cell r="CU733">
            <v>0</v>
          </cell>
          <cell r="CV733">
            <v>0</v>
          </cell>
          <cell r="CW733">
            <v>0</v>
          </cell>
          <cell r="EE733">
            <v>0</v>
          </cell>
          <cell r="EF733">
            <v>0</v>
          </cell>
          <cell r="EH733">
            <v>0</v>
          </cell>
          <cell r="EI733">
            <v>0</v>
          </cell>
          <cell r="EJ733">
            <v>0</v>
          </cell>
          <cell r="EK733">
            <v>0</v>
          </cell>
          <cell r="EL733">
            <v>0</v>
          </cell>
          <cell r="EM733">
            <v>0</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V734">
            <v>0</v>
          </cell>
          <cell r="AW734">
            <v>0</v>
          </cell>
          <cell r="AX734">
            <v>0</v>
          </cell>
          <cell r="BA734">
            <v>0</v>
          </cell>
          <cell r="BB734">
            <v>0</v>
          </cell>
          <cell r="BC734">
            <v>0</v>
          </cell>
          <cell r="BD734">
            <v>0</v>
          </cell>
          <cell r="BE734">
            <v>0</v>
          </cell>
          <cell r="BF734">
            <v>0</v>
          </cell>
          <cell r="BG734">
            <v>0</v>
          </cell>
          <cell r="BH734">
            <v>0</v>
          </cell>
          <cell r="BI734">
            <v>0</v>
          </cell>
          <cell r="BJ734">
            <v>0</v>
          </cell>
          <cell r="BK734">
            <v>0</v>
          </cell>
          <cell r="BL734">
            <v>0</v>
          </cell>
          <cell r="BM734">
            <v>0</v>
          </cell>
          <cell r="BN734">
            <v>0</v>
          </cell>
          <cell r="BO734">
            <v>0</v>
          </cell>
          <cell r="BP734">
            <v>0</v>
          </cell>
          <cell r="BQ734">
            <v>0</v>
          </cell>
          <cell r="BR734">
            <v>0</v>
          </cell>
          <cell r="BS734">
            <v>0</v>
          </cell>
          <cell r="BT734">
            <v>0</v>
          </cell>
          <cell r="BU734">
            <v>0</v>
          </cell>
          <cell r="BV734">
            <v>0</v>
          </cell>
          <cell r="BW734">
            <v>0</v>
          </cell>
          <cell r="BX734">
            <v>0</v>
          </cell>
          <cell r="BY734">
            <v>0</v>
          </cell>
          <cell r="BZ734">
            <v>0</v>
          </cell>
          <cell r="CA734">
            <v>0</v>
          </cell>
          <cell r="CB734">
            <v>0</v>
          </cell>
          <cell r="CC734">
            <v>0</v>
          </cell>
          <cell r="CD734">
            <v>0</v>
          </cell>
          <cell r="CE734">
            <v>0</v>
          </cell>
          <cell r="CF734">
            <v>0</v>
          </cell>
          <cell r="CG734">
            <v>0</v>
          </cell>
          <cell r="CH734">
            <v>0</v>
          </cell>
          <cell r="CN734">
            <v>0</v>
          </cell>
          <cell r="CO734">
            <v>0</v>
          </cell>
          <cell r="CP734">
            <v>0</v>
          </cell>
          <cell r="CQ734">
            <v>0</v>
          </cell>
          <cell r="CS734">
            <v>0</v>
          </cell>
          <cell r="CT734">
            <v>0</v>
          </cell>
          <cell r="CU734">
            <v>0</v>
          </cell>
          <cell r="CV734">
            <v>0</v>
          </cell>
          <cell r="CW734">
            <v>0</v>
          </cell>
          <cell r="EE734">
            <v>0</v>
          </cell>
          <cell r="EF734">
            <v>0</v>
          </cell>
          <cell r="EH734">
            <v>0</v>
          </cell>
          <cell r="EI734">
            <v>0</v>
          </cell>
          <cell r="EJ734">
            <v>0</v>
          </cell>
          <cell r="EK734">
            <v>0</v>
          </cell>
          <cell r="EL734">
            <v>0</v>
          </cell>
          <cell r="EM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V735">
            <v>0</v>
          </cell>
          <cell r="AW735">
            <v>0</v>
          </cell>
          <cell r="AX735">
            <v>0</v>
          </cell>
          <cell r="BA735">
            <v>0</v>
          </cell>
          <cell r="BB735">
            <v>0</v>
          </cell>
          <cell r="BC735">
            <v>0</v>
          </cell>
          <cell r="BD735">
            <v>0</v>
          </cell>
          <cell r="BE735">
            <v>0</v>
          </cell>
          <cell r="BF735">
            <v>0</v>
          </cell>
          <cell r="BG735">
            <v>0</v>
          </cell>
          <cell r="BH735">
            <v>0</v>
          </cell>
          <cell r="BI735">
            <v>0</v>
          </cell>
          <cell r="BJ735">
            <v>0</v>
          </cell>
          <cell r="BK735">
            <v>0</v>
          </cell>
          <cell r="BL735">
            <v>0</v>
          </cell>
          <cell r="BM735">
            <v>0</v>
          </cell>
          <cell r="BN735">
            <v>0</v>
          </cell>
          <cell r="BO735">
            <v>0</v>
          </cell>
          <cell r="BP735">
            <v>0</v>
          </cell>
          <cell r="BQ735">
            <v>0</v>
          </cell>
          <cell r="BR735">
            <v>0</v>
          </cell>
          <cell r="BS735">
            <v>0</v>
          </cell>
          <cell r="BT735">
            <v>0</v>
          </cell>
          <cell r="BU735">
            <v>0</v>
          </cell>
          <cell r="BV735">
            <v>0</v>
          </cell>
          <cell r="BW735">
            <v>0</v>
          </cell>
          <cell r="BX735">
            <v>0</v>
          </cell>
          <cell r="BY735">
            <v>0</v>
          </cell>
          <cell r="BZ735">
            <v>0</v>
          </cell>
          <cell r="CA735">
            <v>0</v>
          </cell>
          <cell r="CB735">
            <v>0</v>
          </cell>
          <cell r="CC735">
            <v>0</v>
          </cell>
          <cell r="CD735">
            <v>0</v>
          </cell>
          <cell r="CE735">
            <v>0</v>
          </cell>
          <cell r="CF735">
            <v>0</v>
          </cell>
          <cell r="CG735">
            <v>0</v>
          </cell>
          <cell r="CH735">
            <v>0</v>
          </cell>
          <cell r="CN735">
            <v>0</v>
          </cell>
          <cell r="CO735">
            <v>0</v>
          </cell>
          <cell r="CP735">
            <v>0</v>
          </cell>
          <cell r="CQ735">
            <v>0</v>
          </cell>
          <cell r="CS735">
            <v>0</v>
          </cell>
          <cell r="CT735">
            <v>0</v>
          </cell>
          <cell r="CU735">
            <v>0</v>
          </cell>
          <cell r="CV735">
            <v>0</v>
          </cell>
          <cell r="CW735">
            <v>0</v>
          </cell>
          <cell r="EE735">
            <v>0</v>
          </cell>
          <cell r="EF735">
            <v>0</v>
          </cell>
          <cell r="EH735">
            <v>0</v>
          </cell>
          <cell r="EI735">
            <v>0</v>
          </cell>
          <cell r="EJ735">
            <v>0</v>
          </cell>
          <cell r="EK735">
            <v>0</v>
          </cell>
          <cell r="EL735">
            <v>0</v>
          </cell>
          <cell r="EM735">
            <v>0</v>
          </cell>
        </row>
        <row r="736">
          <cell r="A736">
            <v>0</v>
          </cell>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v>0</v>
          </cell>
          <cell r="AV736">
            <v>0</v>
          </cell>
          <cell r="AW736">
            <v>0</v>
          </cell>
          <cell r="AX736">
            <v>0</v>
          </cell>
          <cell r="BA736">
            <v>0</v>
          </cell>
          <cell r="BB736">
            <v>0</v>
          </cell>
          <cell r="BC736">
            <v>0</v>
          </cell>
          <cell r="BD736">
            <v>0</v>
          </cell>
          <cell r="BE736">
            <v>0</v>
          </cell>
          <cell r="BF736">
            <v>0</v>
          </cell>
          <cell r="BG736">
            <v>0</v>
          </cell>
          <cell r="BH736">
            <v>0</v>
          </cell>
          <cell r="BI736">
            <v>0</v>
          </cell>
          <cell r="BJ736">
            <v>0</v>
          </cell>
          <cell r="BK736">
            <v>0</v>
          </cell>
          <cell r="BL736">
            <v>0</v>
          </cell>
          <cell r="BM736">
            <v>0</v>
          </cell>
          <cell r="BN736">
            <v>0</v>
          </cell>
          <cell r="BO736">
            <v>0</v>
          </cell>
          <cell r="BP736">
            <v>0</v>
          </cell>
          <cell r="BQ736">
            <v>0</v>
          </cell>
          <cell r="BR736">
            <v>0</v>
          </cell>
          <cell r="BS736">
            <v>0</v>
          </cell>
          <cell r="BT736">
            <v>0</v>
          </cell>
          <cell r="BU736">
            <v>0</v>
          </cell>
          <cell r="BV736">
            <v>0</v>
          </cell>
          <cell r="BW736">
            <v>0</v>
          </cell>
          <cell r="BX736">
            <v>0</v>
          </cell>
          <cell r="BY736">
            <v>0</v>
          </cell>
          <cell r="BZ736">
            <v>0</v>
          </cell>
          <cell r="CA736">
            <v>0</v>
          </cell>
          <cell r="CB736">
            <v>0</v>
          </cell>
          <cell r="CC736">
            <v>0</v>
          </cell>
          <cell r="CD736">
            <v>0</v>
          </cell>
          <cell r="CE736">
            <v>0</v>
          </cell>
          <cell r="CF736">
            <v>0</v>
          </cell>
          <cell r="CG736">
            <v>0</v>
          </cell>
          <cell r="CH736">
            <v>0</v>
          </cell>
          <cell r="CN736">
            <v>0</v>
          </cell>
          <cell r="CO736">
            <v>0</v>
          </cell>
          <cell r="CP736">
            <v>0</v>
          </cell>
          <cell r="CQ736">
            <v>0</v>
          </cell>
          <cell r="CS736">
            <v>0</v>
          </cell>
          <cell r="CT736">
            <v>0</v>
          </cell>
          <cell r="CU736">
            <v>0</v>
          </cell>
          <cell r="CV736">
            <v>0</v>
          </cell>
          <cell r="CW736">
            <v>0</v>
          </cell>
          <cell r="EE736">
            <v>0</v>
          </cell>
          <cell r="EF736">
            <v>0</v>
          </cell>
          <cell r="EH736">
            <v>0</v>
          </cell>
          <cell r="EI736">
            <v>0</v>
          </cell>
          <cell r="EJ736">
            <v>0</v>
          </cell>
          <cell r="EK736">
            <v>0</v>
          </cell>
          <cell r="EL736">
            <v>0</v>
          </cell>
          <cell r="EM736">
            <v>0</v>
          </cell>
        </row>
        <row r="737">
          <cell r="A737">
            <v>0</v>
          </cell>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V737">
            <v>0</v>
          </cell>
          <cell r="AW737">
            <v>0</v>
          </cell>
          <cell r="AX737">
            <v>0</v>
          </cell>
          <cell r="BA737">
            <v>0</v>
          </cell>
          <cell r="BB737">
            <v>0</v>
          </cell>
          <cell r="BC737">
            <v>0</v>
          </cell>
          <cell r="BD737">
            <v>0</v>
          </cell>
          <cell r="BE737">
            <v>0</v>
          </cell>
          <cell r="BF737">
            <v>0</v>
          </cell>
          <cell r="BG737">
            <v>0</v>
          </cell>
          <cell r="BH737">
            <v>0</v>
          </cell>
          <cell r="BI737">
            <v>0</v>
          </cell>
          <cell r="BJ737">
            <v>0</v>
          </cell>
          <cell r="BK737">
            <v>0</v>
          </cell>
          <cell r="BL737">
            <v>0</v>
          </cell>
          <cell r="BM737">
            <v>0</v>
          </cell>
          <cell r="BN737">
            <v>0</v>
          </cell>
          <cell r="BO737">
            <v>0</v>
          </cell>
          <cell r="BP737">
            <v>0</v>
          </cell>
          <cell r="BQ737">
            <v>0</v>
          </cell>
          <cell r="BR737">
            <v>0</v>
          </cell>
          <cell r="BS737">
            <v>0</v>
          </cell>
          <cell r="BT737">
            <v>0</v>
          </cell>
          <cell r="BU737">
            <v>0</v>
          </cell>
          <cell r="BV737">
            <v>0</v>
          </cell>
          <cell r="BW737">
            <v>0</v>
          </cell>
          <cell r="BX737">
            <v>0</v>
          </cell>
          <cell r="BY737">
            <v>0</v>
          </cell>
          <cell r="BZ737">
            <v>0</v>
          </cell>
          <cell r="CA737">
            <v>0</v>
          </cell>
          <cell r="CB737">
            <v>0</v>
          </cell>
          <cell r="CC737">
            <v>0</v>
          </cell>
          <cell r="CD737">
            <v>0</v>
          </cell>
          <cell r="CE737">
            <v>0</v>
          </cell>
          <cell r="CF737">
            <v>0</v>
          </cell>
          <cell r="CG737">
            <v>0</v>
          </cell>
          <cell r="CH737">
            <v>0</v>
          </cell>
          <cell r="CN737">
            <v>0</v>
          </cell>
          <cell r="CO737">
            <v>0</v>
          </cell>
          <cell r="CP737">
            <v>0</v>
          </cell>
          <cell r="CQ737">
            <v>0</v>
          </cell>
          <cell r="CS737">
            <v>0</v>
          </cell>
          <cell r="CT737">
            <v>0</v>
          </cell>
          <cell r="CU737">
            <v>0</v>
          </cell>
          <cell r="CV737">
            <v>0</v>
          </cell>
          <cell r="CW737">
            <v>0</v>
          </cell>
          <cell r="EE737">
            <v>0</v>
          </cell>
          <cell r="EF737">
            <v>0</v>
          </cell>
          <cell r="EH737">
            <v>0</v>
          </cell>
          <cell r="EI737">
            <v>0</v>
          </cell>
          <cell r="EJ737">
            <v>0</v>
          </cell>
          <cell r="EK737">
            <v>0</v>
          </cell>
          <cell r="EL737">
            <v>0</v>
          </cell>
          <cell r="EM737">
            <v>0</v>
          </cell>
        </row>
        <row r="738">
          <cell r="A738">
            <v>0</v>
          </cell>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V738">
            <v>0</v>
          </cell>
          <cell r="AW738">
            <v>0</v>
          </cell>
          <cell r="AX738">
            <v>0</v>
          </cell>
          <cell r="BA738">
            <v>0</v>
          </cell>
          <cell r="BB738">
            <v>0</v>
          </cell>
          <cell r="BC738">
            <v>0</v>
          </cell>
          <cell r="BD738">
            <v>0</v>
          </cell>
          <cell r="BE738">
            <v>0</v>
          </cell>
          <cell r="BF738">
            <v>0</v>
          </cell>
          <cell r="BG738">
            <v>0</v>
          </cell>
          <cell r="BH738">
            <v>0</v>
          </cell>
          <cell r="BI738">
            <v>0</v>
          </cell>
          <cell r="BJ738">
            <v>0</v>
          </cell>
          <cell r="BK738">
            <v>0</v>
          </cell>
          <cell r="BL738">
            <v>0</v>
          </cell>
          <cell r="BM738">
            <v>0</v>
          </cell>
          <cell r="BN738">
            <v>0</v>
          </cell>
          <cell r="BO738">
            <v>0</v>
          </cell>
          <cell r="BP738">
            <v>0</v>
          </cell>
          <cell r="BQ738">
            <v>0</v>
          </cell>
          <cell r="BR738">
            <v>0</v>
          </cell>
          <cell r="BS738">
            <v>0</v>
          </cell>
          <cell r="BT738">
            <v>0</v>
          </cell>
          <cell r="BU738">
            <v>0</v>
          </cell>
          <cell r="BV738">
            <v>0</v>
          </cell>
          <cell r="BW738">
            <v>0</v>
          </cell>
          <cell r="BX738">
            <v>0</v>
          </cell>
          <cell r="BY738">
            <v>0</v>
          </cell>
          <cell r="BZ738">
            <v>0</v>
          </cell>
          <cell r="CA738">
            <v>0</v>
          </cell>
          <cell r="CB738">
            <v>0</v>
          </cell>
          <cell r="CC738">
            <v>0</v>
          </cell>
          <cell r="CD738">
            <v>0</v>
          </cell>
          <cell r="CE738">
            <v>0</v>
          </cell>
          <cell r="CF738">
            <v>0</v>
          </cell>
          <cell r="CG738">
            <v>0</v>
          </cell>
          <cell r="CH738">
            <v>0</v>
          </cell>
          <cell r="CN738">
            <v>0</v>
          </cell>
          <cell r="CO738">
            <v>0</v>
          </cell>
          <cell r="CP738">
            <v>0</v>
          </cell>
          <cell r="CQ738">
            <v>0</v>
          </cell>
          <cell r="CS738">
            <v>0</v>
          </cell>
          <cell r="CT738">
            <v>0</v>
          </cell>
          <cell r="CU738">
            <v>0</v>
          </cell>
          <cell r="CV738">
            <v>0</v>
          </cell>
          <cell r="CW738">
            <v>0</v>
          </cell>
          <cell r="EE738">
            <v>0</v>
          </cell>
          <cell r="EF738">
            <v>0</v>
          </cell>
          <cell r="EH738">
            <v>0</v>
          </cell>
          <cell r="EI738">
            <v>0</v>
          </cell>
          <cell r="EJ738">
            <v>0</v>
          </cell>
          <cell r="EK738">
            <v>0</v>
          </cell>
          <cell r="EL738">
            <v>0</v>
          </cell>
          <cell r="EM738">
            <v>0</v>
          </cell>
        </row>
        <row r="739">
          <cell r="A739">
            <v>0</v>
          </cell>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V739">
            <v>0</v>
          </cell>
          <cell r="AW739">
            <v>0</v>
          </cell>
          <cell r="AX739">
            <v>0</v>
          </cell>
          <cell r="BA739">
            <v>0</v>
          </cell>
          <cell r="BB739">
            <v>0</v>
          </cell>
          <cell r="BC739">
            <v>0</v>
          </cell>
          <cell r="BD739">
            <v>0</v>
          </cell>
          <cell r="BE739">
            <v>0</v>
          </cell>
          <cell r="BF739">
            <v>0</v>
          </cell>
          <cell r="BG739">
            <v>0</v>
          </cell>
          <cell r="BH739">
            <v>0</v>
          </cell>
          <cell r="BI739">
            <v>0</v>
          </cell>
          <cell r="BJ739">
            <v>0</v>
          </cell>
          <cell r="BK739">
            <v>0</v>
          </cell>
          <cell r="BL739">
            <v>0</v>
          </cell>
          <cell r="BM739">
            <v>0</v>
          </cell>
          <cell r="BN739">
            <v>0</v>
          </cell>
          <cell r="BO739">
            <v>0</v>
          </cell>
          <cell r="BP739">
            <v>0</v>
          </cell>
          <cell r="BQ739">
            <v>0</v>
          </cell>
          <cell r="BR739">
            <v>0</v>
          </cell>
          <cell r="BS739">
            <v>0</v>
          </cell>
          <cell r="BT739">
            <v>0</v>
          </cell>
          <cell r="BU739">
            <v>0</v>
          </cell>
          <cell r="BV739">
            <v>0</v>
          </cell>
          <cell r="BW739">
            <v>0</v>
          </cell>
          <cell r="BX739">
            <v>0</v>
          </cell>
          <cell r="BY739">
            <v>0</v>
          </cell>
          <cell r="BZ739">
            <v>0</v>
          </cell>
          <cell r="CA739">
            <v>0</v>
          </cell>
          <cell r="CB739">
            <v>0</v>
          </cell>
          <cell r="CC739">
            <v>0</v>
          </cell>
          <cell r="CD739">
            <v>0</v>
          </cell>
          <cell r="CE739">
            <v>0</v>
          </cell>
          <cell r="CF739">
            <v>0</v>
          </cell>
          <cell r="CG739">
            <v>0</v>
          </cell>
          <cell r="CH739">
            <v>0</v>
          </cell>
          <cell r="CN739">
            <v>0</v>
          </cell>
          <cell r="CO739">
            <v>0</v>
          </cell>
          <cell r="CP739">
            <v>0</v>
          </cell>
          <cell r="CQ739">
            <v>0</v>
          </cell>
          <cell r="CS739">
            <v>0</v>
          </cell>
          <cell r="CT739">
            <v>0</v>
          </cell>
          <cell r="CU739">
            <v>0</v>
          </cell>
          <cell r="CV739">
            <v>0</v>
          </cell>
          <cell r="CW739">
            <v>0</v>
          </cell>
          <cell r="EE739">
            <v>0</v>
          </cell>
          <cell r="EF739">
            <v>0</v>
          </cell>
          <cell r="EH739">
            <v>0</v>
          </cell>
          <cell r="EI739">
            <v>0</v>
          </cell>
          <cell r="EJ739">
            <v>0</v>
          </cell>
          <cell r="EK739">
            <v>0</v>
          </cell>
          <cell r="EL739">
            <v>0</v>
          </cell>
          <cell r="EM739">
            <v>0</v>
          </cell>
        </row>
        <row r="740">
          <cell r="A740">
            <v>0</v>
          </cell>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v>0</v>
          </cell>
          <cell r="AV740">
            <v>0</v>
          </cell>
          <cell r="AW740">
            <v>0</v>
          </cell>
          <cell r="AX740">
            <v>0</v>
          </cell>
          <cell r="BA740">
            <v>0</v>
          </cell>
          <cell r="BB740">
            <v>0</v>
          </cell>
          <cell r="BC740">
            <v>0</v>
          </cell>
          <cell r="BD740">
            <v>0</v>
          </cell>
          <cell r="BE740">
            <v>0</v>
          </cell>
          <cell r="BF740">
            <v>0</v>
          </cell>
          <cell r="BG740">
            <v>0</v>
          </cell>
          <cell r="BH740">
            <v>0</v>
          </cell>
          <cell r="BI740">
            <v>0</v>
          </cell>
          <cell r="BJ740">
            <v>0</v>
          </cell>
          <cell r="BK740">
            <v>0</v>
          </cell>
          <cell r="BL740">
            <v>0</v>
          </cell>
          <cell r="BM740">
            <v>0</v>
          </cell>
          <cell r="BN740">
            <v>0</v>
          </cell>
          <cell r="BO740">
            <v>0</v>
          </cell>
          <cell r="BP740">
            <v>0</v>
          </cell>
          <cell r="BQ740">
            <v>0</v>
          </cell>
          <cell r="BR740">
            <v>0</v>
          </cell>
          <cell r="BS740">
            <v>0</v>
          </cell>
          <cell r="BT740">
            <v>0</v>
          </cell>
          <cell r="BU740">
            <v>0</v>
          </cell>
          <cell r="BV740">
            <v>0</v>
          </cell>
          <cell r="BW740">
            <v>0</v>
          </cell>
          <cell r="BX740">
            <v>0</v>
          </cell>
          <cell r="BY740">
            <v>0</v>
          </cell>
          <cell r="BZ740">
            <v>0</v>
          </cell>
          <cell r="CA740">
            <v>0</v>
          </cell>
          <cell r="CB740">
            <v>0</v>
          </cell>
          <cell r="CC740">
            <v>0</v>
          </cell>
          <cell r="CD740">
            <v>0</v>
          </cell>
          <cell r="CE740">
            <v>0</v>
          </cell>
          <cell r="CF740">
            <v>0</v>
          </cell>
          <cell r="CG740">
            <v>0</v>
          </cell>
          <cell r="CH740">
            <v>0</v>
          </cell>
          <cell r="CN740">
            <v>0</v>
          </cell>
          <cell r="CO740">
            <v>0</v>
          </cell>
          <cell r="CP740">
            <v>0</v>
          </cell>
          <cell r="CQ740">
            <v>0</v>
          </cell>
          <cell r="CS740">
            <v>0</v>
          </cell>
          <cell r="CT740">
            <v>0</v>
          </cell>
          <cell r="CU740">
            <v>0</v>
          </cell>
          <cell r="CV740">
            <v>0</v>
          </cell>
          <cell r="CW740">
            <v>0</v>
          </cell>
          <cell r="EE740">
            <v>0</v>
          </cell>
          <cell r="EF740">
            <v>0</v>
          </cell>
          <cell r="EH740">
            <v>0</v>
          </cell>
          <cell r="EI740">
            <v>0</v>
          </cell>
          <cell r="EJ740">
            <v>0</v>
          </cell>
          <cell r="EK740">
            <v>0</v>
          </cell>
          <cell r="EL740">
            <v>0</v>
          </cell>
          <cell r="EM740">
            <v>0</v>
          </cell>
        </row>
        <row r="741">
          <cell r="A741">
            <v>0</v>
          </cell>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V741">
            <v>0</v>
          </cell>
          <cell r="AW741">
            <v>0</v>
          </cell>
          <cell r="AX741">
            <v>0</v>
          </cell>
          <cell r="BA741">
            <v>0</v>
          </cell>
          <cell r="BB741">
            <v>0</v>
          </cell>
          <cell r="BC741">
            <v>0</v>
          </cell>
          <cell r="BD741">
            <v>0</v>
          </cell>
          <cell r="BE741">
            <v>0</v>
          </cell>
          <cell r="BF741">
            <v>0</v>
          </cell>
          <cell r="BG741">
            <v>0</v>
          </cell>
          <cell r="BH741">
            <v>0</v>
          </cell>
          <cell r="BI741">
            <v>0</v>
          </cell>
          <cell r="BJ741">
            <v>0</v>
          </cell>
          <cell r="BK741">
            <v>0</v>
          </cell>
          <cell r="BL741">
            <v>0</v>
          </cell>
          <cell r="BM741">
            <v>0</v>
          </cell>
          <cell r="BN741">
            <v>0</v>
          </cell>
          <cell r="BO741">
            <v>0</v>
          </cell>
          <cell r="BP741">
            <v>0</v>
          </cell>
          <cell r="BQ741">
            <v>0</v>
          </cell>
          <cell r="BR741">
            <v>0</v>
          </cell>
          <cell r="BS741">
            <v>0</v>
          </cell>
          <cell r="BT741">
            <v>0</v>
          </cell>
          <cell r="BU741">
            <v>0</v>
          </cell>
          <cell r="BV741">
            <v>0</v>
          </cell>
          <cell r="BW741">
            <v>0</v>
          </cell>
          <cell r="BX741">
            <v>0</v>
          </cell>
          <cell r="BY741">
            <v>0</v>
          </cell>
          <cell r="BZ741">
            <v>0</v>
          </cell>
          <cell r="CA741">
            <v>0</v>
          </cell>
          <cell r="CB741">
            <v>0</v>
          </cell>
          <cell r="CC741">
            <v>0</v>
          </cell>
          <cell r="CD741">
            <v>0</v>
          </cell>
          <cell r="CE741">
            <v>0</v>
          </cell>
          <cell r="CF741">
            <v>0</v>
          </cell>
          <cell r="CG741">
            <v>0</v>
          </cell>
          <cell r="CH741">
            <v>0</v>
          </cell>
          <cell r="CN741">
            <v>0</v>
          </cell>
          <cell r="CO741">
            <v>0</v>
          </cell>
          <cell r="CP741">
            <v>0</v>
          </cell>
          <cell r="CQ741">
            <v>0</v>
          </cell>
          <cell r="CS741">
            <v>0</v>
          </cell>
          <cell r="CT741">
            <v>0</v>
          </cell>
          <cell r="CU741">
            <v>0</v>
          </cell>
          <cell r="CV741">
            <v>0</v>
          </cell>
          <cell r="CW741">
            <v>0</v>
          </cell>
          <cell r="EE741">
            <v>0</v>
          </cell>
          <cell r="EF741">
            <v>0</v>
          </cell>
          <cell r="EH741">
            <v>0</v>
          </cell>
          <cell r="EI741">
            <v>0</v>
          </cell>
          <cell r="EJ741">
            <v>0</v>
          </cell>
          <cell r="EK741">
            <v>0</v>
          </cell>
          <cell r="EL741">
            <v>0</v>
          </cell>
          <cell r="EM741">
            <v>0</v>
          </cell>
        </row>
        <row r="742">
          <cell r="A742">
            <v>0</v>
          </cell>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V742">
            <v>0</v>
          </cell>
          <cell r="AW742">
            <v>0</v>
          </cell>
          <cell r="AX742">
            <v>0</v>
          </cell>
          <cell r="BA742">
            <v>0</v>
          </cell>
          <cell r="BB742">
            <v>0</v>
          </cell>
          <cell r="BC742">
            <v>0</v>
          </cell>
          <cell r="BD742">
            <v>0</v>
          </cell>
          <cell r="BE742">
            <v>0</v>
          </cell>
          <cell r="BF742">
            <v>0</v>
          </cell>
          <cell r="BG742">
            <v>0</v>
          </cell>
          <cell r="BH742">
            <v>0</v>
          </cell>
          <cell r="BI742">
            <v>0</v>
          </cell>
          <cell r="BJ742">
            <v>0</v>
          </cell>
          <cell r="BK742">
            <v>0</v>
          </cell>
          <cell r="BL742">
            <v>0</v>
          </cell>
          <cell r="BM742">
            <v>0</v>
          </cell>
          <cell r="BN742">
            <v>0</v>
          </cell>
          <cell r="BO742">
            <v>0</v>
          </cell>
          <cell r="BP742">
            <v>0</v>
          </cell>
          <cell r="BQ742">
            <v>0</v>
          </cell>
          <cell r="BR742">
            <v>0</v>
          </cell>
          <cell r="BS742">
            <v>0</v>
          </cell>
          <cell r="BT742">
            <v>0</v>
          </cell>
          <cell r="BU742">
            <v>0</v>
          </cell>
          <cell r="BV742">
            <v>0</v>
          </cell>
          <cell r="BW742">
            <v>0</v>
          </cell>
          <cell r="BX742">
            <v>0</v>
          </cell>
          <cell r="BY742">
            <v>0</v>
          </cell>
          <cell r="BZ742">
            <v>0</v>
          </cell>
          <cell r="CA742">
            <v>0</v>
          </cell>
          <cell r="CB742">
            <v>0</v>
          </cell>
          <cell r="CC742">
            <v>0</v>
          </cell>
          <cell r="CD742">
            <v>0</v>
          </cell>
          <cell r="CE742">
            <v>0</v>
          </cell>
          <cell r="CF742">
            <v>0</v>
          </cell>
          <cell r="CG742">
            <v>0</v>
          </cell>
          <cell r="CH742">
            <v>0</v>
          </cell>
          <cell r="CN742">
            <v>0</v>
          </cell>
          <cell r="CO742">
            <v>0</v>
          </cell>
          <cell r="CP742">
            <v>0</v>
          </cell>
          <cell r="CQ742">
            <v>0</v>
          </cell>
          <cell r="CS742">
            <v>0</v>
          </cell>
          <cell r="CT742">
            <v>0</v>
          </cell>
          <cell r="CU742">
            <v>0</v>
          </cell>
          <cell r="CV742">
            <v>0</v>
          </cell>
          <cell r="CW742">
            <v>0</v>
          </cell>
          <cell r="EE742">
            <v>0</v>
          </cell>
          <cell r="EF742">
            <v>0</v>
          </cell>
          <cell r="EH742">
            <v>0</v>
          </cell>
          <cell r="EI742">
            <v>0</v>
          </cell>
          <cell r="EJ742">
            <v>0</v>
          </cell>
          <cell r="EK742">
            <v>0</v>
          </cell>
          <cell r="EL742">
            <v>0</v>
          </cell>
          <cell r="EM742">
            <v>0</v>
          </cell>
        </row>
        <row r="743">
          <cell r="A743">
            <v>0</v>
          </cell>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0</v>
          </cell>
          <cell r="AS743">
            <v>0</v>
          </cell>
          <cell r="AT743">
            <v>0</v>
          </cell>
          <cell r="AV743">
            <v>0</v>
          </cell>
          <cell r="AW743">
            <v>0</v>
          </cell>
          <cell r="AX743">
            <v>0</v>
          </cell>
          <cell r="BA743">
            <v>0</v>
          </cell>
          <cell r="BB743">
            <v>0</v>
          </cell>
          <cell r="BC743">
            <v>0</v>
          </cell>
          <cell r="BD743">
            <v>0</v>
          </cell>
          <cell r="BE743">
            <v>0</v>
          </cell>
          <cell r="BF743">
            <v>0</v>
          </cell>
          <cell r="BG743">
            <v>0</v>
          </cell>
          <cell r="BH743">
            <v>0</v>
          </cell>
          <cell r="BI743">
            <v>0</v>
          </cell>
          <cell r="BJ743">
            <v>0</v>
          </cell>
          <cell r="BK743">
            <v>0</v>
          </cell>
          <cell r="BL743">
            <v>0</v>
          </cell>
          <cell r="BM743">
            <v>0</v>
          </cell>
          <cell r="BN743">
            <v>0</v>
          </cell>
          <cell r="BO743">
            <v>0</v>
          </cell>
          <cell r="BP743">
            <v>0</v>
          </cell>
          <cell r="BQ743">
            <v>0</v>
          </cell>
          <cell r="BR743">
            <v>0</v>
          </cell>
          <cell r="BS743">
            <v>0</v>
          </cell>
          <cell r="BT743">
            <v>0</v>
          </cell>
          <cell r="BU743">
            <v>0</v>
          </cell>
          <cell r="BV743">
            <v>0</v>
          </cell>
          <cell r="BW743">
            <v>0</v>
          </cell>
          <cell r="BX743">
            <v>0</v>
          </cell>
          <cell r="BY743">
            <v>0</v>
          </cell>
          <cell r="BZ743">
            <v>0</v>
          </cell>
          <cell r="CA743">
            <v>0</v>
          </cell>
          <cell r="CB743">
            <v>0</v>
          </cell>
          <cell r="CC743">
            <v>0</v>
          </cell>
          <cell r="CD743">
            <v>0</v>
          </cell>
          <cell r="CE743">
            <v>0</v>
          </cell>
          <cell r="CF743">
            <v>0</v>
          </cell>
          <cell r="CG743">
            <v>0</v>
          </cell>
          <cell r="CH743">
            <v>0</v>
          </cell>
          <cell r="CN743">
            <v>0</v>
          </cell>
          <cell r="CO743">
            <v>0</v>
          </cell>
          <cell r="CP743">
            <v>0</v>
          </cell>
          <cell r="CQ743">
            <v>0</v>
          </cell>
          <cell r="CS743">
            <v>0</v>
          </cell>
          <cell r="CT743">
            <v>0</v>
          </cell>
          <cell r="CU743">
            <v>0</v>
          </cell>
          <cell r="CV743">
            <v>0</v>
          </cell>
          <cell r="CW743">
            <v>0</v>
          </cell>
          <cell r="EE743">
            <v>0</v>
          </cell>
          <cell r="EF743">
            <v>0</v>
          </cell>
          <cell r="EH743">
            <v>0</v>
          </cell>
          <cell r="EI743">
            <v>0</v>
          </cell>
          <cell r="EJ743">
            <v>0</v>
          </cell>
          <cell r="EK743">
            <v>0</v>
          </cell>
          <cell r="EL743">
            <v>0</v>
          </cell>
          <cell r="EM743">
            <v>0</v>
          </cell>
        </row>
        <row r="744">
          <cell r="A744">
            <v>0</v>
          </cell>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P744">
            <v>0</v>
          </cell>
          <cell r="AQ744">
            <v>0</v>
          </cell>
          <cell r="AR744">
            <v>0</v>
          </cell>
          <cell r="AS744">
            <v>0</v>
          </cell>
          <cell r="AT744">
            <v>0</v>
          </cell>
          <cell r="AV744">
            <v>0</v>
          </cell>
          <cell r="AW744">
            <v>0</v>
          </cell>
          <cell r="AX744">
            <v>0</v>
          </cell>
          <cell r="BA744">
            <v>0</v>
          </cell>
          <cell r="BB744">
            <v>0</v>
          </cell>
          <cell r="BC744">
            <v>0</v>
          </cell>
          <cell r="BD744">
            <v>0</v>
          </cell>
          <cell r="BE744">
            <v>0</v>
          </cell>
          <cell r="BF744">
            <v>0</v>
          </cell>
          <cell r="BG744">
            <v>0</v>
          </cell>
          <cell r="BH744">
            <v>0</v>
          </cell>
          <cell r="BI744">
            <v>0</v>
          </cell>
          <cell r="BJ744">
            <v>0</v>
          </cell>
          <cell r="BK744">
            <v>0</v>
          </cell>
          <cell r="BL744">
            <v>0</v>
          </cell>
          <cell r="BM744">
            <v>0</v>
          </cell>
          <cell r="BN744">
            <v>0</v>
          </cell>
          <cell r="BO744">
            <v>0</v>
          </cell>
          <cell r="BP744">
            <v>0</v>
          </cell>
          <cell r="BQ744">
            <v>0</v>
          </cell>
          <cell r="BR744">
            <v>0</v>
          </cell>
          <cell r="BS744">
            <v>0</v>
          </cell>
          <cell r="BT744">
            <v>0</v>
          </cell>
          <cell r="BU744">
            <v>0</v>
          </cell>
          <cell r="BV744">
            <v>0</v>
          </cell>
          <cell r="BW744">
            <v>0</v>
          </cell>
          <cell r="BX744">
            <v>0</v>
          </cell>
          <cell r="BY744">
            <v>0</v>
          </cell>
          <cell r="BZ744">
            <v>0</v>
          </cell>
          <cell r="CA744">
            <v>0</v>
          </cell>
          <cell r="CB744">
            <v>0</v>
          </cell>
          <cell r="CC744">
            <v>0</v>
          </cell>
          <cell r="CD744">
            <v>0</v>
          </cell>
          <cell r="CE744">
            <v>0</v>
          </cell>
          <cell r="CF744">
            <v>0</v>
          </cell>
          <cell r="CG744">
            <v>0</v>
          </cell>
          <cell r="CH744">
            <v>0</v>
          </cell>
          <cell r="CN744">
            <v>0</v>
          </cell>
          <cell r="CO744">
            <v>0</v>
          </cell>
          <cell r="CP744">
            <v>0</v>
          </cell>
          <cell r="CQ744">
            <v>0</v>
          </cell>
          <cell r="CS744">
            <v>0</v>
          </cell>
          <cell r="CT744">
            <v>0</v>
          </cell>
          <cell r="CU744">
            <v>0</v>
          </cell>
          <cell r="CV744">
            <v>0</v>
          </cell>
          <cell r="CW744">
            <v>0</v>
          </cell>
          <cell r="EE744">
            <v>0</v>
          </cell>
          <cell r="EF744">
            <v>0</v>
          </cell>
          <cell r="EH744">
            <v>0</v>
          </cell>
          <cell r="EI744">
            <v>0</v>
          </cell>
          <cell r="EJ744">
            <v>0</v>
          </cell>
          <cell r="EK744">
            <v>0</v>
          </cell>
          <cell r="EL744">
            <v>0</v>
          </cell>
          <cell r="EM744">
            <v>0</v>
          </cell>
        </row>
        <row r="745">
          <cell r="A745">
            <v>0</v>
          </cell>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v>0</v>
          </cell>
          <cell r="AO745">
            <v>0</v>
          </cell>
          <cell r="AP745">
            <v>0</v>
          </cell>
          <cell r="AQ745">
            <v>0</v>
          </cell>
          <cell r="AR745">
            <v>0</v>
          </cell>
          <cell r="AS745">
            <v>0</v>
          </cell>
          <cell r="AT745">
            <v>0</v>
          </cell>
          <cell r="AV745">
            <v>0</v>
          </cell>
          <cell r="AW745">
            <v>0</v>
          </cell>
          <cell r="AX745">
            <v>0</v>
          </cell>
          <cell r="BA745">
            <v>0</v>
          </cell>
          <cell r="BB745">
            <v>0</v>
          </cell>
          <cell r="BC745">
            <v>0</v>
          </cell>
          <cell r="BD745">
            <v>0</v>
          </cell>
          <cell r="BE745">
            <v>0</v>
          </cell>
          <cell r="BF745">
            <v>0</v>
          </cell>
          <cell r="BG745">
            <v>0</v>
          </cell>
          <cell r="BH745">
            <v>0</v>
          </cell>
          <cell r="BI745">
            <v>0</v>
          </cell>
          <cell r="BJ745">
            <v>0</v>
          </cell>
          <cell r="BK745">
            <v>0</v>
          </cell>
          <cell r="BL745">
            <v>0</v>
          </cell>
          <cell r="BM745">
            <v>0</v>
          </cell>
          <cell r="BN745">
            <v>0</v>
          </cell>
          <cell r="BO745">
            <v>0</v>
          </cell>
          <cell r="BP745">
            <v>0</v>
          </cell>
          <cell r="BQ745">
            <v>0</v>
          </cell>
          <cell r="BR745">
            <v>0</v>
          </cell>
          <cell r="BS745">
            <v>0</v>
          </cell>
          <cell r="BT745">
            <v>0</v>
          </cell>
          <cell r="BU745">
            <v>0</v>
          </cell>
          <cell r="BV745">
            <v>0</v>
          </cell>
          <cell r="BW745">
            <v>0</v>
          </cell>
          <cell r="BX745">
            <v>0</v>
          </cell>
          <cell r="BY745">
            <v>0</v>
          </cell>
          <cell r="BZ745">
            <v>0</v>
          </cell>
          <cell r="CA745">
            <v>0</v>
          </cell>
          <cell r="CB745">
            <v>0</v>
          </cell>
          <cell r="CC745">
            <v>0</v>
          </cell>
          <cell r="CD745">
            <v>0</v>
          </cell>
          <cell r="CE745">
            <v>0</v>
          </cell>
          <cell r="CF745">
            <v>0</v>
          </cell>
          <cell r="CG745">
            <v>0</v>
          </cell>
          <cell r="CH745">
            <v>0</v>
          </cell>
          <cell r="CN745">
            <v>0</v>
          </cell>
          <cell r="CO745">
            <v>0</v>
          </cell>
          <cell r="CP745">
            <v>0</v>
          </cell>
          <cell r="CQ745">
            <v>0</v>
          </cell>
          <cell r="CS745">
            <v>0</v>
          </cell>
          <cell r="CT745">
            <v>0</v>
          </cell>
          <cell r="CU745">
            <v>0</v>
          </cell>
          <cell r="CV745">
            <v>0</v>
          </cell>
          <cell r="CW745">
            <v>0</v>
          </cell>
          <cell r="EE745">
            <v>0</v>
          </cell>
          <cell r="EF745">
            <v>0</v>
          </cell>
          <cell r="EH745">
            <v>0</v>
          </cell>
          <cell r="EI745">
            <v>0</v>
          </cell>
          <cell r="EJ745">
            <v>0</v>
          </cell>
          <cell r="EK745">
            <v>0</v>
          </cell>
          <cell r="EL745">
            <v>0</v>
          </cell>
          <cell r="EM745">
            <v>0</v>
          </cell>
        </row>
        <row r="746">
          <cell r="A746">
            <v>0</v>
          </cell>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v>0</v>
          </cell>
          <cell r="AO746">
            <v>0</v>
          </cell>
          <cell r="AP746">
            <v>0</v>
          </cell>
          <cell r="AQ746">
            <v>0</v>
          </cell>
          <cell r="AR746">
            <v>0</v>
          </cell>
          <cell r="AS746">
            <v>0</v>
          </cell>
          <cell r="AT746">
            <v>0</v>
          </cell>
          <cell r="AV746">
            <v>0</v>
          </cell>
          <cell r="AW746">
            <v>0</v>
          </cell>
          <cell r="AX746">
            <v>0</v>
          </cell>
          <cell r="BA746">
            <v>0</v>
          </cell>
          <cell r="BB746">
            <v>0</v>
          </cell>
          <cell r="BC746">
            <v>0</v>
          </cell>
          <cell r="BD746">
            <v>0</v>
          </cell>
          <cell r="BE746">
            <v>0</v>
          </cell>
          <cell r="BF746">
            <v>0</v>
          </cell>
          <cell r="BG746">
            <v>0</v>
          </cell>
          <cell r="BH746">
            <v>0</v>
          </cell>
          <cell r="BI746">
            <v>0</v>
          </cell>
          <cell r="BJ746">
            <v>0</v>
          </cell>
          <cell r="BK746">
            <v>0</v>
          </cell>
          <cell r="BL746">
            <v>0</v>
          </cell>
          <cell r="BM746">
            <v>0</v>
          </cell>
          <cell r="BN746">
            <v>0</v>
          </cell>
          <cell r="BO746">
            <v>0</v>
          </cell>
          <cell r="BP746">
            <v>0</v>
          </cell>
          <cell r="BQ746">
            <v>0</v>
          </cell>
          <cell r="BR746">
            <v>0</v>
          </cell>
          <cell r="BS746">
            <v>0</v>
          </cell>
          <cell r="BT746">
            <v>0</v>
          </cell>
          <cell r="BU746">
            <v>0</v>
          </cell>
          <cell r="BV746">
            <v>0</v>
          </cell>
          <cell r="BW746">
            <v>0</v>
          </cell>
          <cell r="BX746">
            <v>0</v>
          </cell>
          <cell r="BY746">
            <v>0</v>
          </cell>
          <cell r="BZ746">
            <v>0</v>
          </cell>
          <cell r="CA746">
            <v>0</v>
          </cell>
          <cell r="CB746">
            <v>0</v>
          </cell>
          <cell r="CC746">
            <v>0</v>
          </cell>
          <cell r="CD746">
            <v>0</v>
          </cell>
          <cell r="CE746">
            <v>0</v>
          </cell>
          <cell r="CF746">
            <v>0</v>
          </cell>
          <cell r="CG746">
            <v>0</v>
          </cell>
          <cell r="CH746">
            <v>0</v>
          </cell>
          <cell r="CN746">
            <v>0</v>
          </cell>
          <cell r="CO746">
            <v>0</v>
          </cell>
          <cell r="CP746">
            <v>0</v>
          </cell>
          <cell r="CQ746">
            <v>0</v>
          </cell>
          <cell r="CS746">
            <v>0</v>
          </cell>
          <cell r="CT746">
            <v>0</v>
          </cell>
          <cell r="CU746">
            <v>0</v>
          </cell>
          <cell r="CV746">
            <v>0</v>
          </cell>
          <cell r="CW746">
            <v>0</v>
          </cell>
          <cell r="EE746">
            <v>0</v>
          </cell>
          <cell r="EF746">
            <v>0</v>
          </cell>
          <cell r="EH746">
            <v>0</v>
          </cell>
          <cell r="EI746">
            <v>0</v>
          </cell>
          <cell r="EJ746">
            <v>0</v>
          </cell>
          <cell r="EK746">
            <v>0</v>
          </cell>
          <cell r="EL746">
            <v>0</v>
          </cell>
          <cell r="EM746">
            <v>0</v>
          </cell>
        </row>
        <row r="747">
          <cell r="A747">
            <v>0</v>
          </cell>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0</v>
          </cell>
          <cell r="AI747">
            <v>0</v>
          </cell>
          <cell r="AJ747">
            <v>0</v>
          </cell>
          <cell r="AK747">
            <v>0</v>
          </cell>
          <cell r="AL747">
            <v>0</v>
          </cell>
          <cell r="AM747">
            <v>0</v>
          </cell>
          <cell r="AN747">
            <v>0</v>
          </cell>
          <cell r="AO747">
            <v>0</v>
          </cell>
          <cell r="AP747">
            <v>0</v>
          </cell>
          <cell r="AQ747">
            <v>0</v>
          </cell>
          <cell r="AR747">
            <v>0</v>
          </cell>
          <cell r="AS747">
            <v>0</v>
          </cell>
          <cell r="AT747">
            <v>0</v>
          </cell>
          <cell r="AV747">
            <v>0</v>
          </cell>
          <cell r="AW747">
            <v>0</v>
          </cell>
          <cell r="AX747">
            <v>0</v>
          </cell>
          <cell r="BA747">
            <v>0</v>
          </cell>
          <cell r="BB747">
            <v>0</v>
          </cell>
          <cell r="BC747">
            <v>0</v>
          </cell>
          <cell r="BD747">
            <v>0</v>
          </cell>
          <cell r="BE747">
            <v>0</v>
          </cell>
          <cell r="BF747">
            <v>0</v>
          </cell>
          <cell r="BG747">
            <v>0</v>
          </cell>
          <cell r="BH747">
            <v>0</v>
          </cell>
          <cell r="BI747">
            <v>0</v>
          </cell>
          <cell r="BJ747">
            <v>0</v>
          </cell>
          <cell r="BK747">
            <v>0</v>
          </cell>
          <cell r="BL747">
            <v>0</v>
          </cell>
          <cell r="BM747">
            <v>0</v>
          </cell>
          <cell r="BN747">
            <v>0</v>
          </cell>
          <cell r="BO747">
            <v>0</v>
          </cell>
          <cell r="BP747">
            <v>0</v>
          </cell>
          <cell r="BQ747">
            <v>0</v>
          </cell>
          <cell r="BR747">
            <v>0</v>
          </cell>
          <cell r="BS747">
            <v>0</v>
          </cell>
          <cell r="BT747">
            <v>0</v>
          </cell>
          <cell r="BU747">
            <v>0</v>
          </cell>
          <cell r="BV747">
            <v>0</v>
          </cell>
          <cell r="BW747">
            <v>0</v>
          </cell>
          <cell r="BX747">
            <v>0</v>
          </cell>
          <cell r="BY747">
            <v>0</v>
          </cell>
          <cell r="BZ747">
            <v>0</v>
          </cell>
          <cell r="CA747">
            <v>0</v>
          </cell>
          <cell r="CB747">
            <v>0</v>
          </cell>
          <cell r="CC747">
            <v>0</v>
          </cell>
          <cell r="CD747">
            <v>0</v>
          </cell>
          <cell r="CE747">
            <v>0</v>
          </cell>
          <cell r="CF747">
            <v>0</v>
          </cell>
          <cell r="CG747">
            <v>0</v>
          </cell>
          <cell r="CH747">
            <v>0</v>
          </cell>
          <cell r="CN747">
            <v>0</v>
          </cell>
          <cell r="CO747">
            <v>0</v>
          </cell>
          <cell r="CP747">
            <v>0</v>
          </cell>
          <cell r="CQ747">
            <v>0</v>
          </cell>
          <cell r="CS747">
            <v>0</v>
          </cell>
          <cell r="CT747">
            <v>0</v>
          </cell>
          <cell r="CU747">
            <v>0</v>
          </cell>
          <cell r="CV747">
            <v>0</v>
          </cell>
          <cell r="CW747">
            <v>0</v>
          </cell>
          <cell r="EE747">
            <v>0</v>
          </cell>
          <cell r="EF747">
            <v>0</v>
          </cell>
          <cell r="EH747">
            <v>0</v>
          </cell>
          <cell r="EI747">
            <v>0</v>
          </cell>
          <cell r="EJ747">
            <v>0</v>
          </cell>
          <cell r="EK747">
            <v>0</v>
          </cell>
          <cell r="EL747">
            <v>0</v>
          </cell>
          <cell r="EM747">
            <v>0</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cell r="AQ748">
            <v>0</v>
          </cell>
          <cell r="AR748">
            <v>0</v>
          </cell>
          <cell r="AS748">
            <v>0</v>
          </cell>
          <cell r="AT748">
            <v>0</v>
          </cell>
          <cell r="AV748">
            <v>0</v>
          </cell>
          <cell r="AW748">
            <v>0</v>
          </cell>
          <cell r="AX748">
            <v>0</v>
          </cell>
          <cell r="BA748">
            <v>0</v>
          </cell>
          <cell r="BB748">
            <v>0</v>
          </cell>
          <cell r="BC748">
            <v>0</v>
          </cell>
          <cell r="BD748">
            <v>0</v>
          </cell>
          <cell r="BE748">
            <v>0</v>
          </cell>
          <cell r="BF748">
            <v>0</v>
          </cell>
          <cell r="BG748">
            <v>0</v>
          </cell>
          <cell r="BH748">
            <v>0</v>
          </cell>
          <cell r="BI748">
            <v>0</v>
          </cell>
          <cell r="BJ748">
            <v>0</v>
          </cell>
          <cell r="BK748">
            <v>0</v>
          </cell>
          <cell r="BL748">
            <v>0</v>
          </cell>
          <cell r="BM748">
            <v>0</v>
          </cell>
          <cell r="BN748">
            <v>0</v>
          </cell>
          <cell r="BO748">
            <v>0</v>
          </cell>
          <cell r="BP748">
            <v>0</v>
          </cell>
          <cell r="BQ748">
            <v>0</v>
          </cell>
          <cell r="BR748">
            <v>0</v>
          </cell>
          <cell r="BS748">
            <v>0</v>
          </cell>
          <cell r="BT748">
            <v>0</v>
          </cell>
          <cell r="BU748">
            <v>0</v>
          </cell>
          <cell r="BV748">
            <v>0</v>
          </cell>
          <cell r="BW748">
            <v>0</v>
          </cell>
          <cell r="BX748">
            <v>0</v>
          </cell>
          <cell r="BY748">
            <v>0</v>
          </cell>
          <cell r="BZ748">
            <v>0</v>
          </cell>
          <cell r="CA748">
            <v>0</v>
          </cell>
          <cell r="CB748">
            <v>0</v>
          </cell>
          <cell r="CC748">
            <v>0</v>
          </cell>
          <cell r="CD748">
            <v>0</v>
          </cell>
          <cell r="CE748">
            <v>0</v>
          </cell>
          <cell r="CF748">
            <v>0</v>
          </cell>
          <cell r="CG748">
            <v>0</v>
          </cell>
          <cell r="CH748">
            <v>0</v>
          </cell>
          <cell r="CN748">
            <v>0</v>
          </cell>
          <cell r="CO748">
            <v>0</v>
          </cell>
          <cell r="CP748">
            <v>0</v>
          </cell>
          <cell r="CQ748">
            <v>0</v>
          </cell>
          <cell r="CS748">
            <v>0</v>
          </cell>
          <cell r="CT748">
            <v>0</v>
          </cell>
          <cell r="CU748">
            <v>0</v>
          </cell>
          <cell r="CV748">
            <v>0</v>
          </cell>
          <cell r="CW748">
            <v>0</v>
          </cell>
          <cell r="EE748">
            <v>0</v>
          </cell>
          <cell r="EF748">
            <v>0</v>
          </cell>
          <cell r="EH748">
            <v>0</v>
          </cell>
          <cell r="EI748">
            <v>0</v>
          </cell>
          <cell r="EJ748">
            <v>0</v>
          </cell>
          <cell r="EK748">
            <v>0</v>
          </cell>
          <cell r="EL748">
            <v>0</v>
          </cell>
          <cell r="EM748">
            <v>0</v>
          </cell>
        </row>
        <row r="749">
          <cell r="A749">
            <v>0</v>
          </cell>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0</v>
          </cell>
          <cell r="AH749">
            <v>0</v>
          </cell>
          <cell r="AI749">
            <v>0</v>
          </cell>
          <cell r="AJ749">
            <v>0</v>
          </cell>
          <cell r="AK749">
            <v>0</v>
          </cell>
          <cell r="AL749">
            <v>0</v>
          </cell>
          <cell r="AM749">
            <v>0</v>
          </cell>
          <cell r="AN749">
            <v>0</v>
          </cell>
          <cell r="AO749">
            <v>0</v>
          </cell>
          <cell r="AP749">
            <v>0</v>
          </cell>
          <cell r="AQ749">
            <v>0</v>
          </cell>
          <cell r="AR749">
            <v>0</v>
          </cell>
          <cell r="AS749">
            <v>0</v>
          </cell>
          <cell r="AT749">
            <v>0</v>
          </cell>
          <cell r="AV749">
            <v>0</v>
          </cell>
          <cell r="AW749">
            <v>0</v>
          </cell>
          <cell r="AX749">
            <v>0</v>
          </cell>
          <cell r="BA749">
            <v>0</v>
          </cell>
          <cell r="BB749">
            <v>0</v>
          </cell>
          <cell r="BC749">
            <v>0</v>
          </cell>
          <cell r="BD749">
            <v>0</v>
          </cell>
          <cell r="BE749">
            <v>0</v>
          </cell>
          <cell r="BF749">
            <v>0</v>
          </cell>
          <cell r="BG749">
            <v>0</v>
          </cell>
          <cell r="BH749">
            <v>0</v>
          </cell>
          <cell r="BI749">
            <v>0</v>
          </cell>
          <cell r="BJ749">
            <v>0</v>
          </cell>
          <cell r="BK749">
            <v>0</v>
          </cell>
          <cell r="BL749">
            <v>0</v>
          </cell>
          <cell r="BM749">
            <v>0</v>
          </cell>
          <cell r="BN749">
            <v>0</v>
          </cell>
          <cell r="BO749">
            <v>0</v>
          </cell>
          <cell r="BP749">
            <v>0</v>
          </cell>
          <cell r="BQ749">
            <v>0</v>
          </cell>
          <cell r="BR749">
            <v>0</v>
          </cell>
          <cell r="BS749">
            <v>0</v>
          </cell>
          <cell r="BT749">
            <v>0</v>
          </cell>
          <cell r="BU749">
            <v>0</v>
          </cell>
          <cell r="BV749">
            <v>0</v>
          </cell>
          <cell r="BW749">
            <v>0</v>
          </cell>
          <cell r="BX749">
            <v>0</v>
          </cell>
          <cell r="BY749">
            <v>0</v>
          </cell>
          <cell r="BZ749">
            <v>0</v>
          </cell>
          <cell r="CA749">
            <v>0</v>
          </cell>
          <cell r="CB749">
            <v>0</v>
          </cell>
          <cell r="CC749">
            <v>0</v>
          </cell>
          <cell r="CD749">
            <v>0</v>
          </cell>
          <cell r="CE749">
            <v>0</v>
          </cell>
          <cell r="CF749">
            <v>0</v>
          </cell>
          <cell r="CG749">
            <v>0</v>
          </cell>
          <cell r="CH749">
            <v>0</v>
          </cell>
          <cell r="CN749">
            <v>0</v>
          </cell>
          <cell r="CO749">
            <v>0</v>
          </cell>
          <cell r="CP749">
            <v>0</v>
          </cell>
          <cell r="CQ749">
            <v>0</v>
          </cell>
          <cell r="CS749">
            <v>0</v>
          </cell>
          <cell r="CT749">
            <v>0</v>
          </cell>
          <cell r="CU749">
            <v>0</v>
          </cell>
          <cell r="CV749">
            <v>0</v>
          </cell>
          <cell r="CW749">
            <v>0</v>
          </cell>
          <cell r="EE749">
            <v>0</v>
          </cell>
          <cell r="EF749">
            <v>0</v>
          </cell>
          <cell r="EH749">
            <v>0</v>
          </cell>
          <cell r="EI749">
            <v>0</v>
          </cell>
          <cell r="EJ749">
            <v>0</v>
          </cell>
          <cell r="EK749">
            <v>0</v>
          </cell>
          <cell r="EL749">
            <v>0</v>
          </cell>
          <cell r="EM749">
            <v>0</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v>0</v>
          </cell>
          <cell r="AV750">
            <v>0</v>
          </cell>
          <cell r="AW750">
            <v>0</v>
          </cell>
          <cell r="AX750">
            <v>0</v>
          </cell>
          <cell r="BA750">
            <v>0</v>
          </cell>
          <cell r="BB750">
            <v>0</v>
          </cell>
          <cell r="BC750">
            <v>0</v>
          </cell>
          <cell r="BD750">
            <v>0</v>
          </cell>
          <cell r="BE750">
            <v>0</v>
          </cell>
          <cell r="BF750">
            <v>0</v>
          </cell>
          <cell r="BG750">
            <v>0</v>
          </cell>
          <cell r="BH750">
            <v>0</v>
          </cell>
          <cell r="BI750">
            <v>0</v>
          </cell>
          <cell r="BJ750">
            <v>0</v>
          </cell>
          <cell r="BK750">
            <v>0</v>
          </cell>
          <cell r="BL750">
            <v>0</v>
          </cell>
          <cell r="BM750">
            <v>0</v>
          </cell>
          <cell r="BN750">
            <v>0</v>
          </cell>
          <cell r="BO750">
            <v>0</v>
          </cell>
          <cell r="BP750">
            <v>0</v>
          </cell>
          <cell r="BQ750">
            <v>0</v>
          </cell>
          <cell r="BR750">
            <v>0</v>
          </cell>
          <cell r="BS750">
            <v>0</v>
          </cell>
          <cell r="BT750">
            <v>0</v>
          </cell>
          <cell r="BU750">
            <v>0</v>
          </cell>
          <cell r="BV750">
            <v>0</v>
          </cell>
          <cell r="BW750">
            <v>0</v>
          </cell>
          <cell r="BX750">
            <v>0</v>
          </cell>
          <cell r="BY750">
            <v>0</v>
          </cell>
          <cell r="BZ750">
            <v>0</v>
          </cell>
          <cell r="CA750">
            <v>0</v>
          </cell>
          <cell r="CB750">
            <v>0</v>
          </cell>
          <cell r="CC750">
            <v>0</v>
          </cell>
          <cell r="CD750">
            <v>0</v>
          </cell>
          <cell r="CE750">
            <v>0</v>
          </cell>
          <cell r="CF750">
            <v>0</v>
          </cell>
          <cell r="CG750">
            <v>0</v>
          </cell>
          <cell r="CH750">
            <v>0</v>
          </cell>
          <cell r="CN750">
            <v>0</v>
          </cell>
          <cell r="CO750">
            <v>0</v>
          </cell>
          <cell r="CP750">
            <v>0</v>
          </cell>
          <cell r="CQ750">
            <v>0</v>
          </cell>
          <cell r="CS750">
            <v>0</v>
          </cell>
          <cell r="CT750">
            <v>0</v>
          </cell>
          <cell r="CU750">
            <v>0</v>
          </cell>
          <cell r="CV750">
            <v>0</v>
          </cell>
          <cell r="CW750">
            <v>0</v>
          </cell>
          <cell r="EE750">
            <v>0</v>
          </cell>
          <cell r="EF750">
            <v>0</v>
          </cell>
          <cell r="EH750">
            <v>0</v>
          </cell>
          <cell r="EI750">
            <v>0</v>
          </cell>
          <cell r="EJ750">
            <v>0</v>
          </cell>
          <cell r="EK750">
            <v>0</v>
          </cell>
          <cell r="EL750">
            <v>0</v>
          </cell>
          <cell r="EM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cell r="AQ751">
            <v>0</v>
          </cell>
          <cell r="AR751">
            <v>0</v>
          </cell>
          <cell r="AS751">
            <v>0</v>
          </cell>
          <cell r="AT751">
            <v>0</v>
          </cell>
          <cell r="AV751">
            <v>0</v>
          </cell>
          <cell r="AW751">
            <v>0</v>
          </cell>
          <cell r="AX751">
            <v>0</v>
          </cell>
          <cell r="BA751">
            <v>0</v>
          </cell>
          <cell r="BB751">
            <v>0</v>
          </cell>
          <cell r="BC751">
            <v>0</v>
          </cell>
          <cell r="BD751">
            <v>0</v>
          </cell>
          <cell r="BE751">
            <v>0</v>
          </cell>
          <cell r="BF751">
            <v>0</v>
          </cell>
          <cell r="BG751">
            <v>0</v>
          </cell>
          <cell r="BH751">
            <v>0</v>
          </cell>
          <cell r="BI751">
            <v>0</v>
          </cell>
          <cell r="BJ751">
            <v>0</v>
          </cell>
          <cell r="BK751">
            <v>0</v>
          </cell>
          <cell r="BL751">
            <v>0</v>
          </cell>
          <cell r="BM751">
            <v>0</v>
          </cell>
          <cell r="BN751">
            <v>0</v>
          </cell>
          <cell r="BO751">
            <v>0</v>
          </cell>
          <cell r="BP751">
            <v>0</v>
          </cell>
          <cell r="BQ751">
            <v>0</v>
          </cell>
          <cell r="BR751">
            <v>0</v>
          </cell>
          <cell r="BS751">
            <v>0</v>
          </cell>
          <cell r="BT751">
            <v>0</v>
          </cell>
          <cell r="BU751">
            <v>0</v>
          </cell>
          <cell r="BV751">
            <v>0</v>
          </cell>
          <cell r="BW751">
            <v>0</v>
          </cell>
          <cell r="BX751">
            <v>0</v>
          </cell>
          <cell r="BY751">
            <v>0</v>
          </cell>
          <cell r="BZ751">
            <v>0</v>
          </cell>
          <cell r="CA751">
            <v>0</v>
          </cell>
          <cell r="CB751">
            <v>0</v>
          </cell>
          <cell r="CC751">
            <v>0</v>
          </cell>
          <cell r="CD751">
            <v>0</v>
          </cell>
          <cell r="CE751">
            <v>0</v>
          </cell>
          <cell r="CF751">
            <v>0</v>
          </cell>
          <cell r="CG751">
            <v>0</v>
          </cell>
          <cell r="CH751">
            <v>0</v>
          </cell>
          <cell r="CN751">
            <v>0</v>
          </cell>
          <cell r="CO751">
            <v>0</v>
          </cell>
          <cell r="CP751">
            <v>0</v>
          </cell>
          <cell r="CQ751">
            <v>0</v>
          </cell>
          <cell r="CS751">
            <v>0</v>
          </cell>
          <cell r="CT751">
            <v>0</v>
          </cell>
          <cell r="CU751">
            <v>0</v>
          </cell>
          <cell r="CV751">
            <v>0</v>
          </cell>
          <cell r="CW751">
            <v>0</v>
          </cell>
          <cell r="EE751">
            <v>0</v>
          </cell>
          <cell r="EF751">
            <v>0</v>
          </cell>
          <cell r="EH751">
            <v>0</v>
          </cell>
          <cell r="EI751">
            <v>0</v>
          </cell>
          <cell r="EJ751">
            <v>0</v>
          </cell>
          <cell r="EK751">
            <v>0</v>
          </cell>
          <cell r="EL751">
            <v>0</v>
          </cell>
          <cell r="EM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0</v>
          </cell>
          <cell r="AR752">
            <v>0</v>
          </cell>
          <cell r="AS752">
            <v>0</v>
          </cell>
          <cell r="AT752">
            <v>0</v>
          </cell>
          <cell r="AV752">
            <v>0</v>
          </cell>
          <cell r="AW752">
            <v>0</v>
          </cell>
          <cell r="AX752">
            <v>0</v>
          </cell>
          <cell r="BA752">
            <v>0</v>
          </cell>
          <cell r="BB752">
            <v>0</v>
          </cell>
          <cell r="BC752">
            <v>0</v>
          </cell>
          <cell r="BD752">
            <v>0</v>
          </cell>
          <cell r="BE752">
            <v>0</v>
          </cell>
          <cell r="BF752">
            <v>0</v>
          </cell>
          <cell r="BG752">
            <v>0</v>
          </cell>
          <cell r="BH752">
            <v>0</v>
          </cell>
          <cell r="BI752">
            <v>0</v>
          </cell>
          <cell r="BJ752">
            <v>0</v>
          </cell>
          <cell r="BK752">
            <v>0</v>
          </cell>
          <cell r="BL752">
            <v>0</v>
          </cell>
          <cell r="BM752">
            <v>0</v>
          </cell>
          <cell r="BN752">
            <v>0</v>
          </cell>
          <cell r="BO752">
            <v>0</v>
          </cell>
          <cell r="BP752">
            <v>0</v>
          </cell>
          <cell r="BQ752">
            <v>0</v>
          </cell>
          <cell r="BR752">
            <v>0</v>
          </cell>
          <cell r="BS752">
            <v>0</v>
          </cell>
          <cell r="BT752">
            <v>0</v>
          </cell>
          <cell r="BU752">
            <v>0</v>
          </cell>
          <cell r="BV752">
            <v>0</v>
          </cell>
          <cell r="BW752">
            <v>0</v>
          </cell>
          <cell r="BX752">
            <v>0</v>
          </cell>
          <cell r="BY752">
            <v>0</v>
          </cell>
          <cell r="BZ752">
            <v>0</v>
          </cell>
          <cell r="CA752">
            <v>0</v>
          </cell>
          <cell r="CB752">
            <v>0</v>
          </cell>
          <cell r="CC752">
            <v>0</v>
          </cell>
          <cell r="CD752">
            <v>0</v>
          </cell>
          <cell r="CE752">
            <v>0</v>
          </cell>
          <cell r="CF752">
            <v>0</v>
          </cell>
          <cell r="CG752">
            <v>0</v>
          </cell>
          <cell r="CH752">
            <v>0</v>
          </cell>
          <cell r="CN752">
            <v>0</v>
          </cell>
          <cell r="CO752">
            <v>0</v>
          </cell>
          <cell r="CP752">
            <v>0</v>
          </cell>
          <cell r="CQ752">
            <v>0</v>
          </cell>
          <cell r="CS752">
            <v>0</v>
          </cell>
          <cell r="CT752">
            <v>0</v>
          </cell>
          <cell r="CU752">
            <v>0</v>
          </cell>
          <cell r="CV752">
            <v>0</v>
          </cell>
          <cell r="CW752">
            <v>0</v>
          </cell>
          <cell r="EE752">
            <v>0</v>
          </cell>
          <cell r="EF752">
            <v>0</v>
          </cell>
          <cell r="EH752">
            <v>0</v>
          </cell>
          <cell r="EI752">
            <v>0</v>
          </cell>
          <cell r="EJ752">
            <v>0</v>
          </cell>
          <cell r="EK752">
            <v>0</v>
          </cell>
          <cell r="EL752">
            <v>0</v>
          </cell>
          <cell r="EM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cell r="AQ753">
            <v>0</v>
          </cell>
          <cell r="AR753">
            <v>0</v>
          </cell>
          <cell r="AS753">
            <v>0</v>
          </cell>
          <cell r="AT753">
            <v>0</v>
          </cell>
          <cell r="AV753">
            <v>0</v>
          </cell>
          <cell r="AW753">
            <v>0</v>
          </cell>
          <cell r="AX753">
            <v>0</v>
          </cell>
          <cell r="BA753">
            <v>0</v>
          </cell>
          <cell r="BB753">
            <v>0</v>
          </cell>
          <cell r="BC753">
            <v>0</v>
          </cell>
          <cell r="BD753">
            <v>0</v>
          </cell>
          <cell r="BE753">
            <v>0</v>
          </cell>
          <cell r="BF753">
            <v>0</v>
          </cell>
          <cell r="BG753">
            <v>0</v>
          </cell>
          <cell r="BH753">
            <v>0</v>
          </cell>
          <cell r="BI753">
            <v>0</v>
          </cell>
          <cell r="BJ753">
            <v>0</v>
          </cell>
          <cell r="BK753">
            <v>0</v>
          </cell>
          <cell r="BL753">
            <v>0</v>
          </cell>
          <cell r="BM753">
            <v>0</v>
          </cell>
          <cell r="BN753">
            <v>0</v>
          </cell>
          <cell r="BO753">
            <v>0</v>
          </cell>
          <cell r="BP753">
            <v>0</v>
          </cell>
          <cell r="BQ753">
            <v>0</v>
          </cell>
          <cell r="BR753">
            <v>0</v>
          </cell>
          <cell r="BS753">
            <v>0</v>
          </cell>
          <cell r="BT753">
            <v>0</v>
          </cell>
          <cell r="BU753">
            <v>0</v>
          </cell>
          <cell r="BV753">
            <v>0</v>
          </cell>
          <cell r="BW753">
            <v>0</v>
          </cell>
          <cell r="BX753">
            <v>0</v>
          </cell>
          <cell r="BY753">
            <v>0</v>
          </cell>
          <cell r="BZ753">
            <v>0</v>
          </cell>
          <cell r="CA753">
            <v>0</v>
          </cell>
          <cell r="CB753">
            <v>0</v>
          </cell>
          <cell r="CC753">
            <v>0</v>
          </cell>
          <cell r="CD753">
            <v>0</v>
          </cell>
          <cell r="CE753">
            <v>0</v>
          </cell>
          <cell r="CF753">
            <v>0</v>
          </cell>
          <cell r="CG753">
            <v>0</v>
          </cell>
          <cell r="CH753">
            <v>0</v>
          </cell>
          <cell r="CN753">
            <v>0</v>
          </cell>
          <cell r="CO753">
            <v>0</v>
          </cell>
          <cell r="CP753">
            <v>0</v>
          </cell>
          <cell r="CQ753">
            <v>0</v>
          </cell>
          <cell r="CS753">
            <v>0</v>
          </cell>
          <cell r="CT753">
            <v>0</v>
          </cell>
          <cell r="CU753">
            <v>0</v>
          </cell>
          <cell r="CV753">
            <v>0</v>
          </cell>
          <cell r="CW753">
            <v>0</v>
          </cell>
          <cell r="EE753">
            <v>0</v>
          </cell>
          <cell r="EF753">
            <v>0</v>
          </cell>
          <cell r="EH753">
            <v>0</v>
          </cell>
          <cell r="EI753">
            <v>0</v>
          </cell>
          <cell r="EJ753">
            <v>0</v>
          </cell>
          <cell r="EK753">
            <v>0</v>
          </cell>
          <cell r="EL753">
            <v>0</v>
          </cell>
          <cell r="EM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cell r="AQ754">
            <v>0</v>
          </cell>
          <cell r="AR754">
            <v>0</v>
          </cell>
          <cell r="AS754">
            <v>0</v>
          </cell>
          <cell r="AT754">
            <v>0</v>
          </cell>
          <cell r="AV754">
            <v>0</v>
          </cell>
          <cell r="AW754">
            <v>0</v>
          </cell>
          <cell r="AX754">
            <v>0</v>
          </cell>
          <cell r="BA754">
            <v>0</v>
          </cell>
          <cell r="BB754">
            <v>0</v>
          </cell>
          <cell r="BC754">
            <v>0</v>
          </cell>
          <cell r="BD754">
            <v>0</v>
          </cell>
          <cell r="BE754">
            <v>0</v>
          </cell>
          <cell r="BF754">
            <v>0</v>
          </cell>
          <cell r="BG754">
            <v>0</v>
          </cell>
          <cell r="BH754">
            <v>0</v>
          </cell>
          <cell r="BI754">
            <v>0</v>
          </cell>
          <cell r="BJ754">
            <v>0</v>
          </cell>
          <cell r="BK754">
            <v>0</v>
          </cell>
          <cell r="BL754">
            <v>0</v>
          </cell>
          <cell r="BM754">
            <v>0</v>
          </cell>
          <cell r="BN754">
            <v>0</v>
          </cell>
          <cell r="BO754">
            <v>0</v>
          </cell>
          <cell r="BP754">
            <v>0</v>
          </cell>
          <cell r="BQ754">
            <v>0</v>
          </cell>
          <cell r="BR754">
            <v>0</v>
          </cell>
          <cell r="BS754">
            <v>0</v>
          </cell>
          <cell r="BT754">
            <v>0</v>
          </cell>
          <cell r="BU754">
            <v>0</v>
          </cell>
          <cell r="BV754">
            <v>0</v>
          </cell>
          <cell r="BW754">
            <v>0</v>
          </cell>
          <cell r="BX754">
            <v>0</v>
          </cell>
          <cell r="BY754">
            <v>0</v>
          </cell>
          <cell r="BZ754">
            <v>0</v>
          </cell>
          <cell r="CA754">
            <v>0</v>
          </cell>
          <cell r="CB754">
            <v>0</v>
          </cell>
          <cell r="CC754">
            <v>0</v>
          </cell>
          <cell r="CD754">
            <v>0</v>
          </cell>
          <cell r="CE754">
            <v>0</v>
          </cell>
          <cell r="CF754">
            <v>0</v>
          </cell>
          <cell r="CG754">
            <v>0</v>
          </cell>
          <cell r="CH754">
            <v>0</v>
          </cell>
          <cell r="CN754">
            <v>0</v>
          </cell>
          <cell r="CO754">
            <v>0</v>
          </cell>
          <cell r="CP754">
            <v>0</v>
          </cell>
          <cell r="CQ754">
            <v>0</v>
          </cell>
          <cell r="CS754">
            <v>0</v>
          </cell>
          <cell r="CT754">
            <v>0</v>
          </cell>
          <cell r="CU754">
            <v>0</v>
          </cell>
          <cell r="CV754">
            <v>0</v>
          </cell>
          <cell r="CW754">
            <v>0</v>
          </cell>
          <cell r="EE754">
            <v>0</v>
          </cell>
          <cell r="EF754">
            <v>0</v>
          </cell>
          <cell r="EH754">
            <v>0</v>
          </cell>
          <cell r="EI754">
            <v>0</v>
          </cell>
          <cell r="EJ754">
            <v>0</v>
          </cell>
          <cell r="EK754">
            <v>0</v>
          </cell>
          <cell r="EL754">
            <v>0</v>
          </cell>
          <cell r="EM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cell r="AQ755">
            <v>0</v>
          </cell>
          <cell r="AR755">
            <v>0</v>
          </cell>
          <cell r="AS755">
            <v>0</v>
          </cell>
          <cell r="AT755">
            <v>0</v>
          </cell>
          <cell r="AV755">
            <v>0</v>
          </cell>
          <cell r="AW755">
            <v>0</v>
          </cell>
          <cell r="AX755">
            <v>0</v>
          </cell>
          <cell r="BA755">
            <v>0</v>
          </cell>
          <cell r="BB755">
            <v>0</v>
          </cell>
          <cell r="BC755">
            <v>0</v>
          </cell>
          <cell r="BD755">
            <v>0</v>
          </cell>
          <cell r="BE755">
            <v>0</v>
          </cell>
          <cell r="BF755">
            <v>0</v>
          </cell>
          <cell r="BG755">
            <v>0</v>
          </cell>
          <cell r="BH755">
            <v>0</v>
          </cell>
          <cell r="BI755">
            <v>0</v>
          </cell>
          <cell r="BJ755">
            <v>0</v>
          </cell>
          <cell r="BK755">
            <v>0</v>
          </cell>
          <cell r="BL755">
            <v>0</v>
          </cell>
          <cell r="BM755">
            <v>0</v>
          </cell>
          <cell r="BN755">
            <v>0</v>
          </cell>
          <cell r="BO755">
            <v>0</v>
          </cell>
          <cell r="BP755">
            <v>0</v>
          </cell>
          <cell r="BQ755">
            <v>0</v>
          </cell>
          <cell r="BR755">
            <v>0</v>
          </cell>
          <cell r="BS755">
            <v>0</v>
          </cell>
          <cell r="BT755">
            <v>0</v>
          </cell>
          <cell r="BU755">
            <v>0</v>
          </cell>
          <cell r="BV755">
            <v>0</v>
          </cell>
          <cell r="BW755">
            <v>0</v>
          </cell>
          <cell r="BX755">
            <v>0</v>
          </cell>
          <cell r="BY755">
            <v>0</v>
          </cell>
          <cell r="BZ755">
            <v>0</v>
          </cell>
          <cell r="CA755">
            <v>0</v>
          </cell>
          <cell r="CB755">
            <v>0</v>
          </cell>
          <cell r="CC755">
            <v>0</v>
          </cell>
          <cell r="CD755">
            <v>0</v>
          </cell>
          <cell r="CE755">
            <v>0</v>
          </cell>
          <cell r="CF755">
            <v>0</v>
          </cell>
          <cell r="CG755">
            <v>0</v>
          </cell>
          <cell r="CH755">
            <v>0</v>
          </cell>
          <cell r="CN755">
            <v>0</v>
          </cell>
          <cell r="CO755">
            <v>0</v>
          </cell>
          <cell r="CP755">
            <v>0</v>
          </cell>
          <cell r="CQ755">
            <v>0</v>
          </cell>
          <cell r="CS755">
            <v>0</v>
          </cell>
          <cell r="CT755">
            <v>0</v>
          </cell>
          <cell r="CU755">
            <v>0</v>
          </cell>
          <cell r="CV755">
            <v>0</v>
          </cell>
          <cell r="CW755">
            <v>0</v>
          </cell>
          <cell r="EE755">
            <v>0</v>
          </cell>
          <cell r="EF755">
            <v>0</v>
          </cell>
          <cell r="EH755">
            <v>0</v>
          </cell>
          <cell r="EI755">
            <v>0</v>
          </cell>
          <cell r="EJ755">
            <v>0</v>
          </cell>
          <cell r="EK755">
            <v>0</v>
          </cell>
          <cell r="EL755">
            <v>0</v>
          </cell>
          <cell r="EM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v>0</v>
          </cell>
          <cell r="AV756">
            <v>0</v>
          </cell>
          <cell r="AW756">
            <v>0</v>
          </cell>
          <cell r="AX756">
            <v>0</v>
          </cell>
          <cell r="BA756">
            <v>0</v>
          </cell>
          <cell r="BB756">
            <v>0</v>
          </cell>
          <cell r="BC756">
            <v>0</v>
          </cell>
          <cell r="BD756">
            <v>0</v>
          </cell>
          <cell r="BE756">
            <v>0</v>
          </cell>
          <cell r="BF756">
            <v>0</v>
          </cell>
          <cell r="BG756">
            <v>0</v>
          </cell>
          <cell r="BH756">
            <v>0</v>
          </cell>
          <cell r="BI756">
            <v>0</v>
          </cell>
          <cell r="BJ756">
            <v>0</v>
          </cell>
          <cell r="BK756">
            <v>0</v>
          </cell>
          <cell r="BL756">
            <v>0</v>
          </cell>
          <cell r="BM756">
            <v>0</v>
          </cell>
          <cell r="BN756">
            <v>0</v>
          </cell>
          <cell r="BO756">
            <v>0</v>
          </cell>
          <cell r="BP756">
            <v>0</v>
          </cell>
          <cell r="BQ756">
            <v>0</v>
          </cell>
          <cell r="BR756">
            <v>0</v>
          </cell>
          <cell r="BS756">
            <v>0</v>
          </cell>
          <cell r="BT756">
            <v>0</v>
          </cell>
          <cell r="BU756">
            <v>0</v>
          </cell>
          <cell r="BV756">
            <v>0</v>
          </cell>
          <cell r="BW756">
            <v>0</v>
          </cell>
          <cell r="BX756">
            <v>0</v>
          </cell>
          <cell r="BY756">
            <v>0</v>
          </cell>
          <cell r="BZ756">
            <v>0</v>
          </cell>
          <cell r="CA756">
            <v>0</v>
          </cell>
          <cell r="CB756">
            <v>0</v>
          </cell>
          <cell r="CC756">
            <v>0</v>
          </cell>
          <cell r="CD756">
            <v>0</v>
          </cell>
          <cell r="CE756">
            <v>0</v>
          </cell>
          <cell r="CF756">
            <v>0</v>
          </cell>
          <cell r="CG756">
            <v>0</v>
          </cell>
          <cell r="CH756">
            <v>0</v>
          </cell>
          <cell r="CN756">
            <v>0</v>
          </cell>
          <cell r="CO756">
            <v>0</v>
          </cell>
          <cell r="CP756">
            <v>0</v>
          </cell>
          <cell r="CQ756">
            <v>0</v>
          </cell>
          <cell r="CS756">
            <v>0</v>
          </cell>
          <cell r="CT756">
            <v>0</v>
          </cell>
          <cell r="CU756">
            <v>0</v>
          </cell>
          <cell r="CV756">
            <v>0</v>
          </cell>
          <cell r="CW756">
            <v>0</v>
          </cell>
          <cell r="EE756">
            <v>0</v>
          </cell>
          <cell r="EF756">
            <v>0</v>
          </cell>
          <cell r="EH756">
            <v>0</v>
          </cell>
          <cell r="EI756">
            <v>0</v>
          </cell>
          <cell r="EJ756">
            <v>0</v>
          </cell>
          <cell r="EK756">
            <v>0</v>
          </cell>
          <cell r="EL756">
            <v>0</v>
          </cell>
          <cell r="EM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cell r="AQ757">
            <v>0</v>
          </cell>
          <cell r="AR757">
            <v>0</v>
          </cell>
          <cell r="AS757">
            <v>0</v>
          </cell>
          <cell r="AT757">
            <v>0</v>
          </cell>
          <cell r="AV757">
            <v>0</v>
          </cell>
          <cell r="AW757">
            <v>0</v>
          </cell>
          <cell r="AX757">
            <v>0</v>
          </cell>
          <cell r="BA757">
            <v>0</v>
          </cell>
          <cell r="BB757">
            <v>0</v>
          </cell>
          <cell r="BC757">
            <v>0</v>
          </cell>
          <cell r="BD757">
            <v>0</v>
          </cell>
          <cell r="BE757">
            <v>0</v>
          </cell>
          <cell r="BF757">
            <v>0</v>
          </cell>
          <cell r="BG757">
            <v>0</v>
          </cell>
          <cell r="BH757">
            <v>0</v>
          </cell>
          <cell r="BI757">
            <v>0</v>
          </cell>
          <cell r="BJ757">
            <v>0</v>
          </cell>
          <cell r="BK757">
            <v>0</v>
          </cell>
          <cell r="BL757">
            <v>0</v>
          </cell>
          <cell r="BM757">
            <v>0</v>
          </cell>
          <cell r="BN757">
            <v>0</v>
          </cell>
          <cell r="BO757">
            <v>0</v>
          </cell>
          <cell r="BP757">
            <v>0</v>
          </cell>
          <cell r="BQ757">
            <v>0</v>
          </cell>
          <cell r="BR757">
            <v>0</v>
          </cell>
          <cell r="BS757">
            <v>0</v>
          </cell>
          <cell r="BT757">
            <v>0</v>
          </cell>
          <cell r="BU757">
            <v>0</v>
          </cell>
          <cell r="BV757">
            <v>0</v>
          </cell>
          <cell r="BW757">
            <v>0</v>
          </cell>
          <cell r="BX757">
            <v>0</v>
          </cell>
          <cell r="BY757">
            <v>0</v>
          </cell>
          <cell r="BZ757">
            <v>0</v>
          </cell>
          <cell r="CA757">
            <v>0</v>
          </cell>
          <cell r="CB757">
            <v>0</v>
          </cell>
          <cell r="CC757">
            <v>0</v>
          </cell>
          <cell r="CD757">
            <v>0</v>
          </cell>
          <cell r="CE757">
            <v>0</v>
          </cell>
          <cell r="CF757">
            <v>0</v>
          </cell>
          <cell r="CG757">
            <v>0</v>
          </cell>
          <cell r="CH757">
            <v>0</v>
          </cell>
          <cell r="CN757">
            <v>0</v>
          </cell>
          <cell r="CO757">
            <v>0</v>
          </cell>
          <cell r="CP757">
            <v>0</v>
          </cell>
          <cell r="CQ757">
            <v>0</v>
          </cell>
          <cell r="CS757">
            <v>0</v>
          </cell>
          <cell r="CT757">
            <v>0</v>
          </cell>
          <cell r="CU757">
            <v>0</v>
          </cell>
          <cell r="CV757">
            <v>0</v>
          </cell>
          <cell r="CW757">
            <v>0</v>
          </cell>
          <cell r="EE757">
            <v>0</v>
          </cell>
          <cell r="EF757">
            <v>0</v>
          </cell>
          <cell r="EH757">
            <v>0</v>
          </cell>
          <cell r="EI757">
            <v>0</v>
          </cell>
          <cell r="EJ757">
            <v>0</v>
          </cell>
          <cell r="EK757">
            <v>0</v>
          </cell>
          <cell r="EL757">
            <v>0</v>
          </cell>
          <cell r="EM757">
            <v>0</v>
          </cell>
        </row>
        <row r="758">
          <cell r="A758">
            <v>0</v>
          </cell>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0</v>
          </cell>
          <cell r="AS758">
            <v>0</v>
          </cell>
          <cell r="AT758">
            <v>0</v>
          </cell>
          <cell r="AV758">
            <v>0</v>
          </cell>
          <cell r="AW758">
            <v>0</v>
          </cell>
          <cell r="AX758">
            <v>0</v>
          </cell>
          <cell r="BA758">
            <v>0</v>
          </cell>
          <cell r="BB758">
            <v>0</v>
          </cell>
          <cell r="BC758">
            <v>0</v>
          </cell>
          <cell r="BD758">
            <v>0</v>
          </cell>
          <cell r="BE758">
            <v>0</v>
          </cell>
          <cell r="BF758">
            <v>0</v>
          </cell>
          <cell r="BG758">
            <v>0</v>
          </cell>
          <cell r="BH758">
            <v>0</v>
          </cell>
          <cell r="BI758">
            <v>0</v>
          </cell>
          <cell r="BJ758">
            <v>0</v>
          </cell>
          <cell r="BK758">
            <v>0</v>
          </cell>
          <cell r="BL758">
            <v>0</v>
          </cell>
          <cell r="BM758">
            <v>0</v>
          </cell>
          <cell r="BN758">
            <v>0</v>
          </cell>
          <cell r="BO758">
            <v>0</v>
          </cell>
          <cell r="BP758">
            <v>0</v>
          </cell>
          <cell r="BQ758">
            <v>0</v>
          </cell>
          <cell r="BR758">
            <v>0</v>
          </cell>
          <cell r="BS758">
            <v>0</v>
          </cell>
          <cell r="BT758">
            <v>0</v>
          </cell>
          <cell r="BU758">
            <v>0</v>
          </cell>
          <cell r="BV758">
            <v>0</v>
          </cell>
          <cell r="BW758">
            <v>0</v>
          </cell>
          <cell r="BX758">
            <v>0</v>
          </cell>
          <cell r="BY758">
            <v>0</v>
          </cell>
          <cell r="BZ758">
            <v>0</v>
          </cell>
          <cell r="CA758">
            <v>0</v>
          </cell>
          <cell r="CB758">
            <v>0</v>
          </cell>
          <cell r="CC758">
            <v>0</v>
          </cell>
          <cell r="CD758">
            <v>0</v>
          </cell>
          <cell r="CE758">
            <v>0</v>
          </cell>
          <cell r="CF758">
            <v>0</v>
          </cell>
          <cell r="CG758">
            <v>0</v>
          </cell>
          <cell r="CH758">
            <v>0</v>
          </cell>
          <cell r="CN758">
            <v>0</v>
          </cell>
          <cell r="CO758">
            <v>0</v>
          </cell>
          <cell r="CP758">
            <v>0</v>
          </cell>
          <cell r="CQ758">
            <v>0</v>
          </cell>
          <cell r="CS758">
            <v>0</v>
          </cell>
          <cell r="CT758">
            <v>0</v>
          </cell>
          <cell r="CU758">
            <v>0</v>
          </cell>
          <cell r="CV758">
            <v>0</v>
          </cell>
          <cell r="CW758">
            <v>0</v>
          </cell>
          <cell r="EE758">
            <v>0</v>
          </cell>
          <cell r="EF758">
            <v>0</v>
          </cell>
          <cell r="EH758">
            <v>0</v>
          </cell>
          <cell r="EI758">
            <v>0</v>
          </cell>
          <cell r="EJ758">
            <v>0</v>
          </cell>
          <cell r="EK758">
            <v>0</v>
          </cell>
          <cell r="EL758">
            <v>0</v>
          </cell>
          <cell r="EM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0</v>
          </cell>
          <cell r="AS759">
            <v>0</v>
          </cell>
          <cell r="AT759">
            <v>0</v>
          </cell>
          <cell r="AV759">
            <v>0</v>
          </cell>
          <cell r="AW759">
            <v>0</v>
          </cell>
          <cell r="AX759">
            <v>0</v>
          </cell>
          <cell r="BA759">
            <v>0</v>
          </cell>
          <cell r="BB759">
            <v>0</v>
          </cell>
          <cell r="BC759">
            <v>0</v>
          </cell>
          <cell r="BD759">
            <v>0</v>
          </cell>
          <cell r="BE759">
            <v>0</v>
          </cell>
          <cell r="BF759">
            <v>0</v>
          </cell>
          <cell r="BG759">
            <v>0</v>
          </cell>
          <cell r="BH759">
            <v>0</v>
          </cell>
          <cell r="BI759">
            <v>0</v>
          </cell>
          <cell r="BJ759">
            <v>0</v>
          </cell>
          <cell r="BK759">
            <v>0</v>
          </cell>
          <cell r="BL759">
            <v>0</v>
          </cell>
          <cell r="BM759">
            <v>0</v>
          </cell>
          <cell r="BN759">
            <v>0</v>
          </cell>
          <cell r="BO759">
            <v>0</v>
          </cell>
          <cell r="BP759">
            <v>0</v>
          </cell>
          <cell r="BQ759">
            <v>0</v>
          </cell>
          <cell r="BR759">
            <v>0</v>
          </cell>
          <cell r="BS759">
            <v>0</v>
          </cell>
          <cell r="BT759">
            <v>0</v>
          </cell>
          <cell r="BU759">
            <v>0</v>
          </cell>
          <cell r="BV759">
            <v>0</v>
          </cell>
          <cell r="BW759">
            <v>0</v>
          </cell>
          <cell r="BX759">
            <v>0</v>
          </cell>
          <cell r="BY759">
            <v>0</v>
          </cell>
          <cell r="BZ759">
            <v>0</v>
          </cell>
          <cell r="CA759">
            <v>0</v>
          </cell>
          <cell r="CB759">
            <v>0</v>
          </cell>
          <cell r="CC759">
            <v>0</v>
          </cell>
          <cell r="CD759">
            <v>0</v>
          </cell>
          <cell r="CE759">
            <v>0</v>
          </cell>
          <cell r="CF759">
            <v>0</v>
          </cell>
          <cell r="CG759">
            <v>0</v>
          </cell>
          <cell r="CH759">
            <v>0</v>
          </cell>
          <cell r="CN759">
            <v>0</v>
          </cell>
          <cell r="CO759">
            <v>0</v>
          </cell>
          <cell r="CP759">
            <v>0</v>
          </cell>
          <cell r="CQ759">
            <v>0</v>
          </cell>
          <cell r="CS759">
            <v>0</v>
          </cell>
          <cell r="CT759">
            <v>0</v>
          </cell>
          <cell r="CU759">
            <v>0</v>
          </cell>
          <cell r="CV759">
            <v>0</v>
          </cell>
          <cell r="CW759">
            <v>0</v>
          </cell>
          <cell r="EE759">
            <v>0</v>
          </cell>
          <cell r="EF759">
            <v>0</v>
          </cell>
          <cell r="EH759">
            <v>0</v>
          </cell>
          <cell r="EI759">
            <v>0</v>
          </cell>
          <cell r="EJ759">
            <v>0</v>
          </cell>
          <cell r="EK759">
            <v>0</v>
          </cell>
          <cell r="EL759">
            <v>0</v>
          </cell>
          <cell r="EM759">
            <v>0</v>
          </cell>
        </row>
        <row r="760">
          <cell r="A760">
            <v>0</v>
          </cell>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cell r="AQ760">
            <v>0</v>
          </cell>
          <cell r="AR760">
            <v>0</v>
          </cell>
          <cell r="AS760">
            <v>0</v>
          </cell>
          <cell r="AT760">
            <v>0</v>
          </cell>
          <cell r="AV760">
            <v>0</v>
          </cell>
          <cell r="AW760">
            <v>0</v>
          </cell>
          <cell r="AX760">
            <v>0</v>
          </cell>
          <cell r="BA760">
            <v>0</v>
          </cell>
          <cell r="BB760">
            <v>0</v>
          </cell>
          <cell r="BC760">
            <v>0</v>
          </cell>
          <cell r="BD760">
            <v>0</v>
          </cell>
          <cell r="BE760">
            <v>0</v>
          </cell>
          <cell r="BF760">
            <v>0</v>
          </cell>
          <cell r="BG760">
            <v>0</v>
          </cell>
          <cell r="BH760">
            <v>0</v>
          </cell>
          <cell r="BI760">
            <v>0</v>
          </cell>
          <cell r="BJ760">
            <v>0</v>
          </cell>
          <cell r="BK760">
            <v>0</v>
          </cell>
          <cell r="BL760">
            <v>0</v>
          </cell>
          <cell r="BM760">
            <v>0</v>
          </cell>
          <cell r="BN760">
            <v>0</v>
          </cell>
          <cell r="BO760">
            <v>0</v>
          </cell>
          <cell r="BP760">
            <v>0</v>
          </cell>
          <cell r="BQ760">
            <v>0</v>
          </cell>
          <cell r="BR760">
            <v>0</v>
          </cell>
          <cell r="BS760">
            <v>0</v>
          </cell>
          <cell r="BT760">
            <v>0</v>
          </cell>
          <cell r="BU760">
            <v>0</v>
          </cell>
          <cell r="BV760">
            <v>0</v>
          </cell>
          <cell r="BW760">
            <v>0</v>
          </cell>
          <cell r="BX760">
            <v>0</v>
          </cell>
          <cell r="BY760">
            <v>0</v>
          </cell>
          <cell r="BZ760">
            <v>0</v>
          </cell>
          <cell r="CA760">
            <v>0</v>
          </cell>
          <cell r="CB760">
            <v>0</v>
          </cell>
          <cell r="CC760">
            <v>0</v>
          </cell>
          <cell r="CD760">
            <v>0</v>
          </cell>
          <cell r="CE760">
            <v>0</v>
          </cell>
          <cell r="CF760">
            <v>0</v>
          </cell>
          <cell r="CG760">
            <v>0</v>
          </cell>
          <cell r="CH760">
            <v>0</v>
          </cell>
          <cell r="CN760">
            <v>0</v>
          </cell>
          <cell r="CO760">
            <v>0</v>
          </cell>
          <cell r="CP760">
            <v>0</v>
          </cell>
          <cell r="CQ760">
            <v>0</v>
          </cell>
          <cell r="CS760">
            <v>0</v>
          </cell>
          <cell r="CT760">
            <v>0</v>
          </cell>
          <cell r="CU760">
            <v>0</v>
          </cell>
          <cell r="CV760">
            <v>0</v>
          </cell>
          <cell r="CW760">
            <v>0</v>
          </cell>
          <cell r="EE760">
            <v>0</v>
          </cell>
          <cell r="EF760">
            <v>0</v>
          </cell>
          <cell r="EH760">
            <v>0</v>
          </cell>
          <cell r="EI760">
            <v>0</v>
          </cell>
          <cell r="EJ760">
            <v>0</v>
          </cell>
          <cell r="EK760">
            <v>0</v>
          </cell>
          <cell r="EL760">
            <v>0</v>
          </cell>
          <cell r="EM760">
            <v>0</v>
          </cell>
        </row>
        <row r="761">
          <cell r="A761">
            <v>0</v>
          </cell>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0</v>
          </cell>
          <cell r="AO761">
            <v>0</v>
          </cell>
          <cell r="AP761">
            <v>0</v>
          </cell>
          <cell r="AQ761">
            <v>0</v>
          </cell>
          <cell r="AR761">
            <v>0</v>
          </cell>
          <cell r="AS761">
            <v>0</v>
          </cell>
          <cell r="AT761">
            <v>0</v>
          </cell>
          <cell r="AV761">
            <v>0</v>
          </cell>
          <cell r="AW761">
            <v>0</v>
          </cell>
          <cell r="AX761">
            <v>0</v>
          </cell>
          <cell r="BA761">
            <v>0</v>
          </cell>
          <cell r="BB761">
            <v>0</v>
          </cell>
          <cell r="BC761">
            <v>0</v>
          </cell>
          <cell r="BD761">
            <v>0</v>
          </cell>
          <cell r="BE761">
            <v>0</v>
          </cell>
          <cell r="BF761">
            <v>0</v>
          </cell>
          <cell r="BG761">
            <v>0</v>
          </cell>
          <cell r="BH761">
            <v>0</v>
          </cell>
          <cell r="BI761">
            <v>0</v>
          </cell>
          <cell r="BJ761">
            <v>0</v>
          </cell>
          <cell r="BK761">
            <v>0</v>
          </cell>
          <cell r="BL761">
            <v>0</v>
          </cell>
          <cell r="BM761">
            <v>0</v>
          </cell>
          <cell r="BN761">
            <v>0</v>
          </cell>
          <cell r="BO761">
            <v>0</v>
          </cell>
          <cell r="BP761">
            <v>0</v>
          </cell>
          <cell r="BQ761">
            <v>0</v>
          </cell>
          <cell r="BR761">
            <v>0</v>
          </cell>
          <cell r="BS761">
            <v>0</v>
          </cell>
          <cell r="BT761">
            <v>0</v>
          </cell>
          <cell r="BU761">
            <v>0</v>
          </cell>
          <cell r="BV761">
            <v>0</v>
          </cell>
          <cell r="BW761">
            <v>0</v>
          </cell>
          <cell r="BX761">
            <v>0</v>
          </cell>
          <cell r="BY761">
            <v>0</v>
          </cell>
          <cell r="BZ761">
            <v>0</v>
          </cell>
          <cell r="CA761">
            <v>0</v>
          </cell>
          <cell r="CB761">
            <v>0</v>
          </cell>
          <cell r="CC761">
            <v>0</v>
          </cell>
          <cell r="CD761">
            <v>0</v>
          </cell>
          <cell r="CE761">
            <v>0</v>
          </cell>
          <cell r="CF761">
            <v>0</v>
          </cell>
          <cell r="CG761">
            <v>0</v>
          </cell>
          <cell r="CH761">
            <v>0</v>
          </cell>
          <cell r="CN761">
            <v>0</v>
          </cell>
          <cell r="CO761">
            <v>0</v>
          </cell>
          <cell r="CP761">
            <v>0</v>
          </cell>
          <cell r="CQ761">
            <v>0</v>
          </cell>
          <cell r="CS761">
            <v>0</v>
          </cell>
          <cell r="CT761">
            <v>0</v>
          </cell>
          <cell r="CU761">
            <v>0</v>
          </cell>
          <cell r="CV761">
            <v>0</v>
          </cell>
          <cell r="CW761">
            <v>0</v>
          </cell>
          <cell r="EE761">
            <v>0</v>
          </cell>
          <cell r="EF761">
            <v>0</v>
          </cell>
          <cell r="EH761">
            <v>0</v>
          </cell>
          <cell r="EI761">
            <v>0</v>
          </cell>
          <cell r="EJ761">
            <v>0</v>
          </cell>
          <cell r="EK761">
            <v>0</v>
          </cell>
          <cell r="EL761">
            <v>0</v>
          </cell>
          <cell r="EM761">
            <v>0</v>
          </cell>
        </row>
        <row r="762">
          <cell r="A762">
            <v>0</v>
          </cell>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0</v>
          </cell>
          <cell r="AS762">
            <v>0</v>
          </cell>
          <cell r="AT762">
            <v>0</v>
          </cell>
          <cell r="AV762">
            <v>0</v>
          </cell>
          <cell r="AW762">
            <v>0</v>
          </cell>
          <cell r="AX762">
            <v>0</v>
          </cell>
          <cell r="BA762">
            <v>0</v>
          </cell>
          <cell r="BB762">
            <v>0</v>
          </cell>
          <cell r="BC762">
            <v>0</v>
          </cell>
          <cell r="BD762">
            <v>0</v>
          </cell>
          <cell r="BE762">
            <v>0</v>
          </cell>
          <cell r="BF762">
            <v>0</v>
          </cell>
          <cell r="BG762">
            <v>0</v>
          </cell>
          <cell r="BH762">
            <v>0</v>
          </cell>
          <cell r="BI762">
            <v>0</v>
          </cell>
          <cell r="BJ762">
            <v>0</v>
          </cell>
          <cell r="BK762">
            <v>0</v>
          </cell>
          <cell r="BL762">
            <v>0</v>
          </cell>
          <cell r="BM762">
            <v>0</v>
          </cell>
          <cell r="BN762">
            <v>0</v>
          </cell>
          <cell r="BO762">
            <v>0</v>
          </cell>
          <cell r="BP762">
            <v>0</v>
          </cell>
          <cell r="BQ762">
            <v>0</v>
          </cell>
          <cell r="BR762">
            <v>0</v>
          </cell>
          <cell r="BS762">
            <v>0</v>
          </cell>
          <cell r="BT762">
            <v>0</v>
          </cell>
          <cell r="BU762">
            <v>0</v>
          </cell>
          <cell r="BV762">
            <v>0</v>
          </cell>
          <cell r="BW762">
            <v>0</v>
          </cell>
          <cell r="BX762">
            <v>0</v>
          </cell>
          <cell r="BY762">
            <v>0</v>
          </cell>
          <cell r="BZ762">
            <v>0</v>
          </cell>
          <cell r="CA762">
            <v>0</v>
          </cell>
          <cell r="CB762">
            <v>0</v>
          </cell>
          <cell r="CC762">
            <v>0</v>
          </cell>
          <cell r="CD762">
            <v>0</v>
          </cell>
          <cell r="CE762">
            <v>0</v>
          </cell>
          <cell r="CF762">
            <v>0</v>
          </cell>
          <cell r="CG762">
            <v>0</v>
          </cell>
          <cell r="CH762">
            <v>0</v>
          </cell>
          <cell r="CN762">
            <v>0</v>
          </cell>
          <cell r="CO762">
            <v>0</v>
          </cell>
          <cell r="CP762">
            <v>0</v>
          </cell>
          <cell r="CQ762">
            <v>0</v>
          </cell>
          <cell r="CS762">
            <v>0</v>
          </cell>
          <cell r="CT762">
            <v>0</v>
          </cell>
          <cell r="CU762">
            <v>0</v>
          </cell>
          <cell r="CV762">
            <v>0</v>
          </cell>
          <cell r="CW762">
            <v>0</v>
          </cell>
          <cell r="EE762">
            <v>0</v>
          </cell>
          <cell r="EF762">
            <v>0</v>
          </cell>
          <cell r="EH762">
            <v>0</v>
          </cell>
          <cell r="EI762">
            <v>0</v>
          </cell>
          <cell r="EJ762">
            <v>0</v>
          </cell>
          <cell r="EK762">
            <v>0</v>
          </cell>
          <cell r="EL762">
            <v>0</v>
          </cell>
          <cell r="EM762">
            <v>0</v>
          </cell>
        </row>
        <row r="763">
          <cell r="A763">
            <v>0</v>
          </cell>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V763">
            <v>0</v>
          </cell>
          <cell r="AW763">
            <v>0</v>
          </cell>
          <cell r="AX763">
            <v>0</v>
          </cell>
          <cell r="BA763">
            <v>0</v>
          </cell>
          <cell r="BB763">
            <v>0</v>
          </cell>
          <cell r="BC763">
            <v>0</v>
          </cell>
          <cell r="BD763">
            <v>0</v>
          </cell>
          <cell r="BE763">
            <v>0</v>
          </cell>
          <cell r="BF763">
            <v>0</v>
          </cell>
          <cell r="BG763">
            <v>0</v>
          </cell>
          <cell r="BH763">
            <v>0</v>
          </cell>
          <cell r="BI763">
            <v>0</v>
          </cell>
          <cell r="BJ763">
            <v>0</v>
          </cell>
          <cell r="BK763">
            <v>0</v>
          </cell>
          <cell r="BL763">
            <v>0</v>
          </cell>
          <cell r="BM763">
            <v>0</v>
          </cell>
          <cell r="BN763">
            <v>0</v>
          </cell>
          <cell r="BO763">
            <v>0</v>
          </cell>
          <cell r="BP763">
            <v>0</v>
          </cell>
          <cell r="BQ763">
            <v>0</v>
          </cell>
          <cell r="BR763">
            <v>0</v>
          </cell>
          <cell r="BS763">
            <v>0</v>
          </cell>
          <cell r="BT763">
            <v>0</v>
          </cell>
          <cell r="BU763">
            <v>0</v>
          </cell>
          <cell r="BV763">
            <v>0</v>
          </cell>
          <cell r="BW763">
            <v>0</v>
          </cell>
          <cell r="BX763">
            <v>0</v>
          </cell>
          <cell r="BY763">
            <v>0</v>
          </cell>
          <cell r="BZ763">
            <v>0</v>
          </cell>
          <cell r="CA763">
            <v>0</v>
          </cell>
          <cell r="CB763">
            <v>0</v>
          </cell>
          <cell r="CC763">
            <v>0</v>
          </cell>
          <cell r="CD763">
            <v>0</v>
          </cell>
          <cell r="CE763">
            <v>0</v>
          </cell>
          <cell r="CF763">
            <v>0</v>
          </cell>
          <cell r="CG763">
            <v>0</v>
          </cell>
          <cell r="CH763">
            <v>0</v>
          </cell>
          <cell r="CN763">
            <v>0</v>
          </cell>
          <cell r="CO763">
            <v>0</v>
          </cell>
          <cell r="CP763">
            <v>0</v>
          </cell>
          <cell r="CQ763">
            <v>0</v>
          </cell>
          <cell r="CS763">
            <v>0</v>
          </cell>
          <cell r="CT763">
            <v>0</v>
          </cell>
          <cell r="CU763">
            <v>0</v>
          </cell>
          <cell r="CV763">
            <v>0</v>
          </cell>
          <cell r="CW763">
            <v>0</v>
          </cell>
          <cell r="EE763">
            <v>0</v>
          </cell>
          <cell r="EF763">
            <v>0</v>
          </cell>
          <cell r="EH763">
            <v>0</v>
          </cell>
          <cell r="EI763">
            <v>0</v>
          </cell>
          <cell r="EJ763">
            <v>0</v>
          </cell>
          <cell r="EK763">
            <v>0</v>
          </cell>
          <cell r="EL763">
            <v>0</v>
          </cell>
          <cell r="EM763">
            <v>0</v>
          </cell>
        </row>
        <row r="764">
          <cell r="A764">
            <v>0</v>
          </cell>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0</v>
          </cell>
          <cell r="AS764">
            <v>0</v>
          </cell>
          <cell r="AT764">
            <v>0</v>
          </cell>
          <cell r="AV764">
            <v>0</v>
          </cell>
          <cell r="AW764">
            <v>0</v>
          </cell>
          <cell r="AX764">
            <v>0</v>
          </cell>
          <cell r="BA764">
            <v>0</v>
          </cell>
          <cell r="BB764">
            <v>0</v>
          </cell>
          <cell r="BC764">
            <v>0</v>
          </cell>
          <cell r="BD764">
            <v>0</v>
          </cell>
          <cell r="BE764">
            <v>0</v>
          </cell>
          <cell r="BF764">
            <v>0</v>
          </cell>
          <cell r="BG764">
            <v>0</v>
          </cell>
          <cell r="BH764">
            <v>0</v>
          </cell>
          <cell r="BI764">
            <v>0</v>
          </cell>
          <cell r="BJ764">
            <v>0</v>
          </cell>
          <cell r="BK764">
            <v>0</v>
          </cell>
          <cell r="BL764">
            <v>0</v>
          </cell>
          <cell r="BM764">
            <v>0</v>
          </cell>
          <cell r="BN764">
            <v>0</v>
          </cell>
          <cell r="BO764">
            <v>0</v>
          </cell>
          <cell r="BP764">
            <v>0</v>
          </cell>
          <cell r="BQ764">
            <v>0</v>
          </cell>
          <cell r="BR764">
            <v>0</v>
          </cell>
          <cell r="BS764">
            <v>0</v>
          </cell>
          <cell r="BT764">
            <v>0</v>
          </cell>
          <cell r="BU764">
            <v>0</v>
          </cell>
          <cell r="BV764">
            <v>0</v>
          </cell>
          <cell r="BW764">
            <v>0</v>
          </cell>
          <cell r="BX764">
            <v>0</v>
          </cell>
          <cell r="BY764">
            <v>0</v>
          </cell>
          <cell r="BZ764">
            <v>0</v>
          </cell>
          <cell r="CA764">
            <v>0</v>
          </cell>
          <cell r="CB764">
            <v>0</v>
          </cell>
          <cell r="CC764">
            <v>0</v>
          </cell>
          <cell r="CD764">
            <v>0</v>
          </cell>
          <cell r="CE764">
            <v>0</v>
          </cell>
          <cell r="CF764">
            <v>0</v>
          </cell>
          <cell r="CG764">
            <v>0</v>
          </cell>
          <cell r="CH764">
            <v>0</v>
          </cell>
          <cell r="CN764">
            <v>0</v>
          </cell>
          <cell r="CO764">
            <v>0</v>
          </cell>
          <cell r="CP764">
            <v>0</v>
          </cell>
          <cell r="CQ764">
            <v>0</v>
          </cell>
          <cell r="CS764">
            <v>0</v>
          </cell>
          <cell r="CT764">
            <v>0</v>
          </cell>
          <cell r="CU764">
            <v>0</v>
          </cell>
          <cell r="CV764">
            <v>0</v>
          </cell>
          <cell r="CW764">
            <v>0</v>
          </cell>
          <cell r="EE764">
            <v>0</v>
          </cell>
          <cell r="EF764">
            <v>0</v>
          </cell>
          <cell r="EH764">
            <v>0</v>
          </cell>
          <cell r="EI764">
            <v>0</v>
          </cell>
          <cell r="EJ764">
            <v>0</v>
          </cell>
          <cell r="EK764">
            <v>0</v>
          </cell>
          <cell r="EL764">
            <v>0</v>
          </cell>
          <cell r="EM764">
            <v>0</v>
          </cell>
        </row>
        <row r="765">
          <cell r="A765">
            <v>0</v>
          </cell>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v>0</v>
          </cell>
          <cell r="AO765">
            <v>0</v>
          </cell>
          <cell r="AP765">
            <v>0</v>
          </cell>
          <cell r="AQ765">
            <v>0</v>
          </cell>
          <cell r="AR765">
            <v>0</v>
          </cell>
          <cell r="AS765">
            <v>0</v>
          </cell>
          <cell r="AT765">
            <v>0</v>
          </cell>
          <cell r="AV765">
            <v>0</v>
          </cell>
          <cell r="AW765">
            <v>0</v>
          </cell>
          <cell r="AX765">
            <v>0</v>
          </cell>
          <cell r="BA765">
            <v>0</v>
          </cell>
          <cell r="BB765">
            <v>0</v>
          </cell>
          <cell r="BC765">
            <v>0</v>
          </cell>
          <cell r="BD765">
            <v>0</v>
          </cell>
          <cell r="BE765">
            <v>0</v>
          </cell>
          <cell r="BF765">
            <v>0</v>
          </cell>
          <cell r="BG765">
            <v>0</v>
          </cell>
          <cell r="BH765">
            <v>0</v>
          </cell>
          <cell r="BI765">
            <v>0</v>
          </cell>
          <cell r="BJ765">
            <v>0</v>
          </cell>
          <cell r="BK765">
            <v>0</v>
          </cell>
          <cell r="BL765">
            <v>0</v>
          </cell>
          <cell r="BM765">
            <v>0</v>
          </cell>
          <cell r="BN765">
            <v>0</v>
          </cell>
          <cell r="BO765">
            <v>0</v>
          </cell>
          <cell r="BP765">
            <v>0</v>
          </cell>
          <cell r="BQ765">
            <v>0</v>
          </cell>
          <cell r="BR765">
            <v>0</v>
          </cell>
          <cell r="BS765">
            <v>0</v>
          </cell>
          <cell r="BT765">
            <v>0</v>
          </cell>
          <cell r="BU765">
            <v>0</v>
          </cell>
          <cell r="BV765">
            <v>0</v>
          </cell>
          <cell r="BW765">
            <v>0</v>
          </cell>
          <cell r="BX765">
            <v>0</v>
          </cell>
          <cell r="BY765">
            <v>0</v>
          </cell>
          <cell r="BZ765">
            <v>0</v>
          </cell>
          <cell r="CA765">
            <v>0</v>
          </cell>
          <cell r="CB765">
            <v>0</v>
          </cell>
          <cell r="CC765">
            <v>0</v>
          </cell>
          <cell r="CD765">
            <v>0</v>
          </cell>
          <cell r="CE765">
            <v>0</v>
          </cell>
          <cell r="CF765">
            <v>0</v>
          </cell>
          <cell r="CG765">
            <v>0</v>
          </cell>
          <cell r="CH765">
            <v>0</v>
          </cell>
          <cell r="CN765">
            <v>0</v>
          </cell>
          <cell r="CO765">
            <v>0</v>
          </cell>
          <cell r="CP765">
            <v>0</v>
          </cell>
          <cell r="CQ765">
            <v>0</v>
          </cell>
          <cell r="CS765">
            <v>0</v>
          </cell>
          <cell r="CT765">
            <v>0</v>
          </cell>
          <cell r="CU765">
            <v>0</v>
          </cell>
          <cell r="CV765">
            <v>0</v>
          </cell>
          <cell r="CW765">
            <v>0</v>
          </cell>
          <cell r="EE765">
            <v>0</v>
          </cell>
          <cell r="EF765">
            <v>0</v>
          </cell>
          <cell r="EH765">
            <v>0</v>
          </cell>
          <cell r="EI765">
            <v>0</v>
          </cell>
          <cell r="EJ765">
            <v>0</v>
          </cell>
          <cell r="EK765">
            <v>0</v>
          </cell>
          <cell r="EL765">
            <v>0</v>
          </cell>
          <cell r="EM765">
            <v>0</v>
          </cell>
        </row>
        <row r="766">
          <cell r="A766">
            <v>0</v>
          </cell>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0</v>
          </cell>
          <cell r="AO766">
            <v>0</v>
          </cell>
          <cell r="AP766">
            <v>0</v>
          </cell>
          <cell r="AQ766">
            <v>0</v>
          </cell>
          <cell r="AR766">
            <v>0</v>
          </cell>
          <cell r="AS766">
            <v>0</v>
          </cell>
          <cell r="AT766">
            <v>0</v>
          </cell>
          <cell r="AV766">
            <v>0</v>
          </cell>
          <cell r="AW766">
            <v>0</v>
          </cell>
          <cell r="AX766">
            <v>0</v>
          </cell>
          <cell r="BA766">
            <v>0</v>
          </cell>
          <cell r="BB766">
            <v>0</v>
          </cell>
          <cell r="BC766">
            <v>0</v>
          </cell>
          <cell r="BD766">
            <v>0</v>
          </cell>
          <cell r="BE766">
            <v>0</v>
          </cell>
          <cell r="BF766">
            <v>0</v>
          </cell>
          <cell r="BG766">
            <v>0</v>
          </cell>
          <cell r="BH766">
            <v>0</v>
          </cell>
          <cell r="BI766">
            <v>0</v>
          </cell>
          <cell r="BJ766">
            <v>0</v>
          </cell>
          <cell r="BK766">
            <v>0</v>
          </cell>
          <cell r="BL766">
            <v>0</v>
          </cell>
          <cell r="BM766">
            <v>0</v>
          </cell>
          <cell r="BN766">
            <v>0</v>
          </cell>
          <cell r="BO766">
            <v>0</v>
          </cell>
          <cell r="BP766">
            <v>0</v>
          </cell>
          <cell r="BQ766">
            <v>0</v>
          </cell>
          <cell r="BR766">
            <v>0</v>
          </cell>
          <cell r="BS766">
            <v>0</v>
          </cell>
          <cell r="BT766">
            <v>0</v>
          </cell>
          <cell r="BU766">
            <v>0</v>
          </cell>
          <cell r="BV766">
            <v>0</v>
          </cell>
          <cell r="BW766">
            <v>0</v>
          </cell>
          <cell r="BX766">
            <v>0</v>
          </cell>
          <cell r="BY766">
            <v>0</v>
          </cell>
          <cell r="BZ766">
            <v>0</v>
          </cell>
          <cell r="CA766">
            <v>0</v>
          </cell>
          <cell r="CB766">
            <v>0</v>
          </cell>
          <cell r="CC766">
            <v>0</v>
          </cell>
          <cell r="CD766">
            <v>0</v>
          </cell>
          <cell r="CE766">
            <v>0</v>
          </cell>
          <cell r="CF766">
            <v>0</v>
          </cell>
          <cell r="CG766">
            <v>0</v>
          </cell>
          <cell r="CH766">
            <v>0</v>
          </cell>
          <cell r="CN766">
            <v>0</v>
          </cell>
          <cell r="CO766">
            <v>0</v>
          </cell>
          <cell r="CP766">
            <v>0</v>
          </cell>
          <cell r="CQ766">
            <v>0</v>
          </cell>
          <cell r="CS766">
            <v>0</v>
          </cell>
          <cell r="CT766">
            <v>0</v>
          </cell>
          <cell r="CU766">
            <v>0</v>
          </cell>
          <cell r="CV766">
            <v>0</v>
          </cell>
          <cell r="CW766">
            <v>0</v>
          </cell>
          <cell r="EE766">
            <v>0</v>
          </cell>
          <cell r="EF766">
            <v>0</v>
          </cell>
          <cell r="EH766">
            <v>0</v>
          </cell>
          <cell r="EI766">
            <v>0</v>
          </cell>
          <cell r="EJ766">
            <v>0</v>
          </cell>
          <cell r="EK766">
            <v>0</v>
          </cell>
          <cell r="EL766">
            <v>0</v>
          </cell>
          <cell r="EM766">
            <v>0</v>
          </cell>
        </row>
        <row r="767">
          <cell r="A767">
            <v>0</v>
          </cell>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0</v>
          </cell>
          <cell r="AH767">
            <v>0</v>
          </cell>
          <cell r="AI767">
            <v>0</v>
          </cell>
          <cell r="AJ767">
            <v>0</v>
          </cell>
          <cell r="AK767">
            <v>0</v>
          </cell>
          <cell r="AL767">
            <v>0</v>
          </cell>
          <cell r="AM767">
            <v>0</v>
          </cell>
          <cell r="AN767">
            <v>0</v>
          </cell>
          <cell r="AO767">
            <v>0</v>
          </cell>
          <cell r="AP767">
            <v>0</v>
          </cell>
          <cell r="AQ767">
            <v>0</v>
          </cell>
          <cell r="AR767">
            <v>0</v>
          </cell>
          <cell r="AS767">
            <v>0</v>
          </cell>
          <cell r="AT767">
            <v>0</v>
          </cell>
          <cell r="AV767">
            <v>0</v>
          </cell>
          <cell r="AW767">
            <v>0</v>
          </cell>
          <cell r="AX767">
            <v>0</v>
          </cell>
          <cell r="BA767">
            <v>0</v>
          </cell>
          <cell r="BB767">
            <v>0</v>
          </cell>
          <cell r="BC767">
            <v>0</v>
          </cell>
          <cell r="BD767">
            <v>0</v>
          </cell>
          <cell r="BE767">
            <v>0</v>
          </cell>
          <cell r="BF767">
            <v>0</v>
          </cell>
          <cell r="BG767">
            <v>0</v>
          </cell>
          <cell r="BH767">
            <v>0</v>
          </cell>
          <cell r="BI767">
            <v>0</v>
          </cell>
          <cell r="BJ767">
            <v>0</v>
          </cell>
          <cell r="BK767">
            <v>0</v>
          </cell>
          <cell r="BL767">
            <v>0</v>
          </cell>
          <cell r="BM767">
            <v>0</v>
          </cell>
          <cell r="BN767">
            <v>0</v>
          </cell>
          <cell r="BO767">
            <v>0</v>
          </cell>
          <cell r="BP767">
            <v>0</v>
          </cell>
          <cell r="BQ767">
            <v>0</v>
          </cell>
          <cell r="BR767">
            <v>0</v>
          </cell>
          <cell r="BS767">
            <v>0</v>
          </cell>
          <cell r="BT767">
            <v>0</v>
          </cell>
          <cell r="BU767">
            <v>0</v>
          </cell>
          <cell r="BV767">
            <v>0</v>
          </cell>
          <cell r="BW767">
            <v>0</v>
          </cell>
          <cell r="BX767">
            <v>0</v>
          </cell>
          <cell r="BY767">
            <v>0</v>
          </cell>
          <cell r="BZ767">
            <v>0</v>
          </cell>
          <cell r="CA767">
            <v>0</v>
          </cell>
          <cell r="CB767">
            <v>0</v>
          </cell>
          <cell r="CC767">
            <v>0</v>
          </cell>
          <cell r="CD767">
            <v>0</v>
          </cell>
          <cell r="CE767">
            <v>0</v>
          </cell>
          <cell r="CF767">
            <v>0</v>
          </cell>
          <cell r="CG767">
            <v>0</v>
          </cell>
          <cell r="CH767">
            <v>0</v>
          </cell>
          <cell r="CN767">
            <v>0</v>
          </cell>
          <cell r="CO767">
            <v>0</v>
          </cell>
          <cell r="CP767">
            <v>0</v>
          </cell>
          <cell r="CQ767">
            <v>0</v>
          </cell>
          <cell r="CS767">
            <v>0</v>
          </cell>
          <cell r="CT767">
            <v>0</v>
          </cell>
          <cell r="CU767">
            <v>0</v>
          </cell>
          <cell r="CV767">
            <v>0</v>
          </cell>
          <cell r="CW767">
            <v>0</v>
          </cell>
          <cell r="EE767">
            <v>0</v>
          </cell>
          <cell r="EF767">
            <v>0</v>
          </cell>
          <cell r="EH767">
            <v>0</v>
          </cell>
          <cell r="EI767">
            <v>0</v>
          </cell>
          <cell r="EJ767">
            <v>0</v>
          </cell>
          <cell r="EK767">
            <v>0</v>
          </cell>
          <cell r="EL767">
            <v>0</v>
          </cell>
          <cell r="EM767">
            <v>0</v>
          </cell>
        </row>
        <row r="768">
          <cell r="A768">
            <v>0</v>
          </cell>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v>0</v>
          </cell>
          <cell r="AV768">
            <v>0</v>
          </cell>
          <cell r="AW768">
            <v>0</v>
          </cell>
          <cell r="AX768">
            <v>0</v>
          </cell>
          <cell r="BA768">
            <v>0</v>
          </cell>
          <cell r="BB768">
            <v>0</v>
          </cell>
          <cell r="BC768">
            <v>0</v>
          </cell>
          <cell r="BD768">
            <v>0</v>
          </cell>
          <cell r="BE768">
            <v>0</v>
          </cell>
          <cell r="BF768">
            <v>0</v>
          </cell>
          <cell r="BG768">
            <v>0</v>
          </cell>
          <cell r="BH768">
            <v>0</v>
          </cell>
          <cell r="BI768">
            <v>0</v>
          </cell>
          <cell r="BJ768">
            <v>0</v>
          </cell>
          <cell r="BK768">
            <v>0</v>
          </cell>
          <cell r="BL768">
            <v>0</v>
          </cell>
          <cell r="BM768">
            <v>0</v>
          </cell>
          <cell r="BN768">
            <v>0</v>
          </cell>
          <cell r="BO768">
            <v>0</v>
          </cell>
          <cell r="BP768">
            <v>0</v>
          </cell>
          <cell r="BQ768">
            <v>0</v>
          </cell>
          <cell r="BR768">
            <v>0</v>
          </cell>
          <cell r="BS768">
            <v>0</v>
          </cell>
          <cell r="BT768">
            <v>0</v>
          </cell>
          <cell r="BU768">
            <v>0</v>
          </cell>
          <cell r="BV768">
            <v>0</v>
          </cell>
          <cell r="BW768">
            <v>0</v>
          </cell>
          <cell r="BX768">
            <v>0</v>
          </cell>
          <cell r="BY768">
            <v>0</v>
          </cell>
          <cell r="BZ768">
            <v>0</v>
          </cell>
          <cell r="CA768">
            <v>0</v>
          </cell>
          <cell r="CB768">
            <v>0</v>
          </cell>
          <cell r="CC768">
            <v>0</v>
          </cell>
          <cell r="CD768">
            <v>0</v>
          </cell>
          <cell r="CE768">
            <v>0</v>
          </cell>
          <cell r="CF768">
            <v>0</v>
          </cell>
          <cell r="CG768">
            <v>0</v>
          </cell>
          <cell r="CH768">
            <v>0</v>
          </cell>
          <cell r="CN768">
            <v>0</v>
          </cell>
          <cell r="CO768">
            <v>0</v>
          </cell>
          <cell r="CP768">
            <v>0</v>
          </cell>
          <cell r="CQ768">
            <v>0</v>
          </cell>
          <cell r="CS768">
            <v>0</v>
          </cell>
          <cell r="CT768">
            <v>0</v>
          </cell>
          <cell r="CU768">
            <v>0</v>
          </cell>
          <cell r="CV768">
            <v>0</v>
          </cell>
          <cell r="CW768">
            <v>0</v>
          </cell>
          <cell r="EE768">
            <v>0</v>
          </cell>
          <cell r="EF768">
            <v>0</v>
          </cell>
          <cell r="EH768">
            <v>0</v>
          </cell>
          <cell r="EI768">
            <v>0</v>
          </cell>
          <cell r="EJ768">
            <v>0</v>
          </cell>
          <cell r="EK768">
            <v>0</v>
          </cell>
          <cell r="EL768">
            <v>0</v>
          </cell>
          <cell r="EM768">
            <v>0</v>
          </cell>
        </row>
        <row r="769">
          <cell r="A769">
            <v>0</v>
          </cell>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V769">
            <v>0</v>
          </cell>
          <cell r="AW769">
            <v>0</v>
          </cell>
          <cell r="AX769">
            <v>0</v>
          </cell>
          <cell r="BA769">
            <v>0</v>
          </cell>
          <cell r="BB769">
            <v>0</v>
          </cell>
          <cell r="BC769">
            <v>0</v>
          </cell>
          <cell r="BD769">
            <v>0</v>
          </cell>
          <cell r="BE769">
            <v>0</v>
          </cell>
          <cell r="BF769">
            <v>0</v>
          </cell>
          <cell r="BG769">
            <v>0</v>
          </cell>
          <cell r="BH769">
            <v>0</v>
          </cell>
          <cell r="BI769">
            <v>0</v>
          </cell>
          <cell r="BJ769">
            <v>0</v>
          </cell>
          <cell r="BK769">
            <v>0</v>
          </cell>
          <cell r="BL769">
            <v>0</v>
          </cell>
          <cell r="BM769">
            <v>0</v>
          </cell>
          <cell r="BN769">
            <v>0</v>
          </cell>
          <cell r="BO769">
            <v>0</v>
          </cell>
          <cell r="BP769">
            <v>0</v>
          </cell>
          <cell r="BQ769">
            <v>0</v>
          </cell>
          <cell r="BR769">
            <v>0</v>
          </cell>
          <cell r="BS769">
            <v>0</v>
          </cell>
          <cell r="BT769">
            <v>0</v>
          </cell>
          <cell r="BU769">
            <v>0</v>
          </cell>
          <cell r="BV769">
            <v>0</v>
          </cell>
          <cell r="BW769">
            <v>0</v>
          </cell>
          <cell r="BX769">
            <v>0</v>
          </cell>
          <cell r="BY769">
            <v>0</v>
          </cell>
          <cell r="BZ769">
            <v>0</v>
          </cell>
          <cell r="CA769">
            <v>0</v>
          </cell>
          <cell r="CB769">
            <v>0</v>
          </cell>
          <cell r="CC769">
            <v>0</v>
          </cell>
          <cell r="CD769">
            <v>0</v>
          </cell>
          <cell r="CE769">
            <v>0</v>
          </cell>
          <cell r="CF769">
            <v>0</v>
          </cell>
          <cell r="CG769">
            <v>0</v>
          </cell>
          <cell r="CH769">
            <v>0</v>
          </cell>
          <cell r="CN769">
            <v>0</v>
          </cell>
          <cell r="CO769">
            <v>0</v>
          </cell>
          <cell r="CP769">
            <v>0</v>
          </cell>
          <cell r="CQ769">
            <v>0</v>
          </cell>
          <cell r="CS769">
            <v>0</v>
          </cell>
          <cell r="CT769">
            <v>0</v>
          </cell>
          <cell r="CU769">
            <v>0</v>
          </cell>
          <cell r="CV769">
            <v>0</v>
          </cell>
          <cell r="CW769">
            <v>0</v>
          </cell>
          <cell r="EE769">
            <v>0</v>
          </cell>
          <cell r="EF769">
            <v>0</v>
          </cell>
          <cell r="EH769">
            <v>0</v>
          </cell>
          <cell r="EI769">
            <v>0</v>
          </cell>
          <cell r="EJ769">
            <v>0</v>
          </cell>
          <cell r="EK769">
            <v>0</v>
          </cell>
          <cell r="EL769">
            <v>0</v>
          </cell>
          <cell r="EM769">
            <v>0</v>
          </cell>
        </row>
        <row r="770">
          <cell r="A770">
            <v>0</v>
          </cell>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V770">
            <v>0</v>
          </cell>
          <cell r="AW770">
            <v>0</v>
          </cell>
          <cell r="AX770">
            <v>0</v>
          </cell>
          <cell r="BA770">
            <v>0</v>
          </cell>
          <cell r="BB770">
            <v>0</v>
          </cell>
          <cell r="BC770">
            <v>0</v>
          </cell>
          <cell r="BD770">
            <v>0</v>
          </cell>
          <cell r="BE770">
            <v>0</v>
          </cell>
          <cell r="BF770">
            <v>0</v>
          </cell>
          <cell r="BG770">
            <v>0</v>
          </cell>
          <cell r="BH770">
            <v>0</v>
          </cell>
          <cell r="BI770">
            <v>0</v>
          </cell>
          <cell r="BJ770">
            <v>0</v>
          </cell>
          <cell r="BK770">
            <v>0</v>
          </cell>
          <cell r="BL770">
            <v>0</v>
          </cell>
          <cell r="BM770">
            <v>0</v>
          </cell>
          <cell r="BN770">
            <v>0</v>
          </cell>
          <cell r="BO770">
            <v>0</v>
          </cell>
          <cell r="BP770">
            <v>0</v>
          </cell>
          <cell r="BQ770">
            <v>0</v>
          </cell>
          <cell r="BR770">
            <v>0</v>
          </cell>
          <cell r="BS770">
            <v>0</v>
          </cell>
          <cell r="BT770">
            <v>0</v>
          </cell>
          <cell r="BU770">
            <v>0</v>
          </cell>
          <cell r="BV770">
            <v>0</v>
          </cell>
          <cell r="BW770">
            <v>0</v>
          </cell>
          <cell r="BX770">
            <v>0</v>
          </cell>
          <cell r="BY770">
            <v>0</v>
          </cell>
          <cell r="BZ770">
            <v>0</v>
          </cell>
          <cell r="CA770">
            <v>0</v>
          </cell>
          <cell r="CB770">
            <v>0</v>
          </cell>
          <cell r="CC770">
            <v>0</v>
          </cell>
          <cell r="CD770">
            <v>0</v>
          </cell>
          <cell r="CE770">
            <v>0</v>
          </cell>
          <cell r="CF770">
            <v>0</v>
          </cell>
          <cell r="CG770">
            <v>0</v>
          </cell>
          <cell r="CH770">
            <v>0</v>
          </cell>
          <cell r="CN770">
            <v>0</v>
          </cell>
          <cell r="CO770">
            <v>0</v>
          </cell>
          <cell r="CP770">
            <v>0</v>
          </cell>
          <cell r="CQ770">
            <v>0</v>
          </cell>
          <cell r="CS770">
            <v>0</v>
          </cell>
          <cell r="CT770">
            <v>0</v>
          </cell>
          <cell r="CU770">
            <v>0</v>
          </cell>
          <cell r="CV770">
            <v>0</v>
          </cell>
          <cell r="CW770">
            <v>0</v>
          </cell>
          <cell r="EE770">
            <v>0</v>
          </cell>
          <cell r="EF770">
            <v>0</v>
          </cell>
          <cell r="EH770">
            <v>0</v>
          </cell>
          <cell r="EI770">
            <v>0</v>
          </cell>
          <cell r="EJ770">
            <v>0</v>
          </cell>
          <cell r="EK770">
            <v>0</v>
          </cell>
          <cell r="EL770">
            <v>0</v>
          </cell>
          <cell r="EM770">
            <v>0</v>
          </cell>
        </row>
        <row r="771">
          <cell r="A771">
            <v>0</v>
          </cell>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V771">
            <v>0</v>
          </cell>
          <cell r="AW771">
            <v>0</v>
          </cell>
          <cell r="AX771">
            <v>0</v>
          </cell>
          <cell r="BA771">
            <v>0</v>
          </cell>
          <cell r="BB771">
            <v>0</v>
          </cell>
          <cell r="BC771">
            <v>0</v>
          </cell>
          <cell r="BD771">
            <v>0</v>
          </cell>
          <cell r="BE771">
            <v>0</v>
          </cell>
          <cell r="BF771">
            <v>0</v>
          </cell>
          <cell r="BG771">
            <v>0</v>
          </cell>
          <cell r="BH771">
            <v>0</v>
          </cell>
          <cell r="BI771">
            <v>0</v>
          </cell>
          <cell r="BJ771">
            <v>0</v>
          </cell>
          <cell r="BK771">
            <v>0</v>
          </cell>
          <cell r="BL771">
            <v>0</v>
          </cell>
          <cell r="BM771">
            <v>0</v>
          </cell>
          <cell r="BN771">
            <v>0</v>
          </cell>
          <cell r="BO771">
            <v>0</v>
          </cell>
          <cell r="BP771">
            <v>0</v>
          </cell>
          <cell r="BQ771">
            <v>0</v>
          </cell>
          <cell r="BR771">
            <v>0</v>
          </cell>
          <cell r="BS771">
            <v>0</v>
          </cell>
          <cell r="BT771">
            <v>0</v>
          </cell>
          <cell r="BU771">
            <v>0</v>
          </cell>
          <cell r="BV771">
            <v>0</v>
          </cell>
          <cell r="BW771">
            <v>0</v>
          </cell>
          <cell r="BX771">
            <v>0</v>
          </cell>
          <cell r="BY771">
            <v>0</v>
          </cell>
          <cell r="BZ771">
            <v>0</v>
          </cell>
          <cell r="CA771">
            <v>0</v>
          </cell>
          <cell r="CB771">
            <v>0</v>
          </cell>
          <cell r="CC771">
            <v>0</v>
          </cell>
          <cell r="CD771">
            <v>0</v>
          </cell>
          <cell r="CE771">
            <v>0</v>
          </cell>
          <cell r="CF771">
            <v>0</v>
          </cell>
          <cell r="CG771">
            <v>0</v>
          </cell>
          <cell r="CH771">
            <v>0</v>
          </cell>
          <cell r="CN771">
            <v>0</v>
          </cell>
          <cell r="CO771">
            <v>0</v>
          </cell>
          <cell r="CP771">
            <v>0</v>
          </cell>
          <cell r="CQ771">
            <v>0</v>
          </cell>
          <cell r="CS771">
            <v>0</v>
          </cell>
          <cell r="CT771">
            <v>0</v>
          </cell>
          <cell r="CU771">
            <v>0</v>
          </cell>
          <cell r="CV771">
            <v>0</v>
          </cell>
          <cell r="CW771">
            <v>0</v>
          </cell>
          <cell r="EE771">
            <v>0</v>
          </cell>
          <cell r="EF771">
            <v>0</v>
          </cell>
          <cell r="EH771">
            <v>0</v>
          </cell>
          <cell r="EI771">
            <v>0</v>
          </cell>
          <cell r="EJ771">
            <v>0</v>
          </cell>
          <cell r="EK771">
            <v>0</v>
          </cell>
          <cell r="EL771">
            <v>0</v>
          </cell>
          <cell r="EM771">
            <v>0</v>
          </cell>
        </row>
        <row r="772">
          <cell r="A772">
            <v>0</v>
          </cell>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0</v>
          </cell>
          <cell r="AS772">
            <v>0</v>
          </cell>
          <cell r="AT772">
            <v>0</v>
          </cell>
          <cell r="AV772">
            <v>0</v>
          </cell>
          <cell r="AW772">
            <v>0</v>
          </cell>
          <cell r="AX772">
            <v>0</v>
          </cell>
          <cell r="BA772">
            <v>0</v>
          </cell>
          <cell r="BB772">
            <v>0</v>
          </cell>
          <cell r="BC772">
            <v>0</v>
          </cell>
          <cell r="BD772">
            <v>0</v>
          </cell>
          <cell r="BE772">
            <v>0</v>
          </cell>
          <cell r="BF772">
            <v>0</v>
          </cell>
          <cell r="BG772">
            <v>0</v>
          </cell>
          <cell r="BH772">
            <v>0</v>
          </cell>
          <cell r="BI772">
            <v>0</v>
          </cell>
          <cell r="BJ772">
            <v>0</v>
          </cell>
          <cell r="BK772">
            <v>0</v>
          </cell>
          <cell r="BL772">
            <v>0</v>
          </cell>
          <cell r="BM772">
            <v>0</v>
          </cell>
          <cell r="BN772">
            <v>0</v>
          </cell>
          <cell r="BO772">
            <v>0</v>
          </cell>
          <cell r="BP772">
            <v>0</v>
          </cell>
          <cell r="BQ772">
            <v>0</v>
          </cell>
          <cell r="BR772">
            <v>0</v>
          </cell>
          <cell r="BS772">
            <v>0</v>
          </cell>
          <cell r="BT772">
            <v>0</v>
          </cell>
          <cell r="BU772">
            <v>0</v>
          </cell>
          <cell r="BV772">
            <v>0</v>
          </cell>
          <cell r="BW772">
            <v>0</v>
          </cell>
          <cell r="BX772">
            <v>0</v>
          </cell>
          <cell r="BY772">
            <v>0</v>
          </cell>
          <cell r="BZ772">
            <v>0</v>
          </cell>
          <cell r="CA772">
            <v>0</v>
          </cell>
          <cell r="CB772">
            <v>0</v>
          </cell>
          <cell r="CC772">
            <v>0</v>
          </cell>
          <cell r="CD772">
            <v>0</v>
          </cell>
          <cell r="CE772">
            <v>0</v>
          </cell>
          <cell r="CF772">
            <v>0</v>
          </cell>
          <cell r="CG772">
            <v>0</v>
          </cell>
          <cell r="CH772">
            <v>0</v>
          </cell>
          <cell r="CN772">
            <v>0</v>
          </cell>
          <cell r="CO772">
            <v>0</v>
          </cell>
          <cell r="CP772">
            <v>0</v>
          </cell>
          <cell r="CQ772">
            <v>0</v>
          </cell>
          <cell r="CS772">
            <v>0</v>
          </cell>
          <cell r="CT772">
            <v>0</v>
          </cell>
          <cell r="CU772">
            <v>0</v>
          </cell>
          <cell r="CV772">
            <v>0</v>
          </cell>
          <cell r="CW772">
            <v>0</v>
          </cell>
          <cell r="EE772">
            <v>0</v>
          </cell>
          <cell r="EF772">
            <v>0</v>
          </cell>
          <cell r="EH772">
            <v>0</v>
          </cell>
          <cell r="EI772">
            <v>0</v>
          </cell>
          <cell r="EJ772">
            <v>0</v>
          </cell>
          <cell r="EK772">
            <v>0</v>
          </cell>
          <cell r="EL772">
            <v>0</v>
          </cell>
          <cell r="EM772">
            <v>0</v>
          </cell>
        </row>
        <row r="773">
          <cell r="A773">
            <v>0</v>
          </cell>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v>0</v>
          </cell>
          <cell r="AV773">
            <v>0</v>
          </cell>
          <cell r="AW773">
            <v>0</v>
          </cell>
          <cell r="AX773">
            <v>0</v>
          </cell>
          <cell r="BA773">
            <v>0</v>
          </cell>
          <cell r="BB773">
            <v>0</v>
          </cell>
          <cell r="BC773">
            <v>0</v>
          </cell>
          <cell r="BD773">
            <v>0</v>
          </cell>
          <cell r="BE773">
            <v>0</v>
          </cell>
          <cell r="BF773">
            <v>0</v>
          </cell>
          <cell r="BG773">
            <v>0</v>
          </cell>
          <cell r="BH773">
            <v>0</v>
          </cell>
          <cell r="BI773">
            <v>0</v>
          </cell>
          <cell r="BJ773">
            <v>0</v>
          </cell>
          <cell r="BK773">
            <v>0</v>
          </cell>
          <cell r="BL773">
            <v>0</v>
          </cell>
          <cell r="BM773">
            <v>0</v>
          </cell>
          <cell r="BN773">
            <v>0</v>
          </cell>
          <cell r="BO773">
            <v>0</v>
          </cell>
          <cell r="BP773">
            <v>0</v>
          </cell>
          <cell r="BQ773">
            <v>0</v>
          </cell>
          <cell r="BR773">
            <v>0</v>
          </cell>
          <cell r="BS773">
            <v>0</v>
          </cell>
          <cell r="BT773">
            <v>0</v>
          </cell>
          <cell r="BU773">
            <v>0</v>
          </cell>
          <cell r="BV773">
            <v>0</v>
          </cell>
          <cell r="BW773">
            <v>0</v>
          </cell>
          <cell r="BX773">
            <v>0</v>
          </cell>
          <cell r="BY773">
            <v>0</v>
          </cell>
          <cell r="BZ773">
            <v>0</v>
          </cell>
          <cell r="CA773">
            <v>0</v>
          </cell>
          <cell r="CB773">
            <v>0</v>
          </cell>
          <cell r="CC773">
            <v>0</v>
          </cell>
          <cell r="CD773">
            <v>0</v>
          </cell>
          <cell r="CE773">
            <v>0</v>
          </cell>
          <cell r="CF773">
            <v>0</v>
          </cell>
          <cell r="CG773">
            <v>0</v>
          </cell>
          <cell r="CH773">
            <v>0</v>
          </cell>
          <cell r="CN773">
            <v>0</v>
          </cell>
          <cell r="CO773">
            <v>0</v>
          </cell>
          <cell r="CP773">
            <v>0</v>
          </cell>
          <cell r="CQ773">
            <v>0</v>
          </cell>
          <cell r="CS773">
            <v>0</v>
          </cell>
          <cell r="CT773">
            <v>0</v>
          </cell>
          <cell r="CU773">
            <v>0</v>
          </cell>
          <cell r="CV773">
            <v>0</v>
          </cell>
          <cell r="CW773">
            <v>0</v>
          </cell>
          <cell r="EE773">
            <v>0</v>
          </cell>
          <cell r="EF773">
            <v>0</v>
          </cell>
          <cell r="EH773">
            <v>0</v>
          </cell>
          <cell r="EI773">
            <v>0</v>
          </cell>
          <cell r="EJ773">
            <v>0</v>
          </cell>
          <cell r="EK773">
            <v>0</v>
          </cell>
          <cell r="EL773">
            <v>0</v>
          </cell>
          <cell r="EM773">
            <v>0</v>
          </cell>
        </row>
        <row r="774">
          <cell r="A774">
            <v>0</v>
          </cell>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0</v>
          </cell>
          <cell r="AQ774">
            <v>0</v>
          </cell>
          <cell r="AR774">
            <v>0</v>
          </cell>
          <cell r="AS774">
            <v>0</v>
          </cell>
          <cell r="AT774">
            <v>0</v>
          </cell>
          <cell r="AV774">
            <v>0</v>
          </cell>
          <cell r="AW774">
            <v>0</v>
          </cell>
          <cell r="AX774">
            <v>0</v>
          </cell>
          <cell r="BA774">
            <v>0</v>
          </cell>
          <cell r="BB774">
            <v>0</v>
          </cell>
          <cell r="BC774">
            <v>0</v>
          </cell>
          <cell r="BD774">
            <v>0</v>
          </cell>
          <cell r="BE774">
            <v>0</v>
          </cell>
          <cell r="BF774">
            <v>0</v>
          </cell>
          <cell r="BG774">
            <v>0</v>
          </cell>
          <cell r="BH774">
            <v>0</v>
          </cell>
          <cell r="BI774">
            <v>0</v>
          </cell>
          <cell r="BJ774">
            <v>0</v>
          </cell>
          <cell r="BK774">
            <v>0</v>
          </cell>
          <cell r="BL774">
            <v>0</v>
          </cell>
          <cell r="BM774">
            <v>0</v>
          </cell>
          <cell r="BN774">
            <v>0</v>
          </cell>
          <cell r="BO774">
            <v>0</v>
          </cell>
          <cell r="BP774">
            <v>0</v>
          </cell>
          <cell r="BQ774">
            <v>0</v>
          </cell>
          <cell r="BR774">
            <v>0</v>
          </cell>
          <cell r="BS774">
            <v>0</v>
          </cell>
          <cell r="BT774">
            <v>0</v>
          </cell>
          <cell r="BU774">
            <v>0</v>
          </cell>
          <cell r="BV774">
            <v>0</v>
          </cell>
          <cell r="BW774">
            <v>0</v>
          </cell>
          <cell r="BX774">
            <v>0</v>
          </cell>
          <cell r="BY774">
            <v>0</v>
          </cell>
          <cell r="BZ774">
            <v>0</v>
          </cell>
          <cell r="CA774">
            <v>0</v>
          </cell>
          <cell r="CB774">
            <v>0</v>
          </cell>
          <cell r="CC774">
            <v>0</v>
          </cell>
          <cell r="CD774">
            <v>0</v>
          </cell>
          <cell r="CE774">
            <v>0</v>
          </cell>
          <cell r="CF774">
            <v>0</v>
          </cell>
          <cell r="CG774">
            <v>0</v>
          </cell>
          <cell r="CH774">
            <v>0</v>
          </cell>
          <cell r="CN774">
            <v>0</v>
          </cell>
          <cell r="CO774">
            <v>0</v>
          </cell>
          <cell r="CP774">
            <v>0</v>
          </cell>
          <cell r="CQ774">
            <v>0</v>
          </cell>
          <cell r="CS774">
            <v>0</v>
          </cell>
          <cell r="CT774">
            <v>0</v>
          </cell>
          <cell r="CU774">
            <v>0</v>
          </cell>
          <cell r="CV774">
            <v>0</v>
          </cell>
          <cell r="CW774">
            <v>0</v>
          </cell>
          <cell r="EE774">
            <v>0</v>
          </cell>
          <cell r="EF774">
            <v>0</v>
          </cell>
          <cell r="EH774">
            <v>0</v>
          </cell>
          <cell r="EI774">
            <v>0</v>
          </cell>
          <cell r="EJ774">
            <v>0</v>
          </cell>
          <cell r="EK774">
            <v>0</v>
          </cell>
          <cell r="EL774">
            <v>0</v>
          </cell>
          <cell r="EM774">
            <v>0</v>
          </cell>
        </row>
        <row r="775">
          <cell r="A775">
            <v>0</v>
          </cell>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P775">
            <v>0</v>
          </cell>
          <cell r="AQ775">
            <v>0</v>
          </cell>
          <cell r="AR775">
            <v>0</v>
          </cell>
          <cell r="AS775">
            <v>0</v>
          </cell>
          <cell r="AT775">
            <v>0</v>
          </cell>
          <cell r="AV775">
            <v>0</v>
          </cell>
          <cell r="AW775">
            <v>0</v>
          </cell>
          <cell r="AX775">
            <v>0</v>
          </cell>
          <cell r="BA775">
            <v>0</v>
          </cell>
          <cell r="BB775">
            <v>0</v>
          </cell>
          <cell r="BC775">
            <v>0</v>
          </cell>
          <cell r="BD775">
            <v>0</v>
          </cell>
          <cell r="BE775">
            <v>0</v>
          </cell>
          <cell r="BF775">
            <v>0</v>
          </cell>
          <cell r="BG775">
            <v>0</v>
          </cell>
          <cell r="BH775">
            <v>0</v>
          </cell>
          <cell r="BI775">
            <v>0</v>
          </cell>
          <cell r="BJ775">
            <v>0</v>
          </cell>
          <cell r="BK775">
            <v>0</v>
          </cell>
          <cell r="BL775">
            <v>0</v>
          </cell>
          <cell r="BM775">
            <v>0</v>
          </cell>
          <cell r="BN775">
            <v>0</v>
          </cell>
          <cell r="BO775">
            <v>0</v>
          </cell>
          <cell r="BP775">
            <v>0</v>
          </cell>
          <cell r="BQ775">
            <v>0</v>
          </cell>
          <cell r="BR775">
            <v>0</v>
          </cell>
          <cell r="BS775">
            <v>0</v>
          </cell>
          <cell r="BT775">
            <v>0</v>
          </cell>
          <cell r="BU775">
            <v>0</v>
          </cell>
          <cell r="BV775">
            <v>0</v>
          </cell>
          <cell r="BW775">
            <v>0</v>
          </cell>
          <cell r="BX775">
            <v>0</v>
          </cell>
          <cell r="BY775">
            <v>0</v>
          </cell>
          <cell r="BZ775">
            <v>0</v>
          </cell>
          <cell r="CA775">
            <v>0</v>
          </cell>
          <cell r="CB775">
            <v>0</v>
          </cell>
          <cell r="CC775">
            <v>0</v>
          </cell>
          <cell r="CD775">
            <v>0</v>
          </cell>
          <cell r="CE775">
            <v>0</v>
          </cell>
          <cell r="CF775">
            <v>0</v>
          </cell>
          <cell r="CG775">
            <v>0</v>
          </cell>
          <cell r="CH775">
            <v>0</v>
          </cell>
          <cell r="CN775">
            <v>0</v>
          </cell>
          <cell r="CO775">
            <v>0</v>
          </cell>
          <cell r="CP775">
            <v>0</v>
          </cell>
          <cell r="CQ775">
            <v>0</v>
          </cell>
          <cell r="CS775">
            <v>0</v>
          </cell>
          <cell r="CT775">
            <v>0</v>
          </cell>
          <cell r="CU775">
            <v>0</v>
          </cell>
          <cell r="CV775">
            <v>0</v>
          </cell>
          <cell r="CW775">
            <v>0</v>
          </cell>
          <cell r="EE775">
            <v>0</v>
          </cell>
          <cell r="EF775">
            <v>0</v>
          </cell>
          <cell r="EH775">
            <v>0</v>
          </cell>
          <cell r="EI775">
            <v>0</v>
          </cell>
          <cell r="EJ775">
            <v>0</v>
          </cell>
          <cell r="EK775">
            <v>0</v>
          </cell>
          <cell r="EL775">
            <v>0</v>
          </cell>
          <cell r="EM775">
            <v>0</v>
          </cell>
        </row>
        <row r="776">
          <cell r="A776">
            <v>0</v>
          </cell>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P776">
            <v>0</v>
          </cell>
          <cell r="AQ776">
            <v>0</v>
          </cell>
          <cell r="AR776">
            <v>0</v>
          </cell>
          <cell r="AS776">
            <v>0</v>
          </cell>
          <cell r="AT776">
            <v>0</v>
          </cell>
          <cell r="AV776">
            <v>0</v>
          </cell>
          <cell r="AW776">
            <v>0</v>
          </cell>
          <cell r="AX776">
            <v>0</v>
          </cell>
          <cell r="BA776">
            <v>0</v>
          </cell>
          <cell r="BB776">
            <v>0</v>
          </cell>
          <cell r="BC776">
            <v>0</v>
          </cell>
          <cell r="BD776">
            <v>0</v>
          </cell>
          <cell r="BE776">
            <v>0</v>
          </cell>
          <cell r="BF776">
            <v>0</v>
          </cell>
          <cell r="BG776">
            <v>0</v>
          </cell>
          <cell r="BH776">
            <v>0</v>
          </cell>
          <cell r="BI776">
            <v>0</v>
          </cell>
          <cell r="BJ776">
            <v>0</v>
          </cell>
          <cell r="BK776">
            <v>0</v>
          </cell>
          <cell r="BL776">
            <v>0</v>
          </cell>
          <cell r="BM776">
            <v>0</v>
          </cell>
          <cell r="BN776">
            <v>0</v>
          </cell>
          <cell r="BO776">
            <v>0</v>
          </cell>
          <cell r="BP776">
            <v>0</v>
          </cell>
          <cell r="BQ776">
            <v>0</v>
          </cell>
          <cell r="BR776">
            <v>0</v>
          </cell>
          <cell r="BS776">
            <v>0</v>
          </cell>
          <cell r="BT776">
            <v>0</v>
          </cell>
          <cell r="BU776">
            <v>0</v>
          </cell>
          <cell r="BV776">
            <v>0</v>
          </cell>
          <cell r="BW776">
            <v>0</v>
          </cell>
          <cell r="BX776">
            <v>0</v>
          </cell>
          <cell r="BY776">
            <v>0</v>
          </cell>
          <cell r="BZ776">
            <v>0</v>
          </cell>
          <cell r="CA776">
            <v>0</v>
          </cell>
          <cell r="CB776">
            <v>0</v>
          </cell>
          <cell r="CC776">
            <v>0</v>
          </cell>
          <cell r="CD776">
            <v>0</v>
          </cell>
          <cell r="CE776">
            <v>0</v>
          </cell>
          <cell r="CF776">
            <v>0</v>
          </cell>
          <cell r="CG776">
            <v>0</v>
          </cell>
          <cell r="CH776">
            <v>0</v>
          </cell>
          <cell r="CN776">
            <v>0</v>
          </cell>
          <cell r="CO776">
            <v>0</v>
          </cell>
          <cell r="CP776">
            <v>0</v>
          </cell>
          <cell r="CQ776">
            <v>0</v>
          </cell>
          <cell r="CS776">
            <v>0</v>
          </cell>
          <cell r="CT776">
            <v>0</v>
          </cell>
          <cell r="CU776">
            <v>0</v>
          </cell>
          <cell r="CV776">
            <v>0</v>
          </cell>
          <cell r="CW776">
            <v>0</v>
          </cell>
          <cell r="EE776">
            <v>0</v>
          </cell>
          <cell r="EF776">
            <v>0</v>
          </cell>
          <cell r="EH776">
            <v>0</v>
          </cell>
          <cell r="EI776">
            <v>0</v>
          </cell>
          <cell r="EJ776">
            <v>0</v>
          </cell>
          <cell r="EK776">
            <v>0</v>
          </cell>
          <cell r="EL776">
            <v>0</v>
          </cell>
          <cell r="EM776">
            <v>0</v>
          </cell>
        </row>
        <row r="777">
          <cell r="A777">
            <v>0</v>
          </cell>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P777">
            <v>0</v>
          </cell>
          <cell r="AQ777">
            <v>0</v>
          </cell>
          <cell r="AR777">
            <v>0</v>
          </cell>
          <cell r="AS777">
            <v>0</v>
          </cell>
          <cell r="AT777">
            <v>0</v>
          </cell>
          <cell r="AV777">
            <v>0</v>
          </cell>
          <cell r="AW777">
            <v>0</v>
          </cell>
          <cell r="AX777">
            <v>0</v>
          </cell>
          <cell r="BA777">
            <v>0</v>
          </cell>
          <cell r="BB777">
            <v>0</v>
          </cell>
          <cell r="BC777">
            <v>0</v>
          </cell>
          <cell r="BD777">
            <v>0</v>
          </cell>
          <cell r="BE777">
            <v>0</v>
          </cell>
          <cell r="BF777">
            <v>0</v>
          </cell>
          <cell r="BG777">
            <v>0</v>
          </cell>
          <cell r="BH777">
            <v>0</v>
          </cell>
          <cell r="BI777">
            <v>0</v>
          </cell>
          <cell r="BJ777">
            <v>0</v>
          </cell>
          <cell r="BK777">
            <v>0</v>
          </cell>
          <cell r="BL777">
            <v>0</v>
          </cell>
          <cell r="BM777">
            <v>0</v>
          </cell>
          <cell r="BN777">
            <v>0</v>
          </cell>
          <cell r="BO777">
            <v>0</v>
          </cell>
          <cell r="BP777">
            <v>0</v>
          </cell>
          <cell r="BQ777">
            <v>0</v>
          </cell>
          <cell r="BR777">
            <v>0</v>
          </cell>
          <cell r="BS777">
            <v>0</v>
          </cell>
          <cell r="BT777">
            <v>0</v>
          </cell>
          <cell r="BU777">
            <v>0</v>
          </cell>
          <cell r="BV777">
            <v>0</v>
          </cell>
          <cell r="BW777">
            <v>0</v>
          </cell>
          <cell r="BX777">
            <v>0</v>
          </cell>
          <cell r="BY777">
            <v>0</v>
          </cell>
          <cell r="BZ777">
            <v>0</v>
          </cell>
          <cell r="CA777">
            <v>0</v>
          </cell>
          <cell r="CB777">
            <v>0</v>
          </cell>
          <cell r="CC777">
            <v>0</v>
          </cell>
          <cell r="CD777">
            <v>0</v>
          </cell>
          <cell r="CE777">
            <v>0</v>
          </cell>
          <cell r="CF777">
            <v>0</v>
          </cell>
          <cell r="CG777">
            <v>0</v>
          </cell>
          <cell r="CH777">
            <v>0</v>
          </cell>
          <cell r="CN777">
            <v>0</v>
          </cell>
          <cell r="CO777">
            <v>0</v>
          </cell>
          <cell r="CP777">
            <v>0</v>
          </cell>
          <cell r="CQ777">
            <v>0</v>
          </cell>
          <cell r="CS777">
            <v>0</v>
          </cell>
          <cell r="CT777">
            <v>0</v>
          </cell>
          <cell r="CU777">
            <v>0</v>
          </cell>
          <cell r="CV777">
            <v>0</v>
          </cell>
          <cell r="CW777">
            <v>0</v>
          </cell>
          <cell r="EE777">
            <v>0</v>
          </cell>
          <cell r="EF777">
            <v>0</v>
          </cell>
          <cell r="EH777">
            <v>0</v>
          </cell>
          <cell r="EI777">
            <v>0</v>
          </cell>
          <cell r="EJ777">
            <v>0</v>
          </cell>
          <cell r="EK777">
            <v>0</v>
          </cell>
          <cell r="EL777">
            <v>0</v>
          </cell>
          <cell r="EM777">
            <v>0</v>
          </cell>
        </row>
        <row r="778">
          <cell r="A778">
            <v>0</v>
          </cell>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P778">
            <v>0</v>
          </cell>
          <cell r="AQ778">
            <v>0</v>
          </cell>
          <cell r="AR778">
            <v>0</v>
          </cell>
          <cell r="AS778">
            <v>0</v>
          </cell>
          <cell r="AT778">
            <v>0</v>
          </cell>
          <cell r="AV778">
            <v>0</v>
          </cell>
          <cell r="AW778">
            <v>0</v>
          </cell>
          <cell r="AX778">
            <v>0</v>
          </cell>
          <cell r="BA778">
            <v>0</v>
          </cell>
          <cell r="BB778">
            <v>0</v>
          </cell>
          <cell r="BC778">
            <v>0</v>
          </cell>
          <cell r="BD778">
            <v>0</v>
          </cell>
          <cell r="BE778">
            <v>0</v>
          </cell>
          <cell r="BF778">
            <v>0</v>
          </cell>
          <cell r="BG778">
            <v>0</v>
          </cell>
          <cell r="BH778">
            <v>0</v>
          </cell>
          <cell r="BI778">
            <v>0</v>
          </cell>
          <cell r="BJ778">
            <v>0</v>
          </cell>
          <cell r="BK778">
            <v>0</v>
          </cell>
          <cell r="BL778">
            <v>0</v>
          </cell>
          <cell r="BM778">
            <v>0</v>
          </cell>
          <cell r="BN778">
            <v>0</v>
          </cell>
          <cell r="BO778">
            <v>0</v>
          </cell>
          <cell r="BP778">
            <v>0</v>
          </cell>
          <cell r="BQ778">
            <v>0</v>
          </cell>
          <cell r="BR778">
            <v>0</v>
          </cell>
          <cell r="BS778">
            <v>0</v>
          </cell>
          <cell r="BT778">
            <v>0</v>
          </cell>
          <cell r="BU778">
            <v>0</v>
          </cell>
          <cell r="BV778">
            <v>0</v>
          </cell>
          <cell r="BW778">
            <v>0</v>
          </cell>
          <cell r="BX778">
            <v>0</v>
          </cell>
          <cell r="BY778">
            <v>0</v>
          </cell>
          <cell r="BZ778">
            <v>0</v>
          </cell>
          <cell r="CA778">
            <v>0</v>
          </cell>
          <cell r="CB778">
            <v>0</v>
          </cell>
          <cell r="CC778">
            <v>0</v>
          </cell>
          <cell r="CD778">
            <v>0</v>
          </cell>
          <cell r="CE778">
            <v>0</v>
          </cell>
          <cell r="CF778">
            <v>0</v>
          </cell>
          <cell r="CG778">
            <v>0</v>
          </cell>
          <cell r="CH778">
            <v>0</v>
          </cell>
          <cell r="CN778">
            <v>0</v>
          </cell>
          <cell r="CO778">
            <v>0</v>
          </cell>
          <cell r="CP778">
            <v>0</v>
          </cell>
          <cell r="CQ778">
            <v>0</v>
          </cell>
          <cell r="CS778">
            <v>0</v>
          </cell>
          <cell r="CT778">
            <v>0</v>
          </cell>
          <cell r="CU778">
            <v>0</v>
          </cell>
          <cell r="CV778">
            <v>0</v>
          </cell>
          <cell r="CW778">
            <v>0</v>
          </cell>
          <cell r="EE778">
            <v>0</v>
          </cell>
          <cell r="EF778">
            <v>0</v>
          </cell>
          <cell r="EH778">
            <v>0</v>
          </cell>
          <cell r="EI778">
            <v>0</v>
          </cell>
          <cell r="EJ778">
            <v>0</v>
          </cell>
          <cell r="EK778">
            <v>0</v>
          </cell>
          <cell r="EL778">
            <v>0</v>
          </cell>
          <cell r="EM778">
            <v>0</v>
          </cell>
        </row>
        <row r="779">
          <cell r="A779">
            <v>0</v>
          </cell>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v>0</v>
          </cell>
          <cell r="AV779">
            <v>0</v>
          </cell>
          <cell r="AW779">
            <v>0</v>
          </cell>
          <cell r="AX779">
            <v>0</v>
          </cell>
          <cell r="BA779">
            <v>0</v>
          </cell>
          <cell r="BB779">
            <v>0</v>
          </cell>
          <cell r="BC779">
            <v>0</v>
          </cell>
          <cell r="BD779">
            <v>0</v>
          </cell>
          <cell r="BE779">
            <v>0</v>
          </cell>
          <cell r="BF779">
            <v>0</v>
          </cell>
          <cell r="BG779">
            <v>0</v>
          </cell>
          <cell r="BH779">
            <v>0</v>
          </cell>
          <cell r="BI779">
            <v>0</v>
          </cell>
          <cell r="BJ779">
            <v>0</v>
          </cell>
          <cell r="BK779">
            <v>0</v>
          </cell>
          <cell r="BL779">
            <v>0</v>
          </cell>
          <cell r="BM779">
            <v>0</v>
          </cell>
          <cell r="BN779">
            <v>0</v>
          </cell>
          <cell r="BO779">
            <v>0</v>
          </cell>
          <cell r="BP779">
            <v>0</v>
          </cell>
          <cell r="BQ779">
            <v>0</v>
          </cell>
          <cell r="BR779">
            <v>0</v>
          </cell>
          <cell r="BS779">
            <v>0</v>
          </cell>
          <cell r="BT779">
            <v>0</v>
          </cell>
          <cell r="BU779">
            <v>0</v>
          </cell>
          <cell r="BV779">
            <v>0</v>
          </cell>
          <cell r="BW779">
            <v>0</v>
          </cell>
          <cell r="BX779">
            <v>0</v>
          </cell>
          <cell r="BY779">
            <v>0</v>
          </cell>
          <cell r="BZ779">
            <v>0</v>
          </cell>
          <cell r="CA779">
            <v>0</v>
          </cell>
          <cell r="CB779">
            <v>0</v>
          </cell>
          <cell r="CC779">
            <v>0</v>
          </cell>
          <cell r="CD779">
            <v>0</v>
          </cell>
          <cell r="CE779">
            <v>0</v>
          </cell>
          <cell r="CF779">
            <v>0</v>
          </cell>
          <cell r="CG779">
            <v>0</v>
          </cell>
          <cell r="CH779">
            <v>0</v>
          </cell>
          <cell r="CN779">
            <v>0</v>
          </cell>
          <cell r="CO779">
            <v>0</v>
          </cell>
          <cell r="CP779">
            <v>0</v>
          </cell>
          <cell r="CQ779">
            <v>0</v>
          </cell>
          <cell r="CS779">
            <v>0</v>
          </cell>
          <cell r="CT779">
            <v>0</v>
          </cell>
          <cell r="CU779">
            <v>0</v>
          </cell>
          <cell r="CV779">
            <v>0</v>
          </cell>
          <cell r="CW779">
            <v>0</v>
          </cell>
          <cell r="EE779">
            <v>0</v>
          </cell>
          <cell r="EF779">
            <v>0</v>
          </cell>
          <cell r="EH779">
            <v>0</v>
          </cell>
          <cell r="EI779">
            <v>0</v>
          </cell>
          <cell r="EJ779">
            <v>0</v>
          </cell>
          <cell r="EK779">
            <v>0</v>
          </cell>
          <cell r="EL779">
            <v>0</v>
          </cell>
          <cell r="EM779">
            <v>0</v>
          </cell>
        </row>
        <row r="780">
          <cell r="A780">
            <v>0</v>
          </cell>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0</v>
          </cell>
          <cell r="AV780">
            <v>0</v>
          </cell>
          <cell r="AW780">
            <v>0</v>
          </cell>
          <cell r="AX780">
            <v>0</v>
          </cell>
          <cell r="BA780">
            <v>0</v>
          </cell>
          <cell r="BB780">
            <v>0</v>
          </cell>
          <cell r="BC780">
            <v>0</v>
          </cell>
          <cell r="BD780">
            <v>0</v>
          </cell>
          <cell r="BE780">
            <v>0</v>
          </cell>
          <cell r="BF780">
            <v>0</v>
          </cell>
          <cell r="BG780">
            <v>0</v>
          </cell>
          <cell r="BH780">
            <v>0</v>
          </cell>
          <cell r="BI780">
            <v>0</v>
          </cell>
          <cell r="BJ780">
            <v>0</v>
          </cell>
          <cell r="BK780">
            <v>0</v>
          </cell>
          <cell r="BL780">
            <v>0</v>
          </cell>
          <cell r="BM780">
            <v>0</v>
          </cell>
          <cell r="BN780">
            <v>0</v>
          </cell>
          <cell r="BO780">
            <v>0</v>
          </cell>
          <cell r="BP780">
            <v>0</v>
          </cell>
          <cell r="BQ780">
            <v>0</v>
          </cell>
          <cell r="BR780">
            <v>0</v>
          </cell>
          <cell r="BS780">
            <v>0</v>
          </cell>
          <cell r="BT780">
            <v>0</v>
          </cell>
          <cell r="BU780">
            <v>0</v>
          </cell>
          <cell r="BV780">
            <v>0</v>
          </cell>
          <cell r="BW780">
            <v>0</v>
          </cell>
          <cell r="BX780">
            <v>0</v>
          </cell>
          <cell r="BY780">
            <v>0</v>
          </cell>
          <cell r="BZ780">
            <v>0</v>
          </cell>
          <cell r="CA780">
            <v>0</v>
          </cell>
          <cell r="CB780">
            <v>0</v>
          </cell>
          <cell r="CC780">
            <v>0</v>
          </cell>
          <cell r="CD780">
            <v>0</v>
          </cell>
          <cell r="CE780">
            <v>0</v>
          </cell>
          <cell r="CF780">
            <v>0</v>
          </cell>
          <cell r="CG780">
            <v>0</v>
          </cell>
          <cell r="CH780">
            <v>0</v>
          </cell>
          <cell r="CN780">
            <v>0</v>
          </cell>
          <cell r="CO780">
            <v>0</v>
          </cell>
          <cell r="CP780">
            <v>0</v>
          </cell>
          <cell r="CQ780">
            <v>0</v>
          </cell>
          <cell r="CS780">
            <v>0</v>
          </cell>
          <cell r="CT780">
            <v>0</v>
          </cell>
          <cell r="CU780">
            <v>0</v>
          </cell>
          <cell r="CV780">
            <v>0</v>
          </cell>
          <cell r="CW780">
            <v>0</v>
          </cell>
          <cell r="EE780">
            <v>0</v>
          </cell>
          <cell r="EF780">
            <v>0</v>
          </cell>
          <cell r="EH780">
            <v>0</v>
          </cell>
          <cell r="EI780">
            <v>0</v>
          </cell>
          <cell r="EJ780">
            <v>0</v>
          </cell>
          <cell r="EK780">
            <v>0</v>
          </cell>
          <cell r="EL780">
            <v>0</v>
          </cell>
          <cell r="EM780">
            <v>0</v>
          </cell>
        </row>
        <row r="781">
          <cell r="A781">
            <v>0</v>
          </cell>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0</v>
          </cell>
          <cell r="AQ781">
            <v>0</v>
          </cell>
          <cell r="AR781">
            <v>0</v>
          </cell>
          <cell r="AS781">
            <v>0</v>
          </cell>
          <cell r="AT781">
            <v>0</v>
          </cell>
          <cell r="AV781">
            <v>0</v>
          </cell>
          <cell r="AW781">
            <v>0</v>
          </cell>
          <cell r="AX781">
            <v>0</v>
          </cell>
          <cell r="BA781">
            <v>0</v>
          </cell>
          <cell r="BB781">
            <v>0</v>
          </cell>
          <cell r="BC781">
            <v>0</v>
          </cell>
          <cell r="BD781">
            <v>0</v>
          </cell>
          <cell r="BE781">
            <v>0</v>
          </cell>
          <cell r="BF781">
            <v>0</v>
          </cell>
          <cell r="BG781">
            <v>0</v>
          </cell>
          <cell r="BH781">
            <v>0</v>
          </cell>
          <cell r="BI781">
            <v>0</v>
          </cell>
          <cell r="BJ781">
            <v>0</v>
          </cell>
          <cell r="BK781">
            <v>0</v>
          </cell>
          <cell r="BL781">
            <v>0</v>
          </cell>
          <cell r="BM781">
            <v>0</v>
          </cell>
          <cell r="BN781">
            <v>0</v>
          </cell>
          <cell r="BO781">
            <v>0</v>
          </cell>
          <cell r="BP781">
            <v>0</v>
          </cell>
          <cell r="BQ781">
            <v>0</v>
          </cell>
          <cell r="BR781">
            <v>0</v>
          </cell>
          <cell r="BS781">
            <v>0</v>
          </cell>
          <cell r="BT781">
            <v>0</v>
          </cell>
          <cell r="BU781">
            <v>0</v>
          </cell>
          <cell r="BV781">
            <v>0</v>
          </cell>
          <cell r="BW781">
            <v>0</v>
          </cell>
          <cell r="BX781">
            <v>0</v>
          </cell>
          <cell r="BY781">
            <v>0</v>
          </cell>
          <cell r="BZ781">
            <v>0</v>
          </cell>
          <cell r="CA781">
            <v>0</v>
          </cell>
          <cell r="CB781">
            <v>0</v>
          </cell>
          <cell r="CC781">
            <v>0</v>
          </cell>
          <cell r="CD781">
            <v>0</v>
          </cell>
          <cell r="CE781">
            <v>0</v>
          </cell>
          <cell r="CF781">
            <v>0</v>
          </cell>
          <cell r="CG781">
            <v>0</v>
          </cell>
          <cell r="CH781">
            <v>0</v>
          </cell>
          <cell r="CN781">
            <v>0</v>
          </cell>
          <cell r="CO781">
            <v>0</v>
          </cell>
          <cell r="CP781">
            <v>0</v>
          </cell>
          <cell r="CQ781">
            <v>0</v>
          </cell>
          <cell r="CS781">
            <v>0</v>
          </cell>
          <cell r="CT781">
            <v>0</v>
          </cell>
          <cell r="CU781">
            <v>0</v>
          </cell>
          <cell r="CV781">
            <v>0</v>
          </cell>
          <cell r="CW781">
            <v>0</v>
          </cell>
          <cell r="EE781">
            <v>0</v>
          </cell>
          <cell r="EF781">
            <v>0</v>
          </cell>
          <cell r="EH781">
            <v>0</v>
          </cell>
          <cell r="EI781">
            <v>0</v>
          </cell>
          <cell r="EJ781">
            <v>0</v>
          </cell>
          <cell r="EK781">
            <v>0</v>
          </cell>
          <cell r="EL781">
            <v>0</v>
          </cell>
          <cell r="EM781">
            <v>0</v>
          </cell>
        </row>
        <row r="782">
          <cell r="A782">
            <v>0</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P782">
            <v>0</v>
          </cell>
          <cell r="AQ782">
            <v>0</v>
          </cell>
          <cell r="AR782">
            <v>0</v>
          </cell>
          <cell r="AS782">
            <v>0</v>
          </cell>
          <cell r="AT782">
            <v>0</v>
          </cell>
          <cell r="AV782">
            <v>0</v>
          </cell>
          <cell r="AW782">
            <v>0</v>
          </cell>
          <cell r="AX782">
            <v>0</v>
          </cell>
          <cell r="BA782">
            <v>0</v>
          </cell>
          <cell r="BB782">
            <v>0</v>
          </cell>
          <cell r="BC782">
            <v>0</v>
          </cell>
          <cell r="BD782">
            <v>0</v>
          </cell>
          <cell r="BE782">
            <v>0</v>
          </cell>
          <cell r="BF782">
            <v>0</v>
          </cell>
          <cell r="BG782">
            <v>0</v>
          </cell>
          <cell r="BH782">
            <v>0</v>
          </cell>
          <cell r="BI782">
            <v>0</v>
          </cell>
          <cell r="BJ782">
            <v>0</v>
          </cell>
          <cell r="BK782">
            <v>0</v>
          </cell>
          <cell r="BL782">
            <v>0</v>
          </cell>
          <cell r="BM782">
            <v>0</v>
          </cell>
          <cell r="BN782">
            <v>0</v>
          </cell>
          <cell r="BO782">
            <v>0</v>
          </cell>
          <cell r="BP782">
            <v>0</v>
          </cell>
          <cell r="BQ782">
            <v>0</v>
          </cell>
          <cell r="BR782">
            <v>0</v>
          </cell>
          <cell r="BS782">
            <v>0</v>
          </cell>
          <cell r="BT782">
            <v>0</v>
          </cell>
          <cell r="BU782">
            <v>0</v>
          </cell>
          <cell r="BV782">
            <v>0</v>
          </cell>
          <cell r="BW782">
            <v>0</v>
          </cell>
          <cell r="BX782">
            <v>0</v>
          </cell>
          <cell r="BY782">
            <v>0</v>
          </cell>
          <cell r="BZ782">
            <v>0</v>
          </cell>
          <cell r="CA782">
            <v>0</v>
          </cell>
          <cell r="CB782">
            <v>0</v>
          </cell>
          <cell r="CC782">
            <v>0</v>
          </cell>
          <cell r="CD782">
            <v>0</v>
          </cell>
          <cell r="CE782">
            <v>0</v>
          </cell>
          <cell r="CF782">
            <v>0</v>
          </cell>
          <cell r="CG782">
            <v>0</v>
          </cell>
          <cell r="CH782">
            <v>0</v>
          </cell>
          <cell r="CN782">
            <v>0</v>
          </cell>
          <cell r="CO782">
            <v>0</v>
          </cell>
          <cell r="CP782">
            <v>0</v>
          </cell>
          <cell r="CQ782">
            <v>0</v>
          </cell>
          <cell r="CS782">
            <v>0</v>
          </cell>
          <cell r="CT782">
            <v>0</v>
          </cell>
          <cell r="CU782">
            <v>0</v>
          </cell>
          <cell r="CV782">
            <v>0</v>
          </cell>
          <cell r="CW782">
            <v>0</v>
          </cell>
          <cell r="EE782">
            <v>0</v>
          </cell>
          <cell r="EF782">
            <v>0</v>
          </cell>
          <cell r="EH782">
            <v>0</v>
          </cell>
          <cell r="EI782">
            <v>0</v>
          </cell>
          <cell r="EJ782">
            <v>0</v>
          </cell>
          <cell r="EK782">
            <v>0</v>
          </cell>
          <cell r="EL782">
            <v>0</v>
          </cell>
          <cell r="EM782">
            <v>0</v>
          </cell>
        </row>
        <row r="783">
          <cell r="A783">
            <v>0</v>
          </cell>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0</v>
          </cell>
          <cell r="AO783">
            <v>0</v>
          </cell>
          <cell r="AP783">
            <v>0</v>
          </cell>
          <cell r="AQ783">
            <v>0</v>
          </cell>
          <cell r="AR783">
            <v>0</v>
          </cell>
          <cell r="AS783">
            <v>0</v>
          </cell>
          <cell r="AT783">
            <v>0</v>
          </cell>
          <cell r="AV783">
            <v>0</v>
          </cell>
          <cell r="AW783">
            <v>0</v>
          </cell>
          <cell r="AX783">
            <v>0</v>
          </cell>
          <cell r="BA783">
            <v>0</v>
          </cell>
          <cell r="BB783">
            <v>0</v>
          </cell>
          <cell r="BC783">
            <v>0</v>
          </cell>
          <cell r="BD783">
            <v>0</v>
          </cell>
          <cell r="BE783">
            <v>0</v>
          </cell>
          <cell r="BF783">
            <v>0</v>
          </cell>
          <cell r="BG783">
            <v>0</v>
          </cell>
          <cell r="BH783">
            <v>0</v>
          </cell>
          <cell r="BI783">
            <v>0</v>
          </cell>
          <cell r="BJ783">
            <v>0</v>
          </cell>
          <cell r="BK783">
            <v>0</v>
          </cell>
          <cell r="BL783">
            <v>0</v>
          </cell>
          <cell r="BM783">
            <v>0</v>
          </cell>
          <cell r="BN783">
            <v>0</v>
          </cell>
          <cell r="BO783">
            <v>0</v>
          </cell>
          <cell r="BP783">
            <v>0</v>
          </cell>
          <cell r="BQ783">
            <v>0</v>
          </cell>
          <cell r="BR783">
            <v>0</v>
          </cell>
          <cell r="BS783">
            <v>0</v>
          </cell>
          <cell r="BT783">
            <v>0</v>
          </cell>
          <cell r="BU783">
            <v>0</v>
          </cell>
          <cell r="BV783">
            <v>0</v>
          </cell>
          <cell r="BW783">
            <v>0</v>
          </cell>
          <cell r="BX783">
            <v>0</v>
          </cell>
          <cell r="BY783">
            <v>0</v>
          </cell>
          <cell r="BZ783">
            <v>0</v>
          </cell>
          <cell r="CA783">
            <v>0</v>
          </cell>
          <cell r="CB783">
            <v>0</v>
          </cell>
          <cell r="CC783">
            <v>0</v>
          </cell>
          <cell r="CD783">
            <v>0</v>
          </cell>
          <cell r="CE783">
            <v>0</v>
          </cell>
          <cell r="CF783">
            <v>0</v>
          </cell>
          <cell r="CG783">
            <v>0</v>
          </cell>
          <cell r="CH783">
            <v>0</v>
          </cell>
          <cell r="CN783">
            <v>0</v>
          </cell>
          <cell r="CO783">
            <v>0</v>
          </cell>
          <cell r="CP783">
            <v>0</v>
          </cell>
          <cell r="CQ783">
            <v>0</v>
          </cell>
          <cell r="CS783">
            <v>0</v>
          </cell>
          <cell r="CT783">
            <v>0</v>
          </cell>
          <cell r="CU783">
            <v>0</v>
          </cell>
          <cell r="CV783">
            <v>0</v>
          </cell>
          <cell r="CW783">
            <v>0</v>
          </cell>
          <cell r="EE783">
            <v>0</v>
          </cell>
          <cell r="EF783">
            <v>0</v>
          </cell>
          <cell r="EH783">
            <v>0</v>
          </cell>
          <cell r="EI783">
            <v>0</v>
          </cell>
          <cell r="EJ783">
            <v>0</v>
          </cell>
          <cell r="EK783">
            <v>0</v>
          </cell>
          <cell r="EL783">
            <v>0</v>
          </cell>
          <cell r="EM783">
            <v>0</v>
          </cell>
        </row>
        <row r="784">
          <cell r="A784">
            <v>0</v>
          </cell>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P784">
            <v>0</v>
          </cell>
          <cell r="AQ784">
            <v>0</v>
          </cell>
          <cell r="AR784">
            <v>0</v>
          </cell>
          <cell r="AS784">
            <v>0</v>
          </cell>
          <cell r="AT784">
            <v>0</v>
          </cell>
          <cell r="AV784">
            <v>0</v>
          </cell>
          <cell r="AW784">
            <v>0</v>
          </cell>
          <cell r="AX784">
            <v>0</v>
          </cell>
          <cell r="BA784">
            <v>0</v>
          </cell>
          <cell r="BB784">
            <v>0</v>
          </cell>
          <cell r="BC784">
            <v>0</v>
          </cell>
          <cell r="BD784">
            <v>0</v>
          </cell>
          <cell r="BE784">
            <v>0</v>
          </cell>
          <cell r="BF784">
            <v>0</v>
          </cell>
          <cell r="BG784">
            <v>0</v>
          </cell>
          <cell r="BH784">
            <v>0</v>
          </cell>
          <cell r="BI784">
            <v>0</v>
          </cell>
          <cell r="BJ784">
            <v>0</v>
          </cell>
          <cell r="BK784">
            <v>0</v>
          </cell>
          <cell r="BL784">
            <v>0</v>
          </cell>
          <cell r="BM784">
            <v>0</v>
          </cell>
          <cell r="BN784">
            <v>0</v>
          </cell>
          <cell r="BO784">
            <v>0</v>
          </cell>
          <cell r="BP784">
            <v>0</v>
          </cell>
          <cell r="BQ784">
            <v>0</v>
          </cell>
          <cell r="BR784">
            <v>0</v>
          </cell>
          <cell r="BS784">
            <v>0</v>
          </cell>
          <cell r="BT784">
            <v>0</v>
          </cell>
          <cell r="BU784">
            <v>0</v>
          </cell>
          <cell r="BV784">
            <v>0</v>
          </cell>
          <cell r="BW784">
            <v>0</v>
          </cell>
          <cell r="BX784">
            <v>0</v>
          </cell>
          <cell r="BY784">
            <v>0</v>
          </cell>
          <cell r="BZ784">
            <v>0</v>
          </cell>
          <cell r="CA784">
            <v>0</v>
          </cell>
          <cell r="CB784">
            <v>0</v>
          </cell>
          <cell r="CC784">
            <v>0</v>
          </cell>
          <cell r="CD784">
            <v>0</v>
          </cell>
          <cell r="CE784">
            <v>0</v>
          </cell>
          <cell r="CF784">
            <v>0</v>
          </cell>
          <cell r="CG784">
            <v>0</v>
          </cell>
          <cell r="CH784">
            <v>0</v>
          </cell>
          <cell r="CN784">
            <v>0</v>
          </cell>
          <cell r="CO784">
            <v>0</v>
          </cell>
          <cell r="CP784">
            <v>0</v>
          </cell>
          <cell r="CQ784">
            <v>0</v>
          </cell>
          <cell r="CS784">
            <v>0</v>
          </cell>
          <cell r="CT784">
            <v>0</v>
          </cell>
          <cell r="CU784">
            <v>0</v>
          </cell>
          <cell r="CV784">
            <v>0</v>
          </cell>
          <cell r="CW784">
            <v>0</v>
          </cell>
          <cell r="EE784">
            <v>0</v>
          </cell>
          <cell r="EF784">
            <v>0</v>
          </cell>
          <cell r="EH784">
            <v>0</v>
          </cell>
          <cell r="EI784">
            <v>0</v>
          </cell>
          <cell r="EJ784">
            <v>0</v>
          </cell>
          <cell r="EK784">
            <v>0</v>
          </cell>
          <cell r="EL784">
            <v>0</v>
          </cell>
          <cell r="EM784">
            <v>0</v>
          </cell>
        </row>
        <row r="785">
          <cell r="A785">
            <v>0</v>
          </cell>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0</v>
          </cell>
          <cell r="AO785">
            <v>0</v>
          </cell>
          <cell r="AP785">
            <v>0</v>
          </cell>
          <cell r="AQ785">
            <v>0</v>
          </cell>
          <cell r="AR785">
            <v>0</v>
          </cell>
          <cell r="AS785">
            <v>0</v>
          </cell>
          <cell r="AT785">
            <v>0</v>
          </cell>
          <cell r="AV785">
            <v>0</v>
          </cell>
          <cell r="AW785">
            <v>0</v>
          </cell>
          <cell r="AX785">
            <v>0</v>
          </cell>
          <cell r="BA785">
            <v>0</v>
          </cell>
          <cell r="BB785">
            <v>0</v>
          </cell>
          <cell r="BC785">
            <v>0</v>
          </cell>
          <cell r="BD785">
            <v>0</v>
          </cell>
          <cell r="BE785">
            <v>0</v>
          </cell>
          <cell r="BF785">
            <v>0</v>
          </cell>
          <cell r="BG785">
            <v>0</v>
          </cell>
          <cell r="BH785">
            <v>0</v>
          </cell>
          <cell r="BI785">
            <v>0</v>
          </cell>
          <cell r="BJ785">
            <v>0</v>
          </cell>
          <cell r="BK785">
            <v>0</v>
          </cell>
          <cell r="BL785">
            <v>0</v>
          </cell>
          <cell r="BM785">
            <v>0</v>
          </cell>
          <cell r="BN785">
            <v>0</v>
          </cell>
          <cell r="BO785">
            <v>0</v>
          </cell>
          <cell r="BP785">
            <v>0</v>
          </cell>
          <cell r="BQ785">
            <v>0</v>
          </cell>
          <cell r="BR785">
            <v>0</v>
          </cell>
          <cell r="BS785">
            <v>0</v>
          </cell>
          <cell r="BT785">
            <v>0</v>
          </cell>
          <cell r="BU785">
            <v>0</v>
          </cell>
          <cell r="BV785">
            <v>0</v>
          </cell>
          <cell r="BW785">
            <v>0</v>
          </cell>
          <cell r="BX785">
            <v>0</v>
          </cell>
          <cell r="BY785">
            <v>0</v>
          </cell>
          <cell r="BZ785">
            <v>0</v>
          </cell>
          <cell r="CA785">
            <v>0</v>
          </cell>
          <cell r="CB785">
            <v>0</v>
          </cell>
          <cell r="CC785">
            <v>0</v>
          </cell>
          <cell r="CD785">
            <v>0</v>
          </cell>
          <cell r="CE785">
            <v>0</v>
          </cell>
          <cell r="CF785">
            <v>0</v>
          </cell>
          <cell r="CG785">
            <v>0</v>
          </cell>
          <cell r="CH785">
            <v>0</v>
          </cell>
          <cell r="CN785">
            <v>0</v>
          </cell>
          <cell r="CO785">
            <v>0</v>
          </cell>
          <cell r="CP785">
            <v>0</v>
          </cell>
          <cell r="CQ785">
            <v>0</v>
          </cell>
          <cell r="CS785">
            <v>0</v>
          </cell>
          <cell r="CT785">
            <v>0</v>
          </cell>
          <cell r="CU785">
            <v>0</v>
          </cell>
          <cell r="CV785">
            <v>0</v>
          </cell>
          <cell r="CW785">
            <v>0</v>
          </cell>
          <cell r="EE785">
            <v>0</v>
          </cell>
          <cell r="EF785">
            <v>0</v>
          </cell>
          <cell r="EH785">
            <v>0</v>
          </cell>
          <cell r="EI785">
            <v>0</v>
          </cell>
          <cell r="EJ785">
            <v>0</v>
          </cell>
          <cell r="EK785">
            <v>0</v>
          </cell>
          <cell r="EL785">
            <v>0</v>
          </cell>
          <cell r="EM785">
            <v>0</v>
          </cell>
        </row>
        <row r="786">
          <cell r="A786">
            <v>0</v>
          </cell>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v>0</v>
          </cell>
          <cell r="AV786">
            <v>0</v>
          </cell>
          <cell r="AW786">
            <v>0</v>
          </cell>
          <cell r="AX786">
            <v>0</v>
          </cell>
          <cell r="BA786">
            <v>0</v>
          </cell>
          <cell r="BB786">
            <v>0</v>
          </cell>
          <cell r="BC786">
            <v>0</v>
          </cell>
          <cell r="BD786">
            <v>0</v>
          </cell>
          <cell r="BE786">
            <v>0</v>
          </cell>
          <cell r="BF786">
            <v>0</v>
          </cell>
          <cell r="BG786">
            <v>0</v>
          </cell>
          <cell r="BH786">
            <v>0</v>
          </cell>
          <cell r="BI786">
            <v>0</v>
          </cell>
          <cell r="BJ786">
            <v>0</v>
          </cell>
          <cell r="BK786">
            <v>0</v>
          </cell>
          <cell r="BL786">
            <v>0</v>
          </cell>
          <cell r="BM786">
            <v>0</v>
          </cell>
          <cell r="BN786">
            <v>0</v>
          </cell>
          <cell r="BO786">
            <v>0</v>
          </cell>
          <cell r="BP786">
            <v>0</v>
          </cell>
          <cell r="BQ786">
            <v>0</v>
          </cell>
          <cell r="BR786">
            <v>0</v>
          </cell>
          <cell r="BS786">
            <v>0</v>
          </cell>
          <cell r="BT786">
            <v>0</v>
          </cell>
          <cell r="BU786">
            <v>0</v>
          </cell>
          <cell r="BV786">
            <v>0</v>
          </cell>
          <cell r="BW786">
            <v>0</v>
          </cell>
          <cell r="BX786">
            <v>0</v>
          </cell>
          <cell r="BY786">
            <v>0</v>
          </cell>
          <cell r="BZ786">
            <v>0</v>
          </cell>
          <cell r="CA786">
            <v>0</v>
          </cell>
          <cell r="CB786">
            <v>0</v>
          </cell>
          <cell r="CC786">
            <v>0</v>
          </cell>
          <cell r="CD786">
            <v>0</v>
          </cell>
          <cell r="CE786">
            <v>0</v>
          </cell>
          <cell r="CF786">
            <v>0</v>
          </cell>
          <cell r="CG786">
            <v>0</v>
          </cell>
          <cell r="CH786">
            <v>0</v>
          </cell>
          <cell r="CN786">
            <v>0</v>
          </cell>
          <cell r="CO786">
            <v>0</v>
          </cell>
          <cell r="CP786">
            <v>0</v>
          </cell>
          <cell r="CQ786">
            <v>0</v>
          </cell>
          <cell r="CS786">
            <v>0</v>
          </cell>
          <cell r="CT786">
            <v>0</v>
          </cell>
          <cell r="CU786">
            <v>0</v>
          </cell>
          <cell r="CV786">
            <v>0</v>
          </cell>
          <cell r="CW786">
            <v>0</v>
          </cell>
          <cell r="EE786">
            <v>0</v>
          </cell>
          <cell r="EF786">
            <v>0</v>
          </cell>
          <cell r="EH786">
            <v>0</v>
          </cell>
          <cell r="EI786">
            <v>0</v>
          </cell>
          <cell r="EJ786">
            <v>0</v>
          </cell>
          <cell r="EK786">
            <v>0</v>
          </cell>
          <cell r="EL786">
            <v>0</v>
          </cell>
          <cell r="EM786">
            <v>0</v>
          </cell>
        </row>
        <row r="787">
          <cell r="A787">
            <v>0</v>
          </cell>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v>0</v>
          </cell>
          <cell r="AO787">
            <v>0</v>
          </cell>
          <cell r="AP787">
            <v>0</v>
          </cell>
          <cell r="AQ787">
            <v>0</v>
          </cell>
          <cell r="AR787">
            <v>0</v>
          </cell>
          <cell r="AS787">
            <v>0</v>
          </cell>
          <cell r="AT787">
            <v>0</v>
          </cell>
          <cell r="AV787">
            <v>0</v>
          </cell>
          <cell r="AW787">
            <v>0</v>
          </cell>
          <cell r="AX787">
            <v>0</v>
          </cell>
          <cell r="BA787">
            <v>0</v>
          </cell>
          <cell r="BB787">
            <v>0</v>
          </cell>
          <cell r="BC787">
            <v>0</v>
          </cell>
          <cell r="BD787">
            <v>0</v>
          </cell>
          <cell r="BE787">
            <v>0</v>
          </cell>
          <cell r="BF787">
            <v>0</v>
          </cell>
          <cell r="BG787">
            <v>0</v>
          </cell>
          <cell r="BH787">
            <v>0</v>
          </cell>
          <cell r="BI787">
            <v>0</v>
          </cell>
          <cell r="BJ787">
            <v>0</v>
          </cell>
          <cell r="BK787">
            <v>0</v>
          </cell>
          <cell r="BL787">
            <v>0</v>
          </cell>
          <cell r="BM787">
            <v>0</v>
          </cell>
          <cell r="BN787">
            <v>0</v>
          </cell>
          <cell r="BO787">
            <v>0</v>
          </cell>
          <cell r="BP787">
            <v>0</v>
          </cell>
          <cell r="BQ787">
            <v>0</v>
          </cell>
          <cell r="BR787">
            <v>0</v>
          </cell>
          <cell r="BS787">
            <v>0</v>
          </cell>
          <cell r="BT787">
            <v>0</v>
          </cell>
          <cell r="BU787">
            <v>0</v>
          </cell>
          <cell r="BV787">
            <v>0</v>
          </cell>
          <cell r="BW787">
            <v>0</v>
          </cell>
          <cell r="BX787">
            <v>0</v>
          </cell>
          <cell r="BY787">
            <v>0</v>
          </cell>
          <cell r="BZ787">
            <v>0</v>
          </cell>
          <cell r="CA787">
            <v>0</v>
          </cell>
          <cell r="CB787">
            <v>0</v>
          </cell>
          <cell r="CC787">
            <v>0</v>
          </cell>
          <cell r="CD787">
            <v>0</v>
          </cell>
          <cell r="CE787">
            <v>0</v>
          </cell>
          <cell r="CF787">
            <v>0</v>
          </cell>
          <cell r="CG787">
            <v>0</v>
          </cell>
          <cell r="CH787">
            <v>0</v>
          </cell>
          <cell r="CN787">
            <v>0</v>
          </cell>
          <cell r="CO787">
            <v>0</v>
          </cell>
          <cell r="CP787">
            <v>0</v>
          </cell>
          <cell r="CQ787">
            <v>0</v>
          </cell>
          <cell r="CS787">
            <v>0</v>
          </cell>
          <cell r="CT787">
            <v>0</v>
          </cell>
          <cell r="CU787">
            <v>0</v>
          </cell>
          <cell r="CV787">
            <v>0</v>
          </cell>
          <cell r="CW787">
            <v>0</v>
          </cell>
          <cell r="EE787">
            <v>0</v>
          </cell>
          <cell r="EF787">
            <v>0</v>
          </cell>
          <cell r="EH787">
            <v>0</v>
          </cell>
          <cell r="EI787">
            <v>0</v>
          </cell>
          <cell r="EJ787">
            <v>0</v>
          </cell>
          <cell r="EK787">
            <v>0</v>
          </cell>
          <cell r="EL787">
            <v>0</v>
          </cell>
          <cell r="EM787">
            <v>0</v>
          </cell>
        </row>
        <row r="788">
          <cell r="A788">
            <v>0</v>
          </cell>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v>0</v>
          </cell>
          <cell r="AV788">
            <v>0</v>
          </cell>
          <cell r="AW788">
            <v>0</v>
          </cell>
          <cell r="AX788">
            <v>0</v>
          </cell>
          <cell r="BA788">
            <v>0</v>
          </cell>
          <cell r="BB788">
            <v>0</v>
          </cell>
          <cell r="BC788">
            <v>0</v>
          </cell>
          <cell r="BD788">
            <v>0</v>
          </cell>
          <cell r="BE788">
            <v>0</v>
          </cell>
          <cell r="BF788">
            <v>0</v>
          </cell>
          <cell r="BG788">
            <v>0</v>
          </cell>
          <cell r="BH788">
            <v>0</v>
          </cell>
          <cell r="BI788">
            <v>0</v>
          </cell>
          <cell r="BJ788">
            <v>0</v>
          </cell>
          <cell r="BK788">
            <v>0</v>
          </cell>
          <cell r="BL788">
            <v>0</v>
          </cell>
          <cell r="BM788">
            <v>0</v>
          </cell>
          <cell r="BN788">
            <v>0</v>
          </cell>
          <cell r="BO788">
            <v>0</v>
          </cell>
          <cell r="BP788">
            <v>0</v>
          </cell>
          <cell r="BQ788">
            <v>0</v>
          </cell>
          <cell r="BR788">
            <v>0</v>
          </cell>
          <cell r="BS788">
            <v>0</v>
          </cell>
          <cell r="BT788">
            <v>0</v>
          </cell>
          <cell r="BU788">
            <v>0</v>
          </cell>
          <cell r="BV788">
            <v>0</v>
          </cell>
          <cell r="BW788">
            <v>0</v>
          </cell>
          <cell r="BX788">
            <v>0</v>
          </cell>
          <cell r="BY788">
            <v>0</v>
          </cell>
          <cell r="BZ788">
            <v>0</v>
          </cell>
          <cell r="CA788">
            <v>0</v>
          </cell>
          <cell r="CB788">
            <v>0</v>
          </cell>
          <cell r="CC788">
            <v>0</v>
          </cell>
          <cell r="CD788">
            <v>0</v>
          </cell>
          <cell r="CE788">
            <v>0</v>
          </cell>
          <cell r="CF788">
            <v>0</v>
          </cell>
          <cell r="CG788">
            <v>0</v>
          </cell>
          <cell r="CH788">
            <v>0</v>
          </cell>
          <cell r="CN788">
            <v>0</v>
          </cell>
          <cell r="CO788">
            <v>0</v>
          </cell>
          <cell r="CP788">
            <v>0</v>
          </cell>
          <cell r="CQ788">
            <v>0</v>
          </cell>
          <cell r="CS788">
            <v>0</v>
          </cell>
          <cell r="CT788">
            <v>0</v>
          </cell>
          <cell r="CU788">
            <v>0</v>
          </cell>
          <cell r="CV788">
            <v>0</v>
          </cell>
          <cell r="CW788">
            <v>0</v>
          </cell>
          <cell r="EE788">
            <v>0</v>
          </cell>
          <cell r="EF788">
            <v>0</v>
          </cell>
          <cell r="EH788">
            <v>0</v>
          </cell>
          <cell r="EI788">
            <v>0</v>
          </cell>
          <cell r="EJ788">
            <v>0</v>
          </cell>
          <cell r="EK788">
            <v>0</v>
          </cell>
          <cell r="EL788">
            <v>0</v>
          </cell>
          <cell r="EM788">
            <v>0</v>
          </cell>
        </row>
        <row r="789">
          <cell r="A789">
            <v>0</v>
          </cell>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0</v>
          </cell>
          <cell r="AS789">
            <v>0</v>
          </cell>
          <cell r="AT789">
            <v>0</v>
          </cell>
          <cell r="AV789">
            <v>0</v>
          </cell>
          <cell r="AW789">
            <v>0</v>
          </cell>
          <cell r="AX789">
            <v>0</v>
          </cell>
          <cell r="BA789">
            <v>0</v>
          </cell>
          <cell r="BB789">
            <v>0</v>
          </cell>
          <cell r="BC789">
            <v>0</v>
          </cell>
          <cell r="BD789">
            <v>0</v>
          </cell>
          <cell r="BE789">
            <v>0</v>
          </cell>
          <cell r="BF789">
            <v>0</v>
          </cell>
          <cell r="BG789">
            <v>0</v>
          </cell>
          <cell r="BH789">
            <v>0</v>
          </cell>
          <cell r="BI789">
            <v>0</v>
          </cell>
          <cell r="BJ789">
            <v>0</v>
          </cell>
          <cell r="BK789">
            <v>0</v>
          </cell>
          <cell r="BL789">
            <v>0</v>
          </cell>
          <cell r="BM789">
            <v>0</v>
          </cell>
          <cell r="BN789">
            <v>0</v>
          </cell>
          <cell r="BO789">
            <v>0</v>
          </cell>
          <cell r="BP789">
            <v>0</v>
          </cell>
          <cell r="BQ789">
            <v>0</v>
          </cell>
          <cell r="BR789">
            <v>0</v>
          </cell>
          <cell r="BS789">
            <v>0</v>
          </cell>
          <cell r="BT789">
            <v>0</v>
          </cell>
          <cell r="BU789">
            <v>0</v>
          </cell>
          <cell r="BV789">
            <v>0</v>
          </cell>
          <cell r="BW789">
            <v>0</v>
          </cell>
          <cell r="BX789">
            <v>0</v>
          </cell>
          <cell r="BY789">
            <v>0</v>
          </cell>
          <cell r="BZ789">
            <v>0</v>
          </cell>
          <cell r="CA789">
            <v>0</v>
          </cell>
          <cell r="CB789">
            <v>0</v>
          </cell>
          <cell r="CC789">
            <v>0</v>
          </cell>
          <cell r="CD789">
            <v>0</v>
          </cell>
          <cell r="CE789">
            <v>0</v>
          </cell>
          <cell r="CF789">
            <v>0</v>
          </cell>
          <cell r="CG789">
            <v>0</v>
          </cell>
          <cell r="CH789">
            <v>0</v>
          </cell>
          <cell r="CN789">
            <v>0</v>
          </cell>
          <cell r="CO789">
            <v>0</v>
          </cell>
          <cell r="CP789">
            <v>0</v>
          </cell>
          <cell r="CQ789">
            <v>0</v>
          </cell>
          <cell r="CS789">
            <v>0</v>
          </cell>
          <cell r="CT789">
            <v>0</v>
          </cell>
          <cell r="CU789">
            <v>0</v>
          </cell>
          <cell r="CV789">
            <v>0</v>
          </cell>
          <cell r="CW789">
            <v>0</v>
          </cell>
          <cell r="EE789">
            <v>0</v>
          </cell>
          <cell r="EF789">
            <v>0</v>
          </cell>
          <cell r="EH789">
            <v>0</v>
          </cell>
          <cell r="EI789">
            <v>0</v>
          </cell>
          <cell r="EJ789">
            <v>0</v>
          </cell>
          <cell r="EK789">
            <v>0</v>
          </cell>
          <cell r="EL789">
            <v>0</v>
          </cell>
          <cell r="EM789">
            <v>0</v>
          </cell>
        </row>
        <row r="790">
          <cell r="A790">
            <v>0</v>
          </cell>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0</v>
          </cell>
          <cell r="AS790">
            <v>0</v>
          </cell>
          <cell r="AT790">
            <v>0</v>
          </cell>
          <cell r="AV790">
            <v>0</v>
          </cell>
          <cell r="AW790">
            <v>0</v>
          </cell>
          <cell r="AX790">
            <v>0</v>
          </cell>
          <cell r="BA790">
            <v>0</v>
          </cell>
          <cell r="BB790">
            <v>0</v>
          </cell>
          <cell r="BC790">
            <v>0</v>
          </cell>
          <cell r="BD790">
            <v>0</v>
          </cell>
          <cell r="BE790">
            <v>0</v>
          </cell>
          <cell r="BF790">
            <v>0</v>
          </cell>
          <cell r="BG790">
            <v>0</v>
          </cell>
          <cell r="BH790">
            <v>0</v>
          </cell>
          <cell r="BI790">
            <v>0</v>
          </cell>
          <cell r="BJ790">
            <v>0</v>
          </cell>
          <cell r="BK790">
            <v>0</v>
          </cell>
          <cell r="BL790">
            <v>0</v>
          </cell>
          <cell r="BM790">
            <v>0</v>
          </cell>
          <cell r="BN790">
            <v>0</v>
          </cell>
          <cell r="BO790">
            <v>0</v>
          </cell>
          <cell r="BP790">
            <v>0</v>
          </cell>
          <cell r="BQ790">
            <v>0</v>
          </cell>
          <cell r="BR790">
            <v>0</v>
          </cell>
          <cell r="BS790">
            <v>0</v>
          </cell>
          <cell r="BT790">
            <v>0</v>
          </cell>
          <cell r="BU790">
            <v>0</v>
          </cell>
          <cell r="BV790">
            <v>0</v>
          </cell>
          <cell r="BW790">
            <v>0</v>
          </cell>
          <cell r="BX790">
            <v>0</v>
          </cell>
          <cell r="BY790">
            <v>0</v>
          </cell>
          <cell r="BZ790">
            <v>0</v>
          </cell>
          <cell r="CA790">
            <v>0</v>
          </cell>
          <cell r="CB790">
            <v>0</v>
          </cell>
          <cell r="CC790">
            <v>0</v>
          </cell>
          <cell r="CD790">
            <v>0</v>
          </cell>
          <cell r="CE790">
            <v>0</v>
          </cell>
          <cell r="CF790">
            <v>0</v>
          </cell>
          <cell r="CG790">
            <v>0</v>
          </cell>
          <cell r="CH790">
            <v>0</v>
          </cell>
          <cell r="CN790">
            <v>0</v>
          </cell>
          <cell r="CO790">
            <v>0</v>
          </cell>
          <cell r="CP790">
            <v>0</v>
          </cell>
          <cell r="CQ790">
            <v>0</v>
          </cell>
          <cell r="CS790">
            <v>0</v>
          </cell>
          <cell r="CT790">
            <v>0</v>
          </cell>
          <cell r="CU790">
            <v>0</v>
          </cell>
          <cell r="CV790">
            <v>0</v>
          </cell>
          <cell r="CW790">
            <v>0</v>
          </cell>
          <cell r="EE790">
            <v>0</v>
          </cell>
          <cell r="EF790">
            <v>0</v>
          </cell>
          <cell r="EH790">
            <v>0</v>
          </cell>
          <cell r="EI790">
            <v>0</v>
          </cell>
          <cell r="EJ790">
            <v>0</v>
          </cell>
          <cell r="EK790">
            <v>0</v>
          </cell>
          <cell r="EL790">
            <v>0</v>
          </cell>
          <cell r="EM790">
            <v>0</v>
          </cell>
        </row>
        <row r="791">
          <cell r="A791">
            <v>0</v>
          </cell>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v>0</v>
          </cell>
          <cell r="AO791">
            <v>0</v>
          </cell>
          <cell r="AP791">
            <v>0</v>
          </cell>
          <cell r="AQ791">
            <v>0</v>
          </cell>
          <cell r="AR791">
            <v>0</v>
          </cell>
          <cell r="AS791">
            <v>0</v>
          </cell>
          <cell r="AT791">
            <v>0</v>
          </cell>
          <cell r="AV791">
            <v>0</v>
          </cell>
          <cell r="AW791">
            <v>0</v>
          </cell>
          <cell r="AX791">
            <v>0</v>
          </cell>
          <cell r="BA791">
            <v>0</v>
          </cell>
          <cell r="BB791">
            <v>0</v>
          </cell>
          <cell r="BC791">
            <v>0</v>
          </cell>
          <cell r="BD791">
            <v>0</v>
          </cell>
          <cell r="BE791">
            <v>0</v>
          </cell>
          <cell r="BF791">
            <v>0</v>
          </cell>
          <cell r="BG791">
            <v>0</v>
          </cell>
          <cell r="BH791">
            <v>0</v>
          </cell>
          <cell r="BI791">
            <v>0</v>
          </cell>
          <cell r="BJ791">
            <v>0</v>
          </cell>
          <cell r="BK791">
            <v>0</v>
          </cell>
          <cell r="BL791">
            <v>0</v>
          </cell>
          <cell r="BM791">
            <v>0</v>
          </cell>
          <cell r="BN791">
            <v>0</v>
          </cell>
          <cell r="BO791">
            <v>0</v>
          </cell>
          <cell r="BP791">
            <v>0</v>
          </cell>
          <cell r="BQ791">
            <v>0</v>
          </cell>
          <cell r="BR791">
            <v>0</v>
          </cell>
          <cell r="BS791">
            <v>0</v>
          </cell>
          <cell r="BT791">
            <v>0</v>
          </cell>
          <cell r="BU791">
            <v>0</v>
          </cell>
          <cell r="BV791">
            <v>0</v>
          </cell>
          <cell r="BW791">
            <v>0</v>
          </cell>
          <cell r="BX791">
            <v>0</v>
          </cell>
          <cell r="BY791">
            <v>0</v>
          </cell>
          <cell r="BZ791">
            <v>0</v>
          </cell>
          <cell r="CA791">
            <v>0</v>
          </cell>
          <cell r="CB791">
            <v>0</v>
          </cell>
          <cell r="CC791">
            <v>0</v>
          </cell>
          <cell r="CD791">
            <v>0</v>
          </cell>
          <cell r="CE791">
            <v>0</v>
          </cell>
          <cell r="CF791">
            <v>0</v>
          </cell>
          <cell r="CG791">
            <v>0</v>
          </cell>
          <cell r="CH791">
            <v>0</v>
          </cell>
          <cell r="CN791">
            <v>0</v>
          </cell>
          <cell r="CO791">
            <v>0</v>
          </cell>
          <cell r="CP791">
            <v>0</v>
          </cell>
          <cell r="CQ791">
            <v>0</v>
          </cell>
          <cell r="CS791">
            <v>0</v>
          </cell>
          <cell r="CT791">
            <v>0</v>
          </cell>
          <cell r="CU791">
            <v>0</v>
          </cell>
          <cell r="CV791">
            <v>0</v>
          </cell>
          <cell r="CW791">
            <v>0</v>
          </cell>
          <cell r="EE791">
            <v>0</v>
          </cell>
          <cell r="EF791">
            <v>0</v>
          </cell>
          <cell r="EH791">
            <v>0</v>
          </cell>
          <cell r="EI791">
            <v>0</v>
          </cell>
          <cell r="EJ791">
            <v>0</v>
          </cell>
          <cell r="EK791">
            <v>0</v>
          </cell>
          <cell r="EL791">
            <v>0</v>
          </cell>
          <cell r="EM791">
            <v>0</v>
          </cell>
        </row>
        <row r="792">
          <cell r="A792">
            <v>0</v>
          </cell>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v>0</v>
          </cell>
          <cell r="AV792">
            <v>0</v>
          </cell>
          <cell r="AW792">
            <v>0</v>
          </cell>
          <cell r="AX792">
            <v>0</v>
          </cell>
          <cell r="BA792">
            <v>0</v>
          </cell>
          <cell r="BB792">
            <v>0</v>
          </cell>
          <cell r="BC792">
            <v>0</v>
          </cell>
          <cell r="BD792">
            <v>0</v>
          </cell>
          <cell r="BE792">
            <v>0</v>
          </cell>
          <cell r="BF792">
            <v>0</v>
          </cell>
          <cell r="BG792">
            <v>0</v>
          </cell>
          <cell r="BH792">
            <v>0</v>
          </cell>
          <cell r="BI792">
            <v>0</v>
          </cell>
          <cell r="BJ792">
            <v>0</v>
          </cell>
          <cell r="BK792">
            <v>0</v>
          </cell>
          <cell r="BL792">
            <v>0</v>
          </cell>
          <cell r="BM792">
            <v>0</v>
          </cell>
          <cell r="BN792">
            <v>0</v>
          </cell>
          <cell r="BO792">
            <v>0</v>
          </cell>
          <cell r="BP792">
            <v>0</v>
          </cell>
          <cell r="BQ792">
            <v>0</v>
          </cell>
          <cell r="BR792">
            <v>0</v>
          </cell>
          <cell r="BS792">
            <v>0</v>
          </cell>
          <cell r="BT792">
            <v>0</v>
          </cell>
          <cell r="BU792">
            <v>0</v>
          </cell>
          <cell r="BV792">
            <v>0</v>
          </cell>
          <cell r="BW792">
            <v>0</v>
          </cell>
          <cell r="BX792">
            <v>0</v>
          </cell>
          <cell r="BY792">
            <v>0</v>
          </cell>
          <cell r="BZ792">
            <v>0</v>
          </cell>
          <cell r="CA792">
            <v>0</v>
          </cell>
          <cell r="CB792">
            <v>0</v>
          </cell>
          <cell r="CC792">
            <v>0</v>
          </cell>
          <cell r="CD792">
            <v>0</v>
          </cell>
          <cell r="CE792">
            <v>0</v>
          </cell>
          <cell r="CF792">
            <v>0</v>
          </cell>
          <cell r="CG792">
            <v>0</v>
          </cell>
          <cell r="CH792">
            <v>0</v>
          </cell>
          <cell r="CN792">
            <v>0</v>
          </cell>
          <cell r="CO792">
            <v>0</v>
          </cell>
          <cell r="CP792">
            <v>0</v>
          </cell>
          <cell r="CQ792">
            <v>0</v>
          </cell>
          <cell r="CS792">
            <v>0</v>
          </cell>
          <cell r="CT792">
            <v>0</v>
          </cell>
          <cell r="CU792">
            <v>0</v>
          </cell>
          <cell r="CV792">
            <v>0</v>
          </cell>
          <cell r="CW792">
            <v>0</v>
          </cell>
          <cell r="EE792">
            <v>0</v>
          </cell>
          <cell r="EF792">
            <v>0</v>
          </cell>
          <cell r="EH792">
            <v>0</v>
          </cell>
          <cell r="EI792">
            <v>0</v>
          </cell>
          <cell r="EJ792">
            <v>0</v>
          </cell>
          <cell r="EK792">
            <v>0</v>
          </cell>
          <cell r="EL792">
            <v>0</v>
          </cell>
          <cell r="EM792">
            <v>0</v>
          </cell>
        </row>
        <row r="793">
          <cell r="A793">
            <v>0</v>
          </cell>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v>0</v>
          </cell>
          <cell r="AO793">
            <v>0</v>
          </cell>
          <cell r="AP793">
            <v>0</v>
          </cell>
          <cell r="AQ793">
            <v>0</v>
          </cell>
          <cell r="AR793">
            <v>0</v>
          </cell>
          <cell r="AS793">
            <v>0</v>
          </cell>
          <cell r="AT793">
            <v>0</v>
          </cell>
          <cell r="AV793">
            <v>0</v>
          </cell>
          <cell r="AW793">
            <v>0</v>
          </cell>
          <cell r="AX793">
            <v>0</v>
          </cell>
          <cell r="BA793">
            <v>0</v>
          </cell>
          <cell r="BB793">
            <v>0</v>
          </cell>
          <cell r="BC793">
            <v>0</v>
          </cell>
          <cell r="BD793">
            <v>0</v>
          </cell>
          <cell r="BE793">
            <v>0</v>
          </cell>
          <cell r="BF793">
            <v>0</v>
          </cell>
          <cell r="BG793">
            <v>0</v>
          </cell>
          <cell r="BH793">
            <v>0</v>
          </cell>
          <cell r="BI793">
            <v>0</v>
          </cell>
          <cell r="BJ793">
            <v>0</v>
          </cell>
          <cell r="BK793">
            <v>0</v>
          </cell>
          <cell r="BL793">
            <v>0</v>
          </cell>
          <cell r="BM793">
            <v>0</v>
          </cell>
          <cell r="BN793">
            <v>0</v>
          </cell>
          <cell r="BO793">
            <v>0</v>
          </cell>
          <cell r="BP793">
            <v>0</v>
          </cell>
          <cell r="BQ793">
            <v>0</v>
          </cell>
          <cell r="BR793">
            <v>0</v>
          </cell>
          <cell r="BS793">
            <v>0</v>
          </cell>
          <cell r="BT793">
            <v>0</v>
          </cell>
          <cell r="BU793">
            <v>0</v>
          </cell>
          <cell r="BV793">
            <v>0</v>
          </cell>
          <cell r="BW793">
            <v>0</v>
          </cell>
          <cell r="BX793">
            <v>0</v>
          </cell>
          <cell r="BY793">
            <v>0</v>
          </cell>
          <cell r="BZ793">
            <v>0</v>
          </cell>
          <cell r="CA793">
            <v>0</v>
          </cell>
          <cell r="CB793">
            <v>0</v>
          </cell>
          <cell r="CC793">
            <v>0</v>
          </cell>
          <cell r="CD793">
            <v>0</v>
          </cell>
          <cell r="CE793">
            <v>0</v>
          </cell>
          <cell r="CF793">
            <v>0</v>
          </cell>
          <cell r="CG793">
            <v>0</v>
          </cell>
          <cell r="CH793">
            <v>0</v>
          </cell>
          <cell r="CN793">
            <v>0</v>
          </cell>
          <cell r="CO793">
            <v>0</v>
          </cell>
          <cell r="CP793">
            <v>0</v>
          </cell>
          <cell r="CQ793">
            <v>0</v>
          </cell>
          <cell r="CS793">
            <v>0</v>
          </cell>
          <cell r="CT793">
            <v>0</v>
          </cell>
          <cell r="CU793">
            <v>0</v>
          </cell>
          <cell r="CV793">
            <v>0</v>
          </cell>
          <cell r="CW793">
            <v>0</v>
          </cell>
          <cell r="EE793">
            <v>0</v>
          </cell>
          <cell r="EF793">
            <v>0</v>
          </cell>
          <cell r="EH793">
            <v>0</v>
          </cell>
          <cell r="EI793">
            <v>0</v>
          </cell>
          <cell r="EJ793">
            <v>0</v>
          </cell>
          <cell r="EK793">
            <v>0</v>
          </cell>
          <cell r="EL793">
            <v>0</v>
          </cell>
          <cell r="EM793">
            <v>0</v>
          </cell>
        </row>
        <row r="794">
          <cell r="A794">
            <v>0</v>
          </cell>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v>0</v>
          </cell>
          <cell r="AV794">
            <v>0</v>
          </cell>
          <cell r="AW794">
            <v>0</v>
          </cell>
          <cell r="AX794">
            <v>0</v>
          </cell>
          <cell r="BA794">
            <v>0</v>
          </cell>
          <cell r="BB794">
            <v>0</v>
          </cell>
          <cell r="BC794">
            <v>0</v>
          </cell>
          <cell r="BD794">
            <v>0</v>
          </cell>
          <cell r="BE794">
            <v>0</v>
          </cell>
          <cell r="BF794">
            <v>0</v>
          </cell>
          <cell r="BG794">
            <v>0</v>
          </cell>
          <cell r="BH794">
            <v>0</v>
          </cell>
          <cell r="BI794">
            <v>0</v>
          </cell>
          <cell r="BJ794">
            <v>0</v>
          </cell>
          <cell r="BK794">
            <v>0</v>
          </cell>
          <cell r="BL794">
            <v>0</v>
          </cell>
          <cell r="BM794">
            <v>0</v>
          </cell>
          <cell r="BN794">
            <v>0</v>
          </cell>
          <cell r="BO794">
            <v>0</v>
          </cell>
          <cell r="BP794">
            <v>0</v>
          </cell>
          <cell r="BQ794">
            <v>0</v>
          </cell>
          <cell r="BR794">
            <v>0</v>
          </cell>
          <cell r="BS794">
            <v>0</v>
          </cell>
          <cell r="BT794">
            <v>0</v>
          </cell>
          <cell r="BU794">
            <v>0</v>
          </cell>
          <cell r="BV794">
            <v>0</v>
          </cell>
          <cell r="BW794">
            <v>0</v>
          </cell>
          <cell r="BX794">
            <v>0</v>
          </cell>
          <cell r="BY794">
            <v>0</v>
          </cell>
          <cell r="BZ794">
            <v>0</v>
          </cell>
          <cell r="CA794">
            <v>0</v>
          </cell>
          <cell r="CB794">
            <v>0</v>
          </cell>
          <cell r="CC794">
            <v>0</v>
          </cell>
          <cell r="CD794">
            <v>0</v>
          </cell>
          <cell r="CE794">
            <v>0</v>
          </cell>
          <cell r="CF794">
            <v>0</v>
          </cell>
          <cell r="CG794">
            <v>0</v>
          </cell>
          <cell r="CH794">
            <v>0</v>
          </cell>
          <cell r="CN794">
            <v>0</v>
          </cell>
          <cell r="CO794">
            <v>0</v>
          </cell>
          <cell r="CP794">
            <v>0</v>
          </cell>
          <cell r="CQ794">
            <v>0</v>
          </cell>
          <cell r="CS794">
            <v>0</v>
          </cell>
          <cell r="CT794">
            <v>0</v>
          </cell>
          <cell r="CU794">
            <v>0</v>
          </cell>
          <cell r="CV794">
            <v>0</v>
          </cell>
          <cell r="CW794">
            <v>0</v>
          </cell>
          <cell r="EE794">
            <v>0</v>
          </cell>
          <cell r="EF794">
            <v>0</v>
          </cell>
          <cell r="EH794">
            <v>0</v>
          </cell>
          <cell r="EI794">
            <v>0</v>
          </cell>
          <cell r="EJ794">
            <v>0</v>
          </cell>
          <cell r="EK794">
            <v>0</v>
          </cell>
          <cell r="EL794">
            <v>0</v>
          </cell>
          <cell r="EM794">
            <v>0</v>
          </cell>
        </row>
        <row r="795">
          <cell r="A795">
            <v>0</v>
          </cell>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v>0</v>
          </cell>
          <cell r="AV795">
            <v>0</v>
          </cell>
          <cell r="AW795">
            <v>0</v>
          </cell>
          <cell r="AX795">
            <v>0</v>
          </cell>
          <cell r="BA795">
            <v>0</v>
          </cell>
          <cell r="BB795">
            <v>0</v>
          </cell>
          <cell r="BC795">
            <v>0</v>
          </cell>
          <cell r="BD795">
            <v>0</v>
          </cell>
          <cell r="BE795">
            <v>0</v>
          </cell>
          <cell r="BF795">
            <v>0</v>
          </cell>
          <cell r="BG795">
            <v>0</v>
          </cell>
          <cell r="BH795">
            <v>0</v>
          </cell>
          <cell r="BI795">
            <v>0</v>
          </cell>
          <cell r="BJ795">
            <v>0</v>
          </cell>
          <cell r="BK795">
            <v>0</v>
          </cell>
          <cell r="BL795">
            <v>0</v>
          </cell>
          <cell r="BM795">
            <v>0</v>
          </cell>
          <cell r="BN795">
            <v>0</v>
          </cell>
          <cell r="BO795">
            <v>0</v>
          </cell>
          <cell r="BP795">
            <v>0</v>
          </cell>
          <cell r="BQ795">
            <v>0</v>
          </cell>
          <cell r="BR795">
            <v>0</v>
          </cell>
          <cell r="BS795">
            <v>0</v>
          </cell>
          <cell r="BT795">
            <v>0</v>
          </cell>
          <cell r="BU795">
            <v>0</v>
          </cell>
          <cell r="BV795">
            <v>0</v>
          </cell>
          <cell r="BW795">
            <v>0</v>
          </cell>
          <cell r="BX795">
            <v>0</v>
          </cell>
          <cell r="BY795">
            <v>0</v>
          </cell>
          <cell r="BZ795">
            <v>0</v>
          </cell>
          <cell r="CA795">
            <v>0</v>
          </cell>
          <cell r="CB795">
            <v>0</v>
          </cell>
          <cell r="CC795">
            <v>0</v>
          </cell>
          <cell r="CD795">
            <v>0</v>
          </cell>
          <cell r="CE795">
            <v>0</v>
          </cell>
          <cell r="CF795">
            <v>0</v>
          </cell>
          <cell r="CG795">
            <v>0</v>
          </cell>
          <cell r="CH795">
            <v>0</v>
          </cell>
          <cell r="CN795">
            <v>0</v>
          </cell>
          <cell r="CO795">
            <v>0</v>
          </cell>
          <cell r="CP795">
            <v>0</v>
          </cell>
          <cell r="CQ795">
            <v>0</v>
          </cell>
          <cell r="CS795">
            <v>0</v>
          </cell>
          <cell r="CT795">
            <v>0</v>
          </cell>
          <cell r="CU795">
            <v>0</v>
          </cell>
          <cell r="CV795">
            <v>0</v>
          </cell>
          <cell r="CW795">
            <v>0</v>
          </cell>
          <cell r="EE795">
            <v>0</v>
          </cell>
          <cell r="EF795">
            <v>0</v>
          </cell>
          <cell r="EH795">
            <v>0</v>
          </cell>
          <cell r="EI795">
            <v>0</v>
          </cell>
          <cell r="EJ795">
            <v>0</v>
          </cell>
          <cell r="EK795">
            <v>0</v>
          </cell>
          <cell r="EL795">
            <v>0</v>
          </cell>
          <cell r="EM795">
            <v>0</v>
          </cell>
        </row>
        <row r="796">
          <cell r="A796">
            <v>0</v>
          </cell>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0</v>
          </cell>
          <cell r="AO796">
            <v>0</v>
          </cell>
          <cell r="AP796">
            <v>0</v>
          </cell>
          <cell r="AQ796">
            <v>0</v>
          </cell>
          <cell r="AR796">
            <v>0</v>
          </cell>
          <cell r="AS796">
            <v>0</v>
          </cell>
          <cell r="AT796">
            <v>0</v>
          </cell>
          <cell r="AV796">
            <v>0</v>
          </cell>
          <cell r="AW796">
            <v>0</v>
          </cell>
          <cell r="AX796">
            <v>0</v>
          </cell>
          <cell r="BA796">
            <v>0</v>
          </cell>
          <cell r="BB796">
            <v>0</v>
          </cell>
          <cell r="BC796">
            <v>0</v>
          </cell>
          <cell r="BD796">
            <v>0</v>
          </cell>
          <cell r="BE796">
            <v>0</v>
          </cell>
          <cell r="BF796">
            <v>0</v>
          </cell>
          <cell r="BG796">
            <v>0</v>
          </cell>
          <cell r="BH796">
            <v>0</v>
          </cell>
          <cell r="BI796">
            <v>0</v>
          </cell>
          <cell r="BJ796">
            <v>0</v>
          </cell>
          <cell r="BK796">
            <v>0</v>
          </cell>
          <cell r="BL796">
            <v>0</v>
          </cell>
          <cell r="BM796">
            <v>0</v>
          </cell>
          <cell r="BN796">
            <v>0</v>
          </cell>
          <cell r="BO796">
            <v>0</v>
          </cell>
          <cell r="BP796">
            <v>0</v>
          </cell>
          <cell r="BQ796">
            <v>0</v>
          </cell>
          <cell r="BR796">
            <v>0</v>
          </cell>
          <cell r="BS796">
            <v>0</v>
          </cell>
          <cell r="BT796">
            <v>0</v>
          </cell>
          <cell r="BU796">
            <v>0</v>
          </cell>
          <cell r="BV796">
            <v>0</v>
          </cell>
          <cell r="BW796">
            <v>0</v>
          </cell>
          <cell r="BX796">
            <v>0</v>
          </cell>
          <cell r="BY796">
            <v>0</v>
          </cell>
          <cell r="BZ796">
            <v>0</v>
          </cell>
          <cell r="CA796">
            <v>0</v>
          </cell>
          <cell r="CB796">
            <v>0</v>
          </cell>
          <cell r="CC796">
            <v>0</v>
          </cell>
          <cell r="CD796">
            <v>0</v>
          </cell>
          <cell r="CE796">
            <v>0</v>
          </cell>
          <cell r="CF796">
            <v>0</v>
          </cell>
          <cell r="CG796">
            <v>0</v>
          </cell>
          <cell r="CH796">
            <v>0</v>
          </cell>
          <cell r="CN796">
            <v>0</v>
          </cell>
          <cell r="CO796">
            <v>0</v>
          </cell>
          <cell r="CP796">
            <v>0</v>
          </cell>
          <cell r="CQ796">
            <v>0</v>
          </cell>
          <cell r="CS796">
            <v>0</v>
          </cell>
          <cell r="CT796">
            <v>0</v>
          </cell>
          <cell r="CU796">
            <v>0</v>
          </cell>
          <cell r="CV796">
            <v>0</v>
          </cell>
          <cell r="CW796">
            <v>0</v>
          </cell>
          <cell r="EE796">
            <v>0</v>
          </cell>
          <cell r="EF796">
            <v>0</v>
          </cell>
          <cell r="EH796">
            <v>0</v>
          </cell>
          <cell r="EI796">
            <v>0</v>
          </cell>
          <cell r="EJ796">
            <v>0</v>
          </cell>
          <cell r="EK796">
            <v>0</v>
          </cell>
          <cell r="EL796">
            <v>0</v>
          </cell>
          <cell r="EM796">
            <v>0</v>
          </cell>
        </row>
        <row r="797">
          <cell r="A797">
            <v>0</v>
          </cell>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v>0</v>
          </cell>
          <cell r="AO797">
            <v>0</v>
          </cell>
          <cell r="AP797">
            <v>0</v>
          </cell>
          <cell r="AQ797">
            <v>0</v>
          </cell>
          <cell r="AR797">
            <v>0</v>
          </cell>
          <cell r="AS797">
            <v>0</v>
          </cell>
          <cell r="AT797">
            <v>0</v>
          </cell>
          <cell r="AV797">
            <v>0</v>
          </cell>
          <cell r="AW797">
            <v>0</v>
          </cell>
          <cell r="AX797">
            <v>0</v>
          </cell>
          <cell r="BA797">
            <v>0</v>
          </cell>
          <cell r="BB797">
            <v>0</v>
          </cell>
          <cell r="BC797">
            <v>0</v>
          </cell>
          <cell r="BD797">
            <v>0</v>
          </cell>
          <cell r="BE797">
            <v>0</v>
          </cell>
          <cell r="BF797">
            <v>0</v>
          </cell>
          <cell r="BG797">
            <v>0</v>
          </cell>
          <cell r="BH797">
            <v>0</v>
          </cell>
          <cell r="BI797">
            <v>0</v>
          </cell>
          <cell r="BJ797">
            <v>0</v>
          </cell>
          <cell r="BK797">
            <v>0</v>
          </cell>
          <cell r="BL797">
            <v>0</v>
          </cell>
          <cell r="BM797">
            <v>0</v>
          </cell>
          <cell r="BN797">
            <v>0</v>
          </cell>
          <cell r="BO797">
            <v>0</v>
          </cell>
          <cell r="BP797">
            <v>0</v>
          </cell>
          <cell r="BQ797">
            <v>0</v>
          </cell>
          <cell r="BR797">
            <v>0</v>
          </cell>
          <cell r="BS797">
            <v>0</v>
          </cell>
          <cell r="BT797">
            <v>0</v>
          </cell>
          <cell r="BU797">
            <v>0</v>
          </cell>
          <cell r="BV797">
            <v>0</v>
          </cell>
          <cell r="BW797">
            <v>0</v>
          </cell>
          <cell r="BX797">
            <v>0</v>
          </cell>
          <cell r="BY797">
            <v>0</v>
          </cell>
          <cell r="BZ797">
            <v>0</v>
          </cell>
          <cell r="CA797">
            <v>0</v>
          </cell>
          <cell r="CB797">
            <v>0</v>
          </cell>
          <cell r="CC797">
            <v>0</v>
          </cell>
          <cell r="CD797">
            <v>0</v>
          </cell>
          <cell r="CE797">
            <v>0</v>
          </cell>
          <cell r="CF797">
            <v>0</v>
          </cell>
          <cell r="CG797">
            <v>0</v>
          </cell>
          <cell r="CH797">
            <v>0</v>
          </cell>
          <cell r="CN797">
            <v>0</v>
          </cell>
          <cell r="CO797">
            <v>0</v>
          </cell>
          <cell r="CP797">
            <v>0</v>
          </cell>
          <cell r="CQ797">
            <v>0</v>
          </cell>
          <cell r="CS797">
            <v>0</v>
          </cell>
          <cell r="CT797">
            <v>0</v>
          </cell>
          <cell r="CU797">
            <v>0</v>
          </cell>
          <cell r="CV797">
            <v>0</v>
          </cell>
          <cell r="CW797">
            <v>0</v>
          </cell>
          <cell r="EE797">
            <v>0</v>
          </cell>
          <cell r="EF797">
            <v>0</v>
          </cell>
          <cell r="EH797">
            <v>0</v>
          </cell>
          <cell r="EI797">
            <v>0</v>
          </cell>
          <cell r="EJ797">
            <v>0</v>
          </cell>
          <cell r="EK797">
            <v>0</v>
          </cell>
          <cell r="EL797">
            <v>0</v>
          </cell>
          <cell r="EM797">
            <v>0</v>
          </cell>
        </row>
        <row r="798">
          <cell r="A798">
            <v>0</v>
          </cell>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v>0</v>
          </cell>
          <cell r="AO798">
            <v>0</v>
          </cell>
          <cell r="AP798">
            <v>0</v>
          </cell>
          <cell r="AQ798">
            <v>0</v>
          </cell>
          <cell r="AR798">
            <v>0</v>
          </cell>
          <cell r="AS798">
            <v>0</v>
          </cell>
          <cell r="AT798">
            <v>0</v>
          </cell>
          <cell r="AV798">
            <v>0</v>
          </cell>
          <cell r="AW798">
            <v>0</v>
          </cell>
          <cell r="AX798">
            <v>0</v>
          </cell>
          <cell r="BA798">
            <v>0</v>
          </cell>
          <cell r="BB798">
            <v>0</v>
          </cell>
          <cell r="BC798">
            <v>0</v>
          </cell>
          <cell r="BD798">
            <v>0</v>
          </cell>
          <cell r="BE798">
            <v>0</v>
          </cell>
          <cell r="BF798">
            <v>0</v>
          </cell>
          <cell r="BG798">
            <v>0</v>
          </cell>
          <cell r="BH798">
            <v>0</v>
          </cell>
          <cell r="BI798">
            <v>0</v>
          </cell>
          <cell r="BJ798">
            <v>0</v>
          </cell>
          <cell r="BK798">
            <v>0</v>
          </cell>
          <cell r="BL798">
            <v>0</v>
          </cell>
          <cell r="BM798">
            <v>0</v>
          </cell>
          <cell r="BN798">
            <v>0</v>
          </cell>
          <cell r="BO798">
            <v>0</v>
          </cell>
          <cell r="BP798">
            <v>0</v>
          </cell>
          <cell r="BQ798">
            <v>0</v>
          </cell>
          <cell r="BR798">
            <v>0</v>
          </cell>
          <cell r="BS798">
            <v>0</v>
          </cell>
          <cell r="BT798">
            <v>0</v>
          </cell>
          <cell r="BU798">
            <v>0</v>
          </cell>
          <cell r="BV798">
            <v>0</v>
          </cell>
          <cell r="BW798">
            <v>0</v>
          </cell>
          <cell r="BX798">
            <v>0</v>
          </cell>
          <cell r="BY798">
            <v>0</v>
          </cell>
          <cell r="BZ798">
            <v>0</v>
          </cell>
          <cell r="CA798">
            <v>0</v>
          </cell>
          <cell r="CB798">
            <v>0</v>
          </cell>
          <cell r="CC798">
            <v>0</v>
          </cell>
          <cell r="CD798">
            <v>0</v>
          </cell>
          <cell r="CE798">
            <v>0</v>
          </cell>
          <cell r="CF798">
            <v>0</v>
          </cell>
          <cell r="CG798">
            <v>0</v>
          </cell>
          <cell r="CH798">
            <v>0</v>
          </cell>
          <cell r="CN798">
            <v>0</v>
          </cell>
          <cell r="CO798">
            <v>0</v>
          </cell>
          <cell r="CP798">
            <v>0</v>
          </cell>
          <cell r="CQ798">
            <v>0</v>
          </cell>
          <cell r="CS798">
            <v>0</v>
          </cell>
          <cell r="CT798">
            <v>0</v>
          </cell>
          <cell r="CU798">
            <v>0</v>
          </cell>
          <cell r="CV798">
            <v>0</v>
          </cell>
          <cell r="CW798">
            <v>0</v>
          </cell>
          <cell r="EE798">
            <v>0</v>
          </cell>
          <cell r="EF798">
            <v>0</v>
          </cell>
          <cell r="EH798">
            <v>0</v>
          </cell>
          <cell r="EI798">
            <v>0</v>
          </cell>
          <cell r="EJ798">
            <v>0</v>
          </cell>
          <cell r="EK798">
            <v>0</v>
          </cell>
          <cell r="EL798">
            <v>0</v>
          </cell>
          <cell r="EM798">
            <v>0</v>
          </cell>
        </row>
        <row r="799">
          <cell r="A799">
            <v>0</v>
          </cell>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0</v>
          </cell>
          <cell r="AO799">
            <v>0</v>
          </cell>
          <cell r="AP799">
            <v>0</v>
          </cell>
          <cell r="AQ799">
            <v>0</v>
          </cell>
          <cell r="AR799">
            <v>0</v>
          </cell>
          <cell r="AS799">
            <v>0</v>
          </cell>
          <cell r="AT799">
            <v>0</v>
          </cell>
          <cell r="AV799">
            <v>0</v>
          </cell>
          <cell r="AW799">
            <v>0</v>
          </cell>
          <cell r="AX799">
            <v>0</v>
          </cell>
          <cell r="BA799">
            <v>0</v>
          </cell>
          <cell r="BB799">
            <v>0</v>
          </cell>
          <cell r="BC799">
            <v>0</v>
          </cell>
          <cell r="BD799">
            <v>0</v>
          </cell>
          <cell r="BE799">
            <v>0</v>
          </cell>
          <cell r="BF799">
            <v>0</v>
          </cell>
          <cell r="BG799">
            <v>0</v>
          </cell>
          <cell r="BH799">
            <v>0</v>
          </cell>
          <cell r="BI799">
            <v>0</v>
          </cell>
          <cell r="BJ799">
            <v>0</v>
          </cell>
          <cell r="BK799">
            <v>0</v>
          </cell>
          <cell r="BL799">
            <v>0</v>
          </cell>
          <cell r="BM799">
            <v>0</v>
          </cell>
          <cell r="BN799">
            <v>0</v>
          </cell>
          <cell r="BO799">
            <v>0</v>
          </cell>
          <cell r="BP799">
            <v>0</v>
          </cell>
          <cell r="BQ799">
            <v>0</v>
          </cell>
          <cell r="BR799">
            <v>0</v>
          </cell>
          <cell r="BS799">
            <v>0</v>
          </cell>
          <cell r="BT799">
            <v>0</v>
          </cell>
          <cell r="BU799">
            <v>0</v>
          </cell>
          <cell r="BV799">
            <v>0</v>
          </cell>
          <cell r="BW799">
            <v>0</v>
          </cell>
          <cell r="BX799">
            <v>0</v>
          </cell>
          <cell r="BY799">
            <v>0</v>
          </cell>
          <cell r="BZ799">
            <v>0</v>
          </cell>
          <cell r="CA799">
            <v>0</v>
          </cell>
          <cell r="CB799">
            <v>0</v>
          </cell>
          <cell r="CC799">
            <v>0</v>
          </cell>
          <cell r="CD799">
            <v>0</v>
          </cell>
          <cell r="CE799">
            <v>0</v>
          </cell>
          <cell r="CF799">
            <v>0</v>
          </cell>
          <cell r="CG799">
            <v>0</v>
          </cell>
          <cell r="CH799">
            <v>0</v>
          </cell>
          <cell r="CN799">
            <v>0</v>
          </cell>
          <cell r="CO799">
            <v>0</v>
          </cell>
          <cell r="CP799">
            <v>0</v>
          </cell>
          <cell r="CQ799">
            <v>0</v>
          </cell>
          <cell r="CS799">
            <v>0</v>
          </cell>
          <cell r="CT799">
            <v>0</v>
          </cell>
          <cell r="CU799">
            <v>0</v>
          </cell>
          <cell r="CV799">
            <v>0</v>
          </cell>
          <cell r="CW799">
            <v>0</v>
          </cell>
          <cell r="EE799">
            <v>0</v>
          </cell>
          <cell r="EF799">
            <v>0</v>
          </cell>
          <cell r="EH799">
            <v>0</v>
          </cell>
          <cell r="EI799">
            <v>0</v>
          </cell>
          <cell r="EJ799">
            <v>0</v>
          </cell>
          <cell r="EK799">
            <v>0</v>
          </cell>
          <cell r="EL799">
            <v>0</v>
          </cell>
          <cell r="EM799">
            <v>0</v>
          </cell>
        </row>
        <row r="800">
          <cell r="A800">
            <v>0</v>
          </cell>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0</v>
          </cell>
          <cell r="AS800">
            <v>0</v>
          </cell>
          <cell r="AT800">
            <v>0</v>
          </cell>
          <cell r="AV800">
            <v>0</v>
          </cell>
          <cell r="AW800">
            <v>0</v>
          </cell>
          <cell r="AX800">
            <v>0</v>
          </cell>
          <cell r="BA800">
            <v>0</v>
          </cell>
          <cell r="BB800">
            <v>0</v>
          </cell>
          <cell r="BC800">
            <v>0</v>
          </cell>
          <cell r="BD800">
            <v>0</v>
          </cell>
          <cell r="BE800">
            <v>0</v>
          </cell>
          <cell r="BF800">
            <v>0</v>
          </cell>
          <cell r="BG800">
            <v>0</v>
          </cell>
          <cell r="BH800">
            <v>0</v>
          </cell>
          <cell r="BI800">
            <v>0</v>
          </cell>
          <cell r="BJ800">
            <v>0</v>
          </cell>
          <cell r="BK800">
            <v>0</v>
          </cell>
          <cell r="BL800">
            <v>0</v>
          </cell>
          <cell r="BM800">
            <v>0</v>
          </cell>
          <cell r="BN800">
            <v>0</v>
          </cell>
          <cell r="BO800">
            <v>0</v>
          </cell>
          <cell r="BP800">
            <v>0</v>
          </cell>
          <cell r="BQ800">
            <v>0</v>
          </cell>
          <cell r="BR800">
            <v>0</v>
          </cell>
          <cell r="BS800">
            <v>0</v>
          </cell>
          <cell r="BT800">
            <v>0</v>
          </cell>
          <cell r="BU800">
            <v>0</v>
          </cell>
          <cell r="BV800">
            <v>0</v>
          </cell>
          <cell r="BW800">
            <v>0</v>
          </cell>
          <cell r="BX800">
            <v>0</v>
          </cell>
          <cell r="BY800">
            <v>0</v>
          </cell>
          <cell r="BZ800">
            <v>0</v>
          </cell>
          <cell r="CA800">
            <v>0</v>
          </cell>
          <cell r="CB800">
            <v>0</v>
          </cell>
          <cell r="CC800">
            <v>0</v>
          </cell>
          <cell r="CD800">
            <v>0</v>
          </cell>
          <cell r="CE800">
            <v>0</v>
          </cell>
          <cell r="CF800">
            <v>0</v>
          </cell>
          <cell r="CG800">
            <v>0</v>
          </cell>
          <cell r="CH800">
            <v>0</v>
          </cell>
          <cell r="CN800">
            <v>0</v>
          </cell>
          <cell r="CO800">
            <v>0</v>
          </cell>
          <cell r="CP800">
            <v>0</v>
          </cell>
          <cell r="CQ800">
            <v>0</v>
          </cell>
          <cell r="CS800">
            <v>0</v>
          </cell>
          <cell r="CT800">
            <v>0</v>
          </cell>
          <cell r="CU800">
            <v>0</v>
          </cell>
          <cell r="CV800">
            <v>0</v>
          </cell>
          <cell r="CW800">
            <v>0</v>
          </cell>
          <cell r="EE800">
            <v>0</v>
          </cell>
          <cell r="EF800">
            <v>0</v>
          </cell>
          <cell r="EH800">
            <v>0</v>
          </cell>
          <cell r="EI800">
            <v>0</v>
          </cell>
          <cell r="EJ800">
            <v>0</v>
          </cell>
          <cell r="EK800">
            <v>0</v>
          </cell>
          <cell r="EL800">
            <v>0</v>
          </cell>
          <cell r="EM800">
            <v>0</v>
          </cell>
        </row>
        <row r="801">
          <cell r="A801">
            <v>0</v>
          </cell>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0</v>
          </cell>
          <cell r="AP801">
            <v>0</v>
          </cell>
          <cell r="AQ801">
            <v>0</v>
          </cell>
          <cell r="AR801">
            <v>0</v>
          </cell>
          <cell r="AS801">
            <v>0</v>
          </cell>
          <cell r="AT801">
            <v>0</v>
          </cell>
          <cell r="AV801">
            <v>0</v>
          </cell>
          <cell r="AW801">
            <v>0</v>
          </cell>
          <cell r="AX801">
            <v>0</v>
          </cell>
          <cell r="BA801">
            <v>0</v>
          </cell>
          <cell r="BB801">
            <v>0</v>
          </cell>
          <cell r="BC801">
            <v>0</v>
          </cell>
          <cell r="BD801">
            <v>0</v>
          </cell>
          <cell r="BE801">
            <v>0</v>
          </cell>
          <cell r="BF801">
            <v>0</v>
          </cell>
          <cell r="BG801">
            <v>0</v>
          </cell>
          <cell r="BH801">
            <v>0</v>
          </cell>
          <cell r="BI801">
            <v>0</v>
          </cell>
          <cell r="BJ801">
            <v>0</v>
          </cell>
          <cell r="BK801">
            <v>0</v>
          </cell>
          <cell r="BL801">
            <v>0</v>
          </cell>
          <cell r="BM801">
            <v>0</v>
          </cell>
          <cell r="BN801">
            <v>0</v>
          </cell>
          <cell r="BO801">
            <v>0</v>
          </cell>
          <cell r="BP801">
            <v>0</v>
          </cell>
          <cell r="BQ801">
            <v>0</v>
          </cell>
          <cell r="BR801">
            <v>0</v>
          </cell>
          <cell r="BS801">
            <v>0</v>
          </cell>
          <cell r="BT801">
            <v>0</v>
          </cell>
          <cell r="BU801">
            <v>0</v>
          </cell>
          <cell r="BV801">
            <v>0</v>
          </cell>
          <cell r="BW801">
            <v>0</v>
          </cell>
          <cell r="BX801">
            <v>0</v>
          </cell>
          <cell r="BY801">
            <v>0</v>
          </cell>
          <cell r="BZ801">
            <v>0</v>
          </cell>
          <cell r="CA801">
            <v>0</v>
          </cell>
          <cell r="CB801">
            <v>0</v>
          </cell>
          <cell r="CC801">
            <v>0</v>
          </cell>
          <cell r="CD801">
            <v>0</v>
          </cell>
          <cell r="CE801">
            <v>0</v>
          </cell>
          <cell r="CF801">
            <v>0</v>
          </cell>
          <cell r="CG801">
            <v>0</v>
          </cell>
          <cell r="CH801">
            <v>0</v>
          </cell>
          <cell r="CN801">
            <v>0</v>
          </cell>
          <cell r="CO801">
            <v>0</v>
          </cell>
          <cell r="CP801">
            <v>0</v>
          </cell>
          <cell r="CQ801">
            <v>0</v>
          </cell>
          <cell r="CS801">
            <v>0</v>
          </cell>
          <cell r="CT801">
            <v>0</v>
          </cell>
          <cell r="CU801">
            <v>0</v>
          </cell>
          <cell r="CV801">
            <v>0</v>
          </cell>
          <cell r="CW801">
            <v>0</v>
          </cell>
          <cell r="EE801">
            <v>0</v>
          </cell>
          <cell r="EF801">
            <v>0</v>
          </cell>
          <cell r="EH801">
            <v>0</v>
          </cell>
          <cell r="EI801">
            <v>0</v>
          </cell>
          <cell r="EJ801">
            <v>0</v>
          </cell>
          <cell r="EK801">
            <v>0</v>
          </cell>
          <cell r="EL801">
            <v>0</v>
          </cell>
          <cell r="EM801">
            <v>0</v>
          </cell>
        </row>
        <row r="802">
          <cell r="A802">
            <v>0</v>
          </cell>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v>0</v>
          </cell>
          <cell r="AO802">
            <v>0</v>
          </cell>
          <cell r="AP802">
            <v>0</v>
          </cell>
          <cell r="AQ802">
            <v>0</v>
          </cell>
          <cell r="AR802">
            <v>0</v>
          </cell>
          <cell r="AS802">
            <v>0</v>
          </cell>
          <cell r="AT802">
            <v>0</v>
          </cell>
          <cell r="AV802">
            <v>0</v>
          </cell>
          <cell r="AW802">
            <v>0</v>
          </cell>
          <cell r="AX802">
            <v>0</v>
          </cell>
          <cell r="BA802">
            <v>0</v>
          </cell>
          <cell r="BB802">
            <v>0</v>
          </cell>
          <cell r="BC802">
            <v>0</v>
          </cell>
          <cell r="BD802">
            <v>0</v>
          </cell>
          <cell r="BE802">
            <v>0</v>
          </cell>
          <cell r="BF802">
            <v>0</v>
          </cell>
          <cell r="BG802">
            <v>0</v>
          </cell>
          <cell r="BH802">
            <v>0</v>
          </cell>
          <cell r="BI802">
            <v>0</v>
          </cell>
          <cell r="BJ802">
            <v>0</v>
          </cell>
          <cell r="BK802">
            <v>0</v>
          </cell>
          <cell r="BL802">
            <v>0</v>
          </cell>
          <cell r="BM802">
            <v>0</v>
          </cell>
          <cell r="BN802">
            <v>0</v>
          </cell>
          <cell r="BO802">
            <v>0</v>
          </cell>
          <cell r="BP802">
            <v>0</v>
          </cell>
          <cell r="BQ802">
            <v>0</v>
          </cell>
          <cell r="BR802">
            <v>0</v>
          </cell>
          <cell r="BS802">
            <v>0</v>
          </cell>
          <cell r="BT802">
            <v>0</v>
          </cell>
          <cell r="BU802">
            <v>0</v>
          </cell>
          <cell r="BV802">
            <v>0</v>
          </cell>
          <cell r="BW802">
            <v>0</v>
          </cell>
          <cell r="BX802">
            <v>0</v>
          </cell>
          <cell r="BY802">
            <v>0</v>
          </cell>
          <cell r="BZ802">
            <v>0</v>
          </cell>
          <cell r="CA802">
            <v>0</v>
          </cell>
          <cell r="CB802">
            <v>0</v>
          </cell>
          <cell r="CC802">
            <v>0</v>
          </cell>
          <cell r="CD802">
            <v>0</v>
          </cell>
          <cell r="CE802">
            <v>0</v>
          </cell>
          <cell r="CF802">
            <v>0</v>
          </cell>
          <cell r="CG802">
            <v>0</v>
          </cell>
          <cell r="CH802">
            <v>0</v>
          </cell>
          <cell r="CN802">
            <v>0</v>
          </cell>
          <cell r="CO802">
            <v>0</v>
          </cell>
          <cell r="CP802">
            <v>0</v>
          </cell>
          <cell r="CQ802">
            <v>0</v>
          </cell>
          <cell r="CS802">
            <v>0</v>
          </cell>
          <cell r="CT802">
            <v>0</v>
          </cell>
          <cell r="CU802">
            <v>0</v>
          </cell>
          <cell r="CV802">
            <v>0</v>
          </cell>
          <cell r="CW802">
            <v>0</v>
          </cell>
          <cell r="EE802">
            <v>0</v>
          </cell>
          <cell r="EF802">
            <v>0</v>
          </cell>
          <cell r="EH802">
            <v>0</v>
          </cell>
          <cell r="EI802">
            <v>0</v>
          </cell>
          <cell r="EJ802">
            <v>0</v>
          </cell>
          <cell r="EK802">
            <v>0</v>
          </cell>
          <cell r="EL802">
            <v>0</v>
          </cell>
          <cell r="EM802">
            <v>0</v>
          </cell>
        </row>
        <row r="803">
          <cell r="A803">
            <v>0</v>
          </cell>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0</v>
          </cell>
          <cell r="AV803">
            <v>0</v>
          </cell>
          <cell r="AW803">
            <v>0</v>
          </cell>
          <cell r="AX803">
            <v>0</v>
          </cell>
          <cell r="BA803">
            <v>0</v>
          </cell>
          <cell r="BB803">
            <v>0</v>
          </cell>
          <cell r="BC803">
            <v>0</v>
          </cell>
          <cell r="BD803">
            <v>0</v>
          </cell>
          <cell r="BE803">
            <v>0</v>
          </cell>
          <cell r="BF803">
            <v>0</v>
          </cell>
          <cell r="BG803">
            <v>0</v>
          </cell>
          <cell r="BH803">
            <v>0</v>
          </cell>
          <cell r="BI803">
            <v>0</v>
          </cell>
          <cell r="BJ803">
            <v>0</v>
          </cell>
          <cell r="BK803">
            <v>0</v>
          </cell>
          <cell r="BL803">
            <v>0</v>
          </cell>
          <cell r="BM803">
            <v>0</v>
          </cell>
          <cell r="BN803">
            <v>0</v>
          </cell>
          <cell r="BO803">
            <v>0</v>
          </cell>
          <cell r="BP803">
            <v>0</v>
          </cell>
          <cell r="BQ803">
            <v>0</v>
          </cell>
          <cell r="BR803">
            <v>0</v>
          </cell>
          <cell r="BS803">
            <v>0</v>
          </cell>
          <cell r="BT803">
            <v>0</v>
          </cell>
          <cell r="BU803">
            <v>0</v>
          </cell>
          <cell r="BV803">
            <v>0</v>
          </cell>
          <cell r="BW803">
            <v>0</v>
          </cell>
          <cell r="BX803">
            <v>0</v>
          </cell>
          <cell r="BY803">
            <v>0</v>
          </cell>
          <cell r="BZ803">
            <v>0</v>
          </cell>
          <cell r="CA803">
            <v>0</v>
          </cell>
          <cell r="CB803">
            <v>0</v>
          </cell>
          <cell r="CC803">
            <v>0</v>
          </cell>
          <cell r="CD803">
            <v>0</v>
          </cell>
          <cell r="CE803">
            <v>0</v>
          </cell>
          <cell r="CF803">
            <v>0</v>
          </cell>
          <cell r="CG803">
            <v>0</v>
          </cell>
          <cell r="CH803">
            <v>0</v>
          </cell>
          <cell r="CN803">
            <v>0</v>
          </cell>
          <cell r="CO803">
            <v>0</v>
          </cell>
          <cell r="CP803">
            <v>0</v>
          </cell>
          <cell r="CQ803">
            <v>0</v>
          </cell>
          <cell r="CS803">
            <v>0</v>
          </cell>
          <cell r="CT803">
            <v>0</v>
          </cell>
          <cell r="CU803">
            <v>0</v>
          </cell>
          <cell r="CV803">
            <v>0</v>
          </cell>
          <cell r="CW803">
            <v>0</v>
          </cell>
          <cell r="EE803">
            <v>0</v>
          </cell>
          <cell r="EF803">
            <v>0</v>
          </cell>
          <cell r="EH803">
            <v>0</v>
          </cell>
          <cell r="EI803">
            <v>0</v>
          </cell>
          <cell r="EJ803">
            <v>0</v>
          </cell>
          <cell r="EK803">
            <v>0</v>
          </cell>
          <cell r="EL803">
            <v>0</v>
          </cell>
          <cell r="EM803">
            <v>0</v>
          </cell>
        </row>
        <row r="804">
          <cell r="A804">
            <v>0</v>
          </cell>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cell r="AF804">
            <v>0</v>
          </cell>
          <cell r="AG804">
            <v>0</v>
          </cell>
          <cell r="AH804">
            <v>0</v>
          </cell>
          <cell r="AI804">
            <v>0</v>
          </cell>
          <cell r="AJ804">
            <v>0</v>
          </cell>
          <cell r="AK804">
            <v>0</v>
          </cell>
          <cell r="AL804">
            <v>0</v>
          </cell>
          <cell r="AM804">
            <v>0</v>
          </cell>
          <cell r="AN804">
            <v>0</v>
          </cell>
          <cell r="AO804">
            <v>0</v>
          </cell>
          <cell r="AP804">
            <v>0</v>
          </cell>
          <cell r="AQ804">
            <v>0</v>
          </cell>
          <cell r="AR804">
            <v>0</v>
          </cell>
          <cell r="AS804">
            <v>0</v>
          </cell>
          <cell r="AT804">
            <v>0</v>
          </cell>
          <cell r="AV804">
            <v>0</v>
          </cell>
          <cell r="AW804">
            <v>0</v>
          </cell>
          <cell r="AX804">
            <v>0</v>
          </cell>
          <cell r="BA804">
            <v>0</v>
          </cell>
          <cell r="BB804">
            <v>0</v>
          </cell>
          <cell r="BC804">
            <v>0</v>
          </cell>
          <cell r="BD804">
            <v>0</v>
          </cell>
          <cell r="BE804">
            <v>0</v>
          </cell>
          <cell r="BF804">
            <v>0</v>
          </cell>
          <cell r="BG804">
            <v>0</v>
          </cell>
          <cell r="BH804">
            <v>0</v>
          </cell>
          <cell r="BI804">
            <v>0</v>
          </cell>
          <cell r="BJ804">
            <v>0</v>
          </cell>
          <cell r="BK804">
            <v>0</v>
          </cell>
          <cell r="BL804">
            <v>0</v>
          </cell>
          <cell r="BM804">
            <v>0</v>
          </cell>
          <cell r="BN804">
            <v>0</v>
          </cell>
          <cell r="BO804">
            <v>0</v>
          </cell>
          <cell r="BP804">
            <v>0</v>
          </cell>
          <cell r="BQ804">
            <v>0</v>
          </cell>
          <cell r="BR804">
            <v>0</v>
          </cell>
          <cell r="BS804">
            <v>0</v>
          </cell>
          <cell r="BT804">
            <v>0</v>
          </cell>
          <cell r="BU804">
            <v>0</v>
          </cell>
          <cell r="BV804">
            <v>0</v>
          </cell>
          <cell r="BW804">
            <v>0</v>
          </cell>
          <cell r="BX804">
            <v>0</v>
          </cell>
          <cell r="BY804">
            <v>0</v>
          </cell>
          <cell r="BZ804">
            <v>0</v>
          </cell>
          <cell r="CA804">
            <v>0</v>
          </cell>
          <cell r="CB804">
            <v>0</v>
          </cell>
          <cell r="CC804">
            <v>0</v>
          </cell>
          <cell r="CD804">
            <v>0</v>
          </cell>
          <cell r="CE804">
            <v>0</v>
          </cell>
          <cell r="CF804">
            <v>0</v>
          </cell>
          <cell r="CG804">
            <v>0</v>
          </cell>
          <cell r="CH804">
            <v>0</v>
          </cell>
          <cell r="CN804">
            <v>0</v>
          </cell>
          <cell r="CO804">
            <v>0</v>
          </cell>
          <cell r="CP804">
            <v>0</v>
          </cell>
          <cell r="CQ804">
            <v>0</v>
          </cell>
          <cell r="CS804">
            <v>0</v>
          </cell>
          <cell r="CT804">
            <v>0</v>
          </cell>
          <cell r="CU804">
            <v>0</v>
          </cell>
          <cell r="CV804">
            <v>0</v>
          </cell>
          <cell r="CW804">
            <v>0</v>
          </cell>
          <cell r="EE804">
            <v>0</v>
          </cell>
          <cell r="EF804">
            <v>0</v>
          </cell>
          <cell r="EH804">
            <v>0</v>
          </cell>
          <cell r="EI804">
            <v>0</v>
          </cell>
          <cell r="EJ804">
            <v>0</v>
          </cell>
          <cell r="EK804">
            <v>0</v>
          </cell>
          <cell r="EL804">
            <v>0</v>
          </cell>
          <cell r="EM804">
            <v>0</v>
          </cell>
        </row>
        <row r="805">
          <cell r="A805">
            <v>0</v>
          </cell>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0</v>
          </cell>
          <cell r="AO805">
            <v>0</v>
          </cell>
          <cell r="AP805">
            <v>0</v>
          </cell>
          <cell r="AQ805">
            <v>0</v>
          </cell>
          <cell r="AR805">
            <v>0</v>
          </cell>
          <cell r="AS805">
            <v>0</v>
          </cell>
          <cell r="AT805">
            <v>0</v>
          </cell>
          <cell r="AV805">
            <v>0</v>
          </cell>
          <cell r="AW805">
            <v>0</v>
          </cell>
          <cell r="AX805">
            <v>0</v>
          </cell>
          <cell r="BA805">
            <v>0</v>
          </cell>
          <cell r="BB805">
            <v>0</v>
          </cell>
          <cell r="BC805">
            <v>0</v>
          </cell>
          <cell r="BD805">
            <v>0</v>
          </cell>
          <cell r="BE805">
            <v>0</v>
          </cell>
          <cell r="BF805">
            <v>0</v>
          </cell>
          <cell r="BG805">
            <v>0</v>
          </cell>
          <cell r="BH805">
            <v>0</v>
          </cell>
          <cell r="BI805">
            <v>0</v>
          </cell>
          <cell r="BJ805">
            <v>0</v>
          </cell>
          <cell r="BK805">
            <v>0</v>
          </cell>
          <cell r="BL805">
            <v>0</v>
          </cell>
          <cell r="BM805">
            <v>0</v>
          </cell>
          <cell r="BN805">
            <v>0</v>
          </cell>
          <cell r="BO805">
            <v>0</v>
          </cell>
          <cell r="BP805">
            <v>0</v>
          </cell>
          <cell r="BQ805">
            <v>0</v>
          </cell>
          <cell r="BR805">
            <v>0</v>
          </cell>
          <cell r="BS805">
            <v>0</v>
          </cell>
          <cell r="BT805">
            <v>0</v>
          </cell>
          <cell r="BU805">
            <v>0</v>
          </cell>
          <cell r="BV805">
            <v>0</v>
          </cell>
          <cell r="BW805">
            <v>0</v>
          </cell>
          <cell r="BX805">
            <v>0</v>
          </cell>
          <cell r="BY805">
            <v>0</v>
          </cell>
          <cell r="BZ805">
            <v>0</v>
          </cell>
          <cell r="CA805">
            <v>0</v>
          </cell>
          <cell r="CB805">
            <v>0</v>
          </cell>
          <cell r="CC805">
            <v>0</v>
          </cell>
          <cell r="CD805">
            <v>0</v>
          </cell>
          <cell r="CE805">
            <v>0</v>
          </cell>
          <cell r="CF805">
            <v>0</v>
          </cell>
          <cell r="CG805">
            <v>0</v>
          </cell>
          <cell r="CH805">
            <v>0</v>
          </cell>
          <cell r="CN805">
            <v>0</v>
          </cell>
          <cell r="CO805">
            <v>0</v>
          </cell>
          <cell r="CP805">
            <v>0</v>
          </cell>
          <cell r="CQ805">
            <v>0</v>
          </cell>
          <cell r="CS805">
            <v>0</v>
          </cell>
          <cell r="CT805">
            <v>0</v>
          </cell>
          <cell r="CU805">
            <v>0</v>
          </cell>
          <cell r="CV805">
            <v>0</v>
          </cell>
          <cell r="CW805">
            <v>0</v>
          </cell>
          <cell r="EE805">
            <v>0</v>
          </cell>
          <cell r="EF805">
            <v>0</v>
          </cell>
          <cell r="EH805">
            <v>0</v>
          </cell>
          <cell r="EI805">
            <v>0</v>
          </cell>
          <cell r="EJ805">
            <v>0</v>
          </cell>
          <cell r="EK805">
            <v>0</v>
          </cell>
          <cell r="EL805">
            <v>0</v>
          </cell>
          <cell r="EM805">
            <v>0</v>
          </cell>
        </row>
        <row r="806">
          <cell r="A806">
            <v>0</v>
          </cell>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P806">
            <v>0</v>
          </cell>
          <cell r="AQ806">
            <v>0</v>
          </cell>
          <cell r="AR806">
            <v>0</v>
          </cell>
          <cell r="AS806">
            <v>0</v>
          </cell>
          <cell r="AT806">
            <v>0</v>
          </cell>
          <cell r="AV806">
            <v>0</v>
          </cell>
          <cell r="AW806">
            <v>0</v>
          </cell>
          <cell r="AX806">
            <v>0</v>
          </cell>
          <cell r="BA806">
            <v>0</v>
          </cell>
          <cell r="BB806">
            <v>0</v>
          </cell>
          <cell r="BC806">
            <v>0</v>
          </cell>
          <cell r="BD806">
            <v>0</v>
          </cell>
          <cell r="BE806">
            <v>0</v>
          </cell>
          <cell r="BF806">
            <v>0</v>
          </cell>
          <cell r="BG806">
            <v>0</v>
          </cell>
          <cell r="BH806">
            <v>0</v>
          </cell>
          <cell r="BI806">
            <v>0</v>
          </cell>
          <cell r="BJ806">
            <v>0</v>
          </cell>
          <cell r="BK806">
            <v>0</v>
          </cell>
          <cell r="BL806">
            <v>0</v>
          </cell>
          <cell r="BM806">
            <v>0</v>
          </cell>
          <cell r="BN806">
            <v>0</v>
          </cell>
          <cell r="BO806">
            <v>0</v>
          </cell>
          <cell r="BP806">
            <v>0</v>
          </cell>
          <cell r="BQ806">
            <v>0</v>
          </cell>
          <cell r="BR806">
            <v>0</v>
          </cell>
          <cell r="BS806">
            <v>0</v>
          </cell>
          <cell r="BT806">
            <v>0</v>
          </cell>
          <cell r="BU806">
            <v>0</v>
          </cell>
          <cell r="BV806">
            <v>0</v>
          </cell>
          <cell r="BW806">
            <v>0</v>
          </cell>
          <cell r="BX806">
            <v>0</v>
          </cell>
          <cell r="BY806">
            <v>0</v>
          </cell>
          <cell r="BZ806">
            <v>0</v>
          </cell>
          <cell r="CA806">
            <v>0</v>
          </cell>
          <cell r="CB806">
            <v>0</v>
          </cell>
          <cell r="CC806">
            <v>0</v>
          </cell>
          <cell r="CD806">
            <v>0</v>
          </cell>
          <cell r="CE806">
            <v>0</v>
          </cell>
          <cell r="CF806">
            <v>0</v>
          </cell>
          <cell r="CG806">
            <v>0</v>
          </cell>
          <cell r="CH806">
            <v>0</v>
          </cell>
          <cell r="CN806">
            <v>0</v>
          </cell>
          <cell r="CO806">
            <v>0</v>
          </cell>
          <cell r="CP806">
            <v>0</v>
          </cell>
          <cell r="CQ806">
            <v>0</v>
          </cell>
          <cell r="CS806">
            <v>0</v>
          </cell>
          <cell r="CT806">
            <v>0</v>
          </cell>
          <cell r="CU806">
            <v>0</v>
          </cell>
          <cell r="CV806">
            <v>0</v>
          </cell>
          <cell r="CW806">
            <v>0</v>
          </cell>
          <cell r="EE806">
            <v>0</v>
          </cell>
          <cell r="EF806">
            <v>0</v>
          </cell>
          <cell r="EH806">
            <v>0</v>
          </cell>
          <cell r="EI806">
            <v>0</v>
          </cell>
          <cell r="EJ806">
            <v>0</v>
          </cell>
          <cell r="EK806">
            <v>0</v>
          </cell>
          <cell r="EL806">
            <v>0</v>
          </cell>
          <cell r="EM806">
            <v>0</v>
          </cell>
        </row>
        <row r="807">
          <cell r="A807">
            <v>0</v>
          </cell>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cell r="AF807">
            <v>0</v>
          </cell>
          <cell r="AG807">
            <v>0</v>
          </cell>
          <cell r="AH807">
            <v>0</v>
          </cell>
          <cell r="AI807">
            <v>0</v>
          </cell>
          <cell r="AJ807">
            <v>0</v>
          </cell>
          <cell r="AK807">
            <v>0</v>
          </cell>
          <cell r="AL807">
            <v>0</v>
          </cell>
          <cell r="AM807">
            <v>0</v>
          </cell>
          <cell r="AN807">
            <v>0</v>
          </cell>
          <cell r="AO807">
            <v>0</v>
          </cell>
          <cell r="AP807">
            <v>0</v>
          </cell>
          <cell r="AQ807">
            <v>0</v>
          </cell>
          <cell r="AR807">
            <v>0</v>
          </cell>
          <cell r="AS807">
            <v>0</v>
          </cell>
          <cell r="AT807">
            <v>0</v>
          </cell>
          <cell r="AV807">
            <v>0</v>
          </cell>
          <cell r="AW807">
            <v>0</v>
          </cell>
          <cell r="AX807">
            <v>0</v>
          </cell>
          <cell r="BA807">
            <v>0</v>
          </cell>
          <cell r="BB807">
            <v>0</v>
          </cell>
          <cell r="BC807">
            <v>0</v>
          </cell>
          <cell r="BD807">
            <v>0</v>
          </cell>
          <cell r="BE807">
            <v>0</v>
          </cell>
          <cell r="BF807">
            <v>0</v>
          </cell>
          <cell r="BG807">
            <v>0</v>
          </cell>
          <cell r="BH807">
            <v>0</v>
          </cell>
          <cell r="BI807">
            <v>0</v>
          </cell>
          <cell r="BJ807">
            <v>0</v>
          </cell>
          <cell r="BK807">
            <v>0</v>
          </cell>
          <cell r="BL807">
            <v>0</v>
          </cell>
          <cell r="BM807">
            <v>0</v>
          </cell>
          <cell r="BN807">
            <v>0</v>
          </cell>
          <cell r="BO807">
            <v>0</v>
          </cell>
          <cell r="BP807">
            <v>0</v>
          </cell>
          <cell r="BQ807">
            <v>0</v>
          </cell>
          <cell r="BR807">
            <v>0</v>
          </cell>
          <cell r="BS807">
            <v>0</v>
          </cell>
          <cell r="BT807">
            <v>0</v>
          </cell>
          <cell r="BU807">
            <v>0</v>
          </cell>
          <cell r="BV807">
            <v>0</v>
          </cell>
          <cell r="BW807">
            <v>0</v>
          </cell>
          <cell r="BX807">
            <v>0</v>
          </cell>
          <cell r="BY807">
            <v>0</v>
          </cell>
          <cell r="BZ807">
            <v>0</v>
          </cell>
          <cell r="CA807">
            <v>0</v>
          </cell>
          <cell r="CB807">
            <v>0</v>
          </cell>
          <cell r="CC807">
            <v>0</v>
          </cell>
          <cell r="CD807">
            <v>0</v>
          </cell>
          <cell r="CE807">
            <v>0</v>
          </cell>
          <cell r="CF807">
            <v>0</v>
          </cell>
          <cell r="CG807">
            <v>0</v>
          </cell>
          <cell r="CH807">
            <v>0</v>
          </cell>
          <cell r="CN807">
            <v>0</v>
          </cell>
          <cell r="CO807">
            <v>0</v>
          </cell>
          <cell r="CP807">
            <v>0</v>
          </cell>
          <cell r="CQ807">
            <v>0</v>
          </cell>
          <cell r="CS807">
            <v>0</v>
          </cell>
          <cell r="CT807">
            <v>0</v>
          </cell>
          <cell r="CU807">
            <v>0</v>
          </cell>
          <cell r="CV807">
            <v>0</v>
          </cell>
          <cell r="CW807">
            <v>0</v>
          </cell>
          <cell r="EE807">
            <v>0</v>
          </cell>
          <cell r="EF807">
            <v>0</v>
          </cell>
          <cell r="EH807">
            <v>0</v>
          </cell>
          <cell r="EI807">
            <v>0</v>
          </cell>
          <cell r="EJ807">
            <v>0</v>
          </cell>
          <cell r="EK807">
            <v>0</v>
          </cell>
          <cell r="EL807">
            <v>0</v>
          </cell>
          <cell r="EM807">
            <v>0</v>
          </cell>
        </row>
        <row r="808">
          <cell r="A808">
            <v>0</v>
          </cell>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cell r="AF808">
            <v>0</v>
          </cell>
          <cell r="AG808">
            <v>0</v>
          </cell>
          <cell r="AH808">
            <v>0</v>
          </cell>
          <cell r="AI808">
            <v>0</v>
          </cell>
          <cell r="AJ808">
            <v>0</v>
          </cell>
          <cell r="AK808">
            <v>0</v>
          </cell>
          <cell r="AL808">
            <v>0</v>
          </cell>
          <cell r="AM808">
            <v>0</v>
          </cell>
          <cell r="AN808">
            <v>0</v>
          </cell>
          <cell r="AO808">
            <v>0</v>
          </cell>
          <cell r="AP808">
            <v>0</v>
          </cell>
          <cell r="AQ808">
            <v>0</v>
          </cell>
          <cell r="AR808">
            <v>0</v>
          </cell>
          <cell r="AS808">
            <v>0</v>
          </cell>
          <cell r="AT808">
            <v>0</v>
          </cell>
          <cell r="AV808">
            <v>0</v>
          </cell>
          <cell r="AW808">
            <v>0</v>
          </cell>
          <cell r="AX808">
            <v>0</v>
          </cell>
          <cell r="BA808">
            <v>0</v>
          </cell>
          <cell r="BB808">
            <v>0</v>
          </cell>
          <cell r="BC808">
            <v>0</v>
          </cell>
          <cell r="BD808">
            <v>0</v>
          </cell>
          <cell r="BE808">
            <v>0</v>
          </cell>
          <cell r="BF808">
            <v>0</v>
          </cell>
          <cell r="BG808">
            <v>0</v>
          </cell>
          <cell r="BH808">
            <v>0</v>
          </cell>
          <cell r="BI808">
            <v>0</v>
          </cell>
          <cell r="BJ808">
            <v>0</v>
          </cell>
          <cell r="BK808">
            <v>0</v>
          </cell>
          <cell r="BL808">
            <v>0</v>
          </cell>
          <cell r="BM808">
            <v>0</v>
          </cell>
          <cell r="BN808">
            <v>0</v>
          </cell>
          <cell r="BO808">
            <v>0</v>
          </cell>
          <cell r="BP808">
            <v>0</v>
          </cell>
          <cell r="BQ808">
            <v>0</v>
          </cell>
          <cell r="BR808">
            <v>0</v>
          </cell>
          <cell r="BS808">
            <v>0</v>
          </cell>
          <cell r="BT808">
            <v>0</v>
          </cell>
          <cell r="BU808">
            <v>0</v>
          </cell>
          <cell r="BV808">
            <v>0</v>
          </cell>
          <cell r="BW808">
            <v>0</v>
          </cell>
          <cell r="BX808">
            <v>0</v>
          </cell>
          <cell r="BY808">
            <v>0</v>
          </cell>
          <cell r="BZ808">
            <v>0</v>
          </cell>
          <cell r="CA808">
            <v>0</v>
          </cell>
          <cell r="CB808">
            <v>0</v>
          </cell>
          <cell r="CC808">
            <v>0</v>
          </cell>
          <cell r="CD808">
            <v>0</v>
          </cell>
          <cell r="CE808">
            <v>0</v>
          </cell>
          <cell r="CF808">
            <v>0</v>
          </cell>
          <cell r="CG808">
            <v>0</v>
          </cell>
          <cell r="CH808">
            <v>0</v>
          </cell>
          <cell r="CN808">
            <v>0</v>
          </cell>
          <cell r="CO808">
            <v>0</v>
          </cell>
          <cell r="CP808">
            <v>0</v>
          </cell>
          <cell r="CQ808">
            <v>0</v>
          </cell>
          <cell r="CS808">
            <v>0</v>
          </cell>
          <cell r="CT808">
            <v>0</v>
          </cell>
          <cell r="CU808">
            <v>0</v>
          </cell>
          <cell r="CV808">
            <v>0</v>
          </cell>
          <cell r="CW808">
            <v>0</v>
          </cell>
          <cell r="EE808">
            <v>0</v>
          </cell>
          <cell r="EF808">
            <v>0</v>
          </cell>
          <cell r="EH808">
            <v>0</v>
          </cell>
          <cell r="EI808">
            <v>0</v>
          </cell>
          <cell r="EJ808">
            <v>0</v>
          </cell>
          <cell r="EK808">
            <v>0</v>
          </cell>
          <cell r="EL808">
            <v>0</v>
          </cell>
          <cell r="EM808">
            <v>0</v>
          </cell>
        </row>
        <row r="809">
          <cell r="A809">
            <v>0</v>
          </cell>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cell r="AF809">
            <v>0</v>
          </cell>
          <cell r="AG809">
            <v>0</v>
          </cell>
          <cell r="AH809">
            <v>0</v>
          </cell>
          <cell r="AI809">
            <v>0</v>
          </cell>
          <cell r="AJ809">
            <v>0</v>
          </cell>
          <cell r="AK809">
            <v>0</v>
          </cell>
          <cell r="AL809">
            <v>0</v>
          </cell>
          <cell r="AM809">
            <v>0</v>
          </cell>
          <cell r="AN809">
            <v>0</v>
          </cell>
          <cell r="AO809">
            <v>0</v>
          </cell>
          <cell r="AP809">
            <v>0</v>
          </cell>
          <cell r="AQ809">
            <v>0</v>
          </cell>
          <cell r="AR809">
            <v>0</v>
          </cell>
          <cell r="AS809">
            <v>0</v>
          </cell>
          <cell r="AT809">
            <v>0</v>
          </cell>
          <cell r="AV809">
            <v>0</v>
          </cell>
          <cell r="AW809">
            <v>0</v>
          </cell>
          <cell r="AX809">
            <v>0</v>
          </cell>
          <cell r="BA809">
            <v>0</v>
          </cell>
          <cell r="BB809">
            <v>0</v>
          </cell>
          <cell r="BC809">
            <v>0</v>
          </cell>
          <cell r="BD809">
            <v>0</v>
          </cell>
          <cell r="BE809">
            <v>0</v>
          </cell>
          <cell r="BF809">
            <v>0</v>
          </cell>
          <cell r="BG809">
            <v>0</v>
          </cell>
          <cell r="BH809">
            <v>0</v>
          </cell>
          <cell r="BI809">
            <v>0</v>
          </cell>
          <cell r="BJ809">
            <v>0</v>
          </cell>
          <cell r="BK809">
            <v>0</v>
          </cell>
          <cell r="BL809">
            <v>0</v>
          </cell>
          <cell r="BM809">
            <v>0</v>
          </cell>
          <cell r="BN809">
            <v>0</v>
          </cell>
          <cell r="BO809">
            <v>0</v>
          </cell>
          <cell r="BP809">
            <v>0</v>
          </cell>
          <cell r="BQ809">
            <v>0</v>
          </cell>
          <cell r="BR809">
            <v>0</v>
          </cell>
          <cell r="BS809">
            <v>0</v>
          </cell>
          <cell r="BT809">
            <v>0</v>
          </cell>
          <cell r="BU809">
            <v>0</v>
          </cell>
          <cell r="BV809">
            <v>0</v>
          </cell>
          <cell r="BW809">
            <v>0</v>
          </cell>
          <cell r="BX809">
            <v>0</v>
          </cell>
          <cell r="BY809">
            <v>0</v>
          </cell>
          <cell r="BZ809">
            <v>0</v>
          </cell>
          <cell r="CA809">
            <v>0</v>
          </cell>
          <cell r="CB809">
            <v>0</v>
          </cell>
          <cell r="CC809">
            <v>0</v>
          </cell>
          <cell r="CD809">
            <v>0</v>
          </cell>
          <cell r="CE809">
            <v>0</v>
          </cell>
          <cell r="CF809">
            <v>0</v>
          </cell>
          <cell r="CG809">
            <v>0</v>
          </cell>
          <cell r="CH809">
            <v>0</v>
          </cell>
          <cell r="CN809">
            <v>0</v>
          </cell>
          <cell r="CO809">
            <v>0</v>
          </cell>
          <cell r="CP809">
            <v>0</v>
          </cell>
          <cell r="CQ809">
            <v>0</v>
          </cell>
          <cell r="CS809">
            <v>0</v>
          </cell>
          <cell r="CT809">
            <v>0</v>
          </cell>
          <cell r="CU809">
            <v>0</v>
          </cell>
          <cell r="CV809">
            <v>0</v>
          </cell>
          <cell r="CW809">
            <v>0</v>
          </cell>
          <cell r="EE809">
            <v>0</v>
          </cell>
          <cell r="EF809">
            <v>0</v>
          </cell>
          <cell r="EH809">
            <v>0</v>
          </cell>
          <cell r="EI809">
            <v>0</v>
          </cell>
          <cell r="EJ809">
            <v>0</v>
          </cell>
          <cell r="EK809">
            <v>0</v>
          </cell>
          <cell r="EL809">
            <v>0</v>
          </cell>
          <cell r="EM809">
            <v>0</v>
          </cell>
        </row>
        <row r="810">
          <cell r="A810">
            <v>0</v>
          </cell>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v>0</v>
          </cell>
          <cell r="AO810">
            <v>0</v>
          </cell>
          <cell r="AP810">
            <v>0</v>
          </cell>
          <cell r="AQ810">
            <v>0</v>
          </cell>
          <cell r="AR810">
            <v>0</v>
          </cell>
          <cell r="AS810">
            <v>0</v>
          </cell>
          <cell r="AT810">
            <v>0</v>
          </cell>
          <cell r="AV810">
            <v>0</v>
          </cell>
          <cell r="AW810">
            <v>0</v>
          </cell>
          <cell r="AX810">
            <v>0</v>
          </cell>
          <cell r="BA810">
            <v>0</v>
          </cell>
          <cell r="BB810">
            <v>0</v>
          </cell>
          <cell r="BC810">
            <v>0</v>
          </cell>
          <cell r="BD810">
            <v>0</v>
          </cell>
          <cell r="BE810">
            <v>0</v>
          </cell>
          <cell r="BF810">
            <v>0</v>
          </cell>
          <cell r="BG810">
            <v>0</v>
          </cell>
          <cell r="BH810">
            <v>0</v>
          </cell>
          <cell r="BI810">
            <v>0</v>
          </cell>
          <cell r="BJ810">
            <v>0</v>
          </cell>
          <cell r="BK810">
            <v>0</v>
          </cell>
          <cell r="BL810">
            <v>0</v>
          </cell>
          <cell r="BM810">
            <v>0</v>
          </cell>
          <cell r="BN810">
            <v>0</v>
          </cell>
          <cell r="BO810">
            <v>0</v>
          </cell>
          <cell r="BP810">
            <v>0</v>
          </cell>
          <cell r="BQ810">
            <v>0</v>
          </cell>
          <cell r="BR810">
            <v>0</v>
          </cell>
          <cell r="BS810">
            <v>0</v>
          </cell>
          <cell r="BT810">
            <v>0</v>
          </cell>
          <cell r="BU810">
            <v>0</v>
          </cell>
          <cell r="BV810">
            <v>0</v>
          </cell>
          <cell r="BW810">
            <v>0</v>
          </cell>
          <cell r="BX810">
            <v>0</v>
          </cell>
          <cell r="BY810">
            <v>0</v>
          </cell>
          <cell r="BZ810">
            <v>0</v>
          </cell>
          <cell r="CA810">
            <v>0</v>
          </cell>
          <cell r="CB810">
            <v>0</v>
          </cell>
          <cell r="CC810">
            <v>0</v>
          </cell>
          <cell r="CD810">
            <v>0</v>
          </cell>
          <cell r="CE810">
            <v>0</v>
          </cell>
          <cell r="CF810">
            <v>0</v>
          </cell>
          <cell r="CG810">
            <v>0</v>
          </cell>
          <cell r="CH810">
            <v>0</v>
          </cell>
          <cell r="CN810">
            <v>0</v>
          </cell>
          <cell r="CO810">
            <v>0</v>
          </cell>
          <cell r="CP810">
            <v>0</v>
          </cell>
          <cell r="CQ810">
            <v>0</v>
          </cell>
          <cell r="CS810">
            <v>0</v>
          </cell>
          <cell r="CT810">
            <v>0</v>
          </cell>
          <cell r="CU810">
            <v>0</v>
          </cell>
          <cell r="CV810">
            <v>0</v>
          </cell>
          <cell r="CW810">
            <v>0</v>
          </cell>
          <cell r="EE810">
            <v>0</v>
          </cell>
          <cell r="EF810">
            <v>0</v>
          </cell>
          <cell r="EH810">
            <v>0</v>
          </cell>
          <cell r="EI810">
            <v>0</v>
          </cell>
          <cell r="EJ810">
            <v>0</v>
          </cell>
          <cell r="EK810">
            <v>0</v>
          </cell>
          <cell r="EL810">
            <v>0</v>
          </cell>
          <cell r="EM810">
            <v>0</v>
          </cell>
        </row>
        <row r="811">
          <cell r="A811">
            <v>0</v>
          </cell>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0</v>
          </cell>
          <cell r="AG811">
            <v>0</v>
          </cell>
          <cell r="AH811">
            <v>0</v>
          </cell>
          <cell r="AI811">
            <v>0</v>
          </cell>
          <cell r="AJ811">
            <v>0</v>
          </cell>
          <cell r="AK811">
            <v>0</v>
          </cell>
          <cell r="AL811">
            <v>0</v>
          </cell>
          <cell r="AM811">
            <v>0</v>
          </cell>
          <cell r="AN811">
            <v>0</v>
          </cell>
          <cell r="AO811">
            <v>0</v>
          </cell>
          <cell r="AP811">
            <v>0</v>
          </cell>
          <cell r="AQ811">
            <v>0</v>
          </cell>
          <cell r="AR811">
            <v>0</v>
          </cell>
          <cell r="AS811">
            <v>0</v>
          </cell>
          <cell r="AT811">
            <v>0</v>
          </cell>
          <cell r="AV811">
            <v>0</v>
          </cell>
          <cell r="AW811">
            <v>0</v>
          </cell>
          <cell r="AX811">
            <v>0</v>
          </cell>
          <cell r="BA811">
            <v>0</v>
          </cell>
          <cell r="BB811">
            <v>0</v>
          </cell>
          <cell r="BC811">
            <v>0</v>
          </cell>
          <cell r="BD811">
            <v>0</v>
          </cell>
          <cell r="BE811">
            <v>0</v>
          </cell>
          <cell r="BF811">
            <v>0</v>
          </cell>
          <cell r="BG811">
            <v>0</v>
          </cell>
          <cell r="BH811">
            <v>0</v>
          </cell>
          <cell r="BI811">
            <v>0</v>
          </cell>
          <cell r="BJ811">
            <v>0</v>
          </cell>
          <cell r="BK811">
            <v>0</v>
          </cell>
          <cell r="BL811">
            <v>0</v>
          </cell>
          <cell r="BM811">
            <v>0</v>
          </cell>
          <cell r="BN811">
            <v>0</v>
          </cell>
          <cell r="BO811">
            <v>0</v>
          </cell>
          <cell r="BP811">
            <v>0</v>
          </cell>
          <cell r="BQ811">
            <v>0</v>
          </cell>
          <cell r="BR811">
            <v>0</v>
          </cell>
          <cell r="BS811">
            <v>0</v>
          </cell>
          <cell r="BT811">
            <v>0</v>
          </cell>
          <cell r="BU811">
            <v>0</v>
          </cell>
          <cell r="BV811">
            <v>0</v>
          </cell>
          <cell r="BW811">
            <v>0</v>
          </cell>
          <cell r="BX811">
            <v>0</v>
          </cell>
          <cell r="BY811">
            <v>0</v>
          </cell>
          <cell r="BZ811">
            <v>0</v>
          </cell>
          <cell r="CA811">
            <v>0</v>
          </cell>
          <cell r="CB811">
            <v>0</v>
          </cell>
          <cell r="CC811">
            <v>0</v>
          </cell>
          <cell r="CD811">
            <v>0</v>
          </cell>
          <cell r="CE811">
            <v>0</v>
          </cell>
          <cell r="CF811">
            <v>0</v>
          </cell>
          <cell r="CG811">
            <v>0</v>
          </cell>
          <cell r="CH811">
            <v>0</v>
          </cell>
          <cell r="CN811">
            <v>0</v>
          </cell>
          <cell r="CO811">
            <v>0</v>
          </cell>
          <cell r="CP811">
            <v>0</v>
          </cell>
          <cell r="CQ811">
            <v>0</v>
          </cell>
          <cell r="CS811">
            <v>0</v>
          </cell>
          <cell r="CT811">
            <v>0</v>
          </cell>
          <cell r="CU811">
            <v>0</v>
          </cell>
          <cell r="CV811">
            <v>0</v>
          </cell>
          <cell r="CW811">
            <v>0</v>
          </cell>
          <cell r="EE811">
            <v>0</v>
          </cell>
          <cell r="EF811">
            <v>0</v>
          </cell>
          <cell r="EH811">
            <v>0</v>
          </cell>
          <cell r="EI811">
            <v>0</v>
          </cell>
          <cell r="EJ811">
            <v>0</v>
          </cell>
          <cell r="EK811">
            <v>0</v>
          </cell>
          <cell r="EL811">
            <v>0</v>
          </cell>
          <cell r="EM811">
            <v>0</v>
          </cell>
        </row>
        <row r="812">
          <cell r="A812">
            <v>0</v>
          </cell>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cell r="AP812">
            <v>0</v>
          </cell>
          <cell r="AQ812">
            <v>0</v>
          </cell>
          <cell r="AR812">
            <v>0</v>
          </cell>
          <cell r="AS812">
            <v>0</v>
          </cell>
          <cell r="AT812">
            <v>0</v>
          </cell>
          <cell r="AV812">
            <v>0</v>
          </cell>
          <cell r="AW812">
            <v>0</v>
          </cell>
          <cell r="AX812">
            <v>0</v>
          </cell>
          <cell r="BA812">
            <v>0</v>
          </cell>
          <cell r="BB812">
            <v>0</v>
          </cell>
          <cell r="BC812">
            <v>0</v>
          </cell>
          <cell r="BD812">
            <v>0</v>
          </cell>
          <cell r="BE812">
            <v>0</v>
          </cell>
          <cell r="BF812">
            <v>0</v>
          </cell>
          <cell r="BG812">
            <v>0</v>
          </cell>
          <cell r="BH812">
            <v>0</v>
          </cell>
          <cell r="BI812">
            <v>0</v>
          </cell>
          <cell r="BJ812">
            <v>0</v>
          </cell>
          <cell r="BK812">
            <v>0</v>
          </cell>
          <cell r="BL812">
            <v>0</v>
          </cell>
          <cell r="BM812">
            <v>0</v>
          </cell>
          <cell r="BN812">
            <v>0</v>
          </cell>
          <cell r="BO812">
            <v>0</v>
          </cell>
          <cell r="BP812">
            <v>0</v>
          </cell>
          <cell r="BQ812">
            <v>0</v>
          </cell>
          <cell r="BR812">
            <v>0</v>
          </cell>
          <cell r="BS812">
            <v>0</v>
          </cell>
          <cell r="BT812">
            <v>0</v>
          </cell>
          <cell r="BU812">
            <v>0</v>
          </cell>
          <cell r="BV812">
            <v>0</v>
          </cell>
          <cell r="BW812">
            <v>0</v>
          </cell>
          <cell r="BX812">
            <v>0</v>
          </cell>
          <cell r="BY812">
            <v>0</v>
          </cell>
          <cell r="BZ812">
            <v>0</v>
          </cell>
          <cell r="CA812">
            <v>0</v>
          </cell>
          <cell r="CB812">
            <v>0</v>
          </cell>
          <cell r="CC812">
            <v>0</v>
          </cell>
          <cell r="CD812">
            <v>0</v>
          </cell>
          <cell r="CE812">
            <v>0</v>
          </cell>
          <cell r="CF812">
            <v>0</v>
          </cell>
          <cell r="CG812">
            <v>0</v>
          </cell>
          <cell r="CH812">
            <v>0</v>
          </cell>
          <cell r="CN812">
            <v>0</v>
          </cell>
          <cell r="CO812">
            <v>0</v>
          </cell>
          <cell r="CP812">
            <v>0</v>
          </cell>
          <cell r="CQ812">
            <v>0</v>
          </cell>
          <cell r="CS812">
            <v>0</v>
          </cell>
          <cell r="CT812">
            <v>0</v>
          </cell>
          <cell r="CU812">
            <v>0</v>
          </cell>
          <cell r="CV812">
            <v>0</v>
          </cell>
          <cell r="CW812">
            <v>0</v>
          </cell>
          <cell r="EE812">
            <v>0</v>
          </cell>
          <cell r="EF812">
            <v>0</v>
          </cell>
          <cell r="EH812">
            <v>0</v>
          </cell>
          <cell r="EI812">
            <v>0</v>
          </cell>
          <cell r="EJ812">
            <v>0</v>
          </cell>
          <cell r="EK812">
            <v>0</v>
          </cell>
          <cell r="EL812">
            <v>0</v>
          </cell>
          <cell r="EM812">
            <v>0</v>
          </cell>
        </row>
        <row r="813">
          <cell r="A813">
            <v>0</v>
          </cell>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v>0</v>
          </cell>
          <cell r="AO813">
            <v>0</v>
          </cell>
          <cell r="AP813">
            <v>0</v>
          </cell>
          <cell r="AQ813">
            <v>0</v>
          </cell>
          <cell r="AR813">
            <v>0</v>
          </cell>
          <cell r="AS813">
            <v>0</v>
          </cell>
          <cell r="AT813">
            <v>0</v>
          </cell>
          <cell r="AV813">
            <v>0</v>
          </cell>
          <cell r="AW813">
            <v>0</v>
          </cell>
          <cell r="AX813">
            <v>0</v>
          </cell>
          <cell r="BA813">
            <v>0</v>
          </cell>
          <cell r="BB813">
            <v>0</v>
          </cell>
          <cell r="BC813">
            <v>0</v>
          </cell>
          <cell r="BD813">
            <v>0</v>
          </cell>
          <cell r="BE813">
            <v>0</v>
          </cell>
          <cell r="BF813">
            <v>0</v>
          </cell>
          <cell r="BG813">
            <v>0</v>
          </cell>
          <cell r="BH813">
            <v>0</v>
          </cell>
          <cell r="BI813">
            <v>0</v>
          </cell>
          <cell r="BJ813">
            <v>0</v>
          </cell>
          <cell r="BK813">
            <v>0</v>
          </cell>
          <cell r="BL813">
            <v>0</v>
          </cell>
          <cell r="BM813">
            <v>0</v>
          </cell>
          <cell r="BN813">
            <v>0</v>
          </cell>
          <cell r="BO813">
            <v>0</v>
          </cell>
          <cell r="BP813">
            <v>0</v>
          </cell>
          <cell r="BQ813">
            <v>0</v>
          </cell>
          <cell r="BR813">
            <v>0</v>
          </cell>
          <cell r="BS813">
            <v>0</v>
          </cell>
          <cell r="BT813">
            <v>0</v>
          </cell>
          <cell r="BU813">
            <v>0</v>
          </cell>
          <cell r="BV813">
            <v>0</v>
          </cell>
          <cell r="BW813">
            <v>0</v>
          </cell>
          <cell r="BX813">
            <v>0</v>
          </cell>
          <cell r="BY813">
            <v>0</v>
          </cell>
          <cell r="BZ813">
            <v>0</v>
          </cell>
          <cell r="CA813">
            <v>0</v>
          </cell>
          <cell r="CB813">
            <v>0</v>
          </cell>
          <cell r="CC813">
            <v>0</v>
          </cell>
          <cell r="CD813">
            <v>0</v>
          </cell>
          <cell r="CE813">
            <v>0</v>
          </cell>
          <cell r="CF813">
            <v>0</v>
          </cell>
          <cell r="CG813">
            <v>0</v>
          </cell>
          <cell r="CH813">
            <v>0</v>
          </cell>
          <cell r="CN813">
            <v>0</v>
          </cell>
          <cell r="CO813">
            <v>0</v>
          </cell>
          <cell r="CP813">
            <v>0</v>
          </cell>
          <cell r="CQ813">
            <v>0</v>
          </cell>
          <cell r="CS813">
            <v>0</v>
          </cell>
          <cell r="CT813">
            <v>0</v>
          </cell>
          <cell r="CU813">
            <v>0</v>
          </cell>
          <cell r="CV813">
            <v>0</v>
          </cell>
          <cell r="CW813">
            <v>0</v>
          </cell>
          <cell r="EE813">
            <v>0</v>
          </cell>
          <cell r="EF813">
            <v>0</v>
          </cell>
          <cell r="EH813">
            <v>0</v>
          </cell>
          <cell r="EI813">
            <v>0</v>
          </cell>
          <cell r="EJ813">
            <v>0</v>
          </cell>
          <cell r="EK813">
            <v>0</v>
          </cell>
          <cell r="EL813">
            <v>0</v>
          </cell>
          <cell r="EM813">
            <v>0</v>
          </cell>
        </row>
        <row r="814">
          <cell r="A814">
            <v>0</v>
          </cell>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0</v>
          </cell>
          <cell r="AP814">
            <v>0</v>
          </cell>
          <cell r="AQ814">
            <v>0</v>
          </cell>
          <cell r="AR814">
            <v>0</v>
          </cell>
          <cell r="AS814">
            <v>0</v>
          </cell>
          <cell r="AT814">
            <v>0</v>
          </cell>
          <cell r="AV814">
            <v>0</v>
          </cell>
          <cell r="AW814">
            <v>0</v>
          </cell>
          <cell r="AX814">
            <v>0</v>
          </cell>
          <cell r="BA814">
            <v>0</v>
          </cell>
          <cell r="BB814">
            <v>0</v>
          </cell>
          <cell r="BC814">
            <v>0</v>
          </cell>
          <cell r="BD814">
            <v>0</v>
          </cell>
          <cell r="BE814">
            <v>0</v>
          </cell>
          <cell r="BF814">
            <v>0</v>
          </cell>
          <cell r="BG814">
            <v>0</v>
          </cell>
          <cell r="BH814">
            <v>0</v>
          </cell>
          <cell r="BI814">
            <v>0</v>
          </cell>
          <cell r="BJ814">
            <v>0</v>
          </cell>
          <cell r="BK814">
            <v>0</v>
          </cell>
          <cell r="BL814">
            <v>0</v>
          </cell>
          <cell r="BM814">
            <v>0</v>
          </cell>
          <cell r="BN814">
            <v>0</v>
          </cell>
          <cell r="BO814">
            <v>0</v>
          </cell>
          <cell r="BP814">
            <v>0</v>
          </cell>
          <cell r="BQ814">
            <v>0</v>
          </cell>
          <cell r="BR814">
            <v>0</v>
          </cell>
          <cell r="BS814">
            <v>0</v>
          </cell>
          <cell r="BT814">
            <v>0</v>
          </cell>
          <cell r="BU814">
            <v>0</v>
          </cell>
          <cell r="BV814">
            <v>0</v>
          </cell>
          <cell r="BW814">
            <v>0</v>
          </cell>
          <cell r="BX814">
            <v>0</v>
          </cell>
          <cell r="BY814">
            <v>0</v>
          </cell>
          <cell r="BZ814">
            <v>0</v>
          </cell>
          <cell r="CA814">
            <v>0</v>
          </cell>
          <cell r="CB814">
            <v>0</v>
          </cell>
          <cell r="CC814">
            <v>0</v>
          </cell>
          <cell r="CD814">
            <v>0</v>
          </cell>
          <cell r="CE814">
            <v>0</v>
          </cell>
          <cell r="CF814">
            <v>0</v>
          </cell>
          <cell r="CG814">
            <v>0</v>
          </cell>
          <cell r="CH814">
            <v>0</v>
          </cell>
          <cell r="CN814">
            <v>0</v>
          </cell>
          <cell r="CO814">
            <v>0</v>
          </cell>
          <cell r="CP814">
            <v>0</v>
          </cell>
          <cell r="CQ814">
            <v>0</v>
          </cell>
          <cell r="CS814">
            <v>0</v>
          </cell>
          <cell r="CT814">
            <v>0</v>
          </cell>
          <cell r="CU814">
            <v>0</v>
          </cell>
          <cell r="CV814">
            <v>0</v>
          </cell>
          <cell r="CW814">
            <v>0</v>
          </cell>
          <cell r="EE814">
            <v>0</v>
          </cell>
          <cell r="EF814">
            <v>0</v>
          </cell>
          <cell r="EH814">
            <v>0</v>
          </cell>
          <cell r="EI814">
            <v>0</v>
          </cell>
          <cell r="EJ814">
            <v>0</v>
          </cell>
          <cell r="EK814">
            <v>0</v>
          </cell>
          <cell r="EL814">
            <v>0</v>
          </cell>
          <cell r="EM814">
            <v>0</v>
          </cell>
        </row>
        <row r="815">
          <cell r="A815">
            <v>0</v>
          </cell>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v>0</v>
          </cell>
          <cell r="AO815">
            <v>0</v>
          </cell>
          <cell r="AP815">
            <v>0</v>
          </cell>
          <cell r="AQ815">
            <v>0</v>
          </cell>
          <cell r="AR815">
            <v>0</v>
          </cell>
          <cell r="AS815">
            <v>0</v>
          </cell>
          <cell r="AT815">
            <v>0</v>
          </cell>
          <cell r="AV815">
            <v>0</v>
          </cell>
          <cell r="AW815">
            <v>0</v>
          </cell>
          <cell r="AX815">
            <v>0</v>
          </cell>
          <cell r="BA815">
            <v>0</v>
          </cell>
          <cell r="BB815">
            <v>0</v>
          </cell>
          <cell r="BC815">
            <v>0</v>
          </cell>
          <cell r="BD815">
            <v>0</v>
          </cell>
          <cell r="BE815">
            <v>0</v>
          </cell>
          <cell r="BF815">
            <v>0</v>
          </cell>
          <cell r="BG815">
            <v>0</v>
          </cell>
          <cell r="BH815">
            <v>0</v>
          </cell>
          <cell r="BI815">
            <v>0</v>
          </cell>
          <cell r="BJ815">
            <v>0</v>
          </cell>
          <cell r="BK815">
            <v>0</v>
          </cell>
          <cell r="BL815">
            <v>0</v>
          </cell>
          <cell r="BM815">
            <v>0</v>
          </cell>
          <cell r="BN815">
            <v>0</v>
          </cell>
          <cell r="BO815">
            <v>0</v>
          </cell>
          <cell r="BP815">
            <v>0</v>
          </cell>
          <cell r="BQ815">
            <v>0</v>
          </cell>
          <cell r="BR815">
            <v>0</v>
          </cell>
          <cell r="BS815">
            <v>0</v>
          </cell>
          <cell r="BT815">
            <v>0</v>
          </cell>
          <cell r="BU815">
            <v>0</v>
          </cell>
          <cell r="BV815">
            <v>0</v>
          </cell>
          <cell r="BW815">
            <v>0</v>
          </cell>
          <cell r="BX815">
            <v>0</v>
          </cell>
          <cell r="BY815">
            <v>0</v>
          </cell>
          <cell r="BZ815">
            <v>0</v>
          </cell>
          <cell r="CA815">
            <v>0</v>
          </cell>
          <cell r="CB815">
            <v>0</v>
          </cell>
          <cell r="CC815">
            <v>0</v>
          </cell>
          <cell r="CD815">
            <v>0</v>
          </cell>
          <cell r="CE815">
            <v>0</v>
          </cell>
          <cell r="CF815">
            <v>0</v>
          </cell>
          <cell r="CG815">
            <v>0</v>
          </cell>
          <cell r="CH815">
            <v>0</v>
          </cell>
          <cell r="CN815">
            <v>0</v>
          </cell>
          <cell r="CO815">
            <v>0</v>
          </cell>
          <cell r="CP815">
            <v>0</v>
          </cell>
          <cell r="CQ815">
            <v>0</v>
          </cell>
          <cell r="CS815">
            <v>0</v>
          </cell>
          <cell r="CT815">
            <v>0</v>
          </cell>
          <cell r="CU815">
            <v>0</v>
          </cell>
          <cell r="CV815">
            <v>0</v>
          </cell>
          <cell r="CW815">
            <v>0</v>
          </cell>
          <cell r="EE815">
            <v>0</v>
          </cell>
          <cell r="EF815">
            <v>0</v>
          </cell>
          <cell r="EH815">
            <v>0</v>
          </cell>
          <cell r="EI815">
            <v>0</v>
          </cell>
          <cell r="EJ815">
            <v>0</v>
          </cell>
          <cell r="EK815">
            <v>0</v>
          </cell>
          <cell r="EL815">
            <v>0</v>
          </cell>
          <cell r="EM815">
            <v>0</v>
          </cell>
        </row>
        <row r="816">
          <cell r="A816">
            <v>0</v>
          </cell>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0</v>
          </cell>
          <cell r="AS816">
            <v>0</v>
          </cell>
          <cell r="AT816">
            <v>0</v>
          </cell>
          <cell r="AV816">
            <v>0</v>
          </cell>
          <cell r="AW816">
            <v>0</v>
          </cell>
          <cell r="AX816">
            <v>0</v>
          </cell>
          <cell r="BA816">
            <v>0</v>
          </cell>
          <cell r="BB816">
            <v>0</v>
          </cell>
          <cell r="BC816">
            <v>0</v>
          </cell>
          <cell r="BD816">
            <v>0</v>
          </cell>
          <cell r="BE816">
            <v>0</v>
          </cell>
          <cell r="BF816">
            <v>0</v>
          </cell>
          <cell r="BG816">
            <v>0</v>
          </cell>
          <cell r="BH816">
            <v>0</v>
          </cell>
          <cell r="BI816">
            <v>0</v>
          </cell>
          <cell r="BJ816">
            <v>0</v>
          </cell>
          <cell r="BK816">
            <v>0</v>
          </cell>
          <cell r="BL816">
            <v>0</v>
          </cell>
          <cell r="BM816">
            <v>0</v>
          </cell>
          <cell r="BN816">
            <v>0</v>
          </cell>
          <cell r="BO816">
            <v>0</v>
          </cell>
          <cell r="BP816">
            <v>0</v>
          </cell>
          <cell r="BQ816">
            <v>0</v>
          </cell>
          <cell r="BR816">
            <v>0</v>
          </cell>
          <cell r="BS816">
            <v>0</v>
          </cell>
          <cell r="BT816">
            <v>0</v>
          </cell>
          <cell r="BU816">
            <v>0</v>
          </cell>
          <cell r="BV816">
            <v>0</v>
          </cell>
          <cell r="BW816">
            <v>0</v>
          </cell>
          <cell r="BX816">
            <v>0</v>
          </cell>
          <cell r="BY816">
            <v>0</v>
          </cell>
          <cell r="BZ816">
            <v>0</v>
          </cell>
          <cell r="CA816">
            <v>0</v>
          </cell>
          <cell r="CB816">
            <v>0</v>
          </cell>
          <cell r="CC816">
            <v>0</v>
          </cell>
          <cell r="CD816">
            <v>0</v>
          </cell>
          <cell r="CE816">
            <v>0</v>
          </cell>
          <cell r="CF816">
            <v>0</v>
          </cell>
          <cell r="CG816">
            <v>0</v>
          </cell>
          <cell r="CH816">
            <v>0</v>
          </cell>
          <cell r="CN816">
            <v>0</v>
          </cell>
          <cell r="CO816">
            <v>0</v>
          </cell>
          <cell r="CP816">
            <v>0</v>
          </cell>
          <cell r="CQ816">
            <v>0</v>
          </cell>
          <cell r="CS816">
            <v>0</v>
          </cell>
          <cell r="CT816">
            <v>0</v>
          </cell>
          <cell r="CU816">
            <v>0</v>
          </cell>
          <cell r="CV816">
            <v>0</v>
          </cell>
          <cell r="CW816">
            <v>0</v>
          </cell>
          <cell r="EE816">
            <v>0</v>
          </cell>
          <cell r="EF816">
            <v>0</v>
          </cell>
          <cell r="EH816">
            <v>0</v>
          </cell>
          <cell r="EI816">
            <v>0</v>
          </cell>
          <cell r="EJ816">
            <v>0</v>
          </cell>
          <cell r="EK816">
            <v>0</v>
          </cell>
          <cell r="EL816">
            <v>0</v>
          </cell>
          <cell r="EM816">
            <v>0</v>
          </cell>
        </row>
        <row r="817">
          <cell r="A817">
            <v>0</v>
          </cell>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0</v>
          </cell>
          <cell r="AO817">
            <v>0</v>
          </cell>
          <cell r="AP817">
            <v>0</v>
          </cell>
          <cell r="AQ817">
            <v>0</v>
          </cell>
          <cell r="AR817">
            <v>0</v>
          </cell>
          <cell r="AS817">
            <v>0</v>
          </cell>
          <cell r="AT817">
            <v>0</v>
          </cell>
          <cell r="AV817">
            <v>0</v>
          </cell>
          <cell r="AW817">
            <v>0</v>
          </cell>
          <cell r="AX817">
            <v>0</v>
          </cell>
          <cell r="BA817">
            <v>0</v>
          </cell>
          <cell r="BB817">
            <v>0</v>
          </cell>
          <cell r="BC817">
            <v>0</v>
          </cell>
          <cell r="BD817">
            <v>0</v>
          </cell>
          <cell r="BE817">
            <v>0</v>
          </cell>
          <cell r="BF817">
            <v>0</v>
          </cell>
          <cell r="BG817">
            <v>0</v>
          </cell>
          <cell r="BH817">
            <v>0</v>
          </cell>
          <cell r="BI817">
            <v>0</v>
          </cell>
          <cell r="BJ817">
            <v>0</v>
          </cell>
          <cell r="BK817">
            <v>0</v>
          </cell>
          <cell r="BL817">
            <v>0</v>
          </cell>
          <cell r="BM817">
            <v>0</v>
          </cell>
          <cell r="BN817">
            <v>0</v>
          </cell>
          <cell r="BO817">
            <v>0</v>
          </cell>
          <cell r="BP817">
            <v>0</v>
          </cell>
          <cell r="BQ817">
            <v>0</v>
          </cell>
          <cell r="BR817">
            <v>0</v>
          </cell>
          <cell r="BS817">
            <v>0</v>
          </cell>
          <cell r="BT817">
            <v>0</v>
          </cell>
          <cell r="BU817">
            <v>0</v>
          </cell>
          <cell r="BV817">
            <v>0</v>
          </cell>
          <cell r="BW817">
            <v>0</v>
          </cell>
          <cell r="BX817">
            <v>0</v>
          </cell>
          <cell r="BY817">
            <v>0</v>
          </cell>
          <cell r="BZ817">
            <v>0</v>
          </cell>
          <cell r="CA817">
            <v>0</v>
          </cell>
          <cell r="CB817">
            <v>0</v>
          </cell>
          <cell r="CC817">
            <v>0</v>
          </cell>
          <cell r="CD817">
            <v>0</v>
          </cell>
          <cell r="CE817">
            <v>0</v>
          </cell>
          <cell r="CF817">
            <v>0</v>
          </cell>
          <cell r="CG817">
            <v>0</v>
          </cell>
          <cell r="CH817">
            <v>0</v>
          </cell>
          <cell r="CN817">
            <v>0</v>
          </cell>
          <cell r="CO817">
            <v>0</v>
          </cell>
          <cell r="CP817">
            <v>0</v>
          </cell>
          <cell r="CQ817">
            <v>0</v>
          </cell>
          <cell r="CS817">
            <v>0</v>
          </cell>
          <cell r="CT817">
            <v>0</v>
          </cell>
          <cell r="CU817">
            <v>0</v>
          </cell>
          <cell r="CV817">
            <v>0</v>
          </cell>
          <cell r="CW817">
            <v>0</v>
          </cell>
          <cell r="EE817">
            <v>0</v>
          </cell>
          <cell r="EF817">
            <v>0</v>
          </cell>
          <cell r="EH817">
            <v>0</v>
          </cell>
          <cell r="EI817">
            <v>0</v>
          </cell>
          <cell r="EJ817">
            <v>0</v>
          </cell>
          <cell r="EK817">
            <v>0</v>
          </cell>
          <cell r="EL817">
            <v>0</v>
          </cell>
          <cell r="EM817">
            <v>0</v>
          </cell>
        </row>
        <row r="818">
          <cell r="A818">
            <v>0</v>
          </cell>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cell r="AS818">
            <v>0</v>
          </cell>
          <cell r="AT818">
            <v>0</v>
          </cell>
          <cell r="AV818">
            <v>0</v>
          </cell>
          <cell r="AW818">
            <v>0</v>
          </cell>
          <cell r="AX818">
            <v>0</v>
          </cell>
          <cell r="BA818">
            <v>0</v>
          </cell>
          <cell r="BB818">
            <v>0</v>
          </cell>
          <cell r="BC818">
            <v>0</v>
          </cell>
          <cell r="BD818">
            <v>0</v>
          </cell>
          <cell r="BE818">
            <v>0</v>
          </cell>
          <cell r="BF818">
            <v>0</v>
          </cell>
          <cell r="BG818">
            <v>0</v>
          </cell>
          <cell r="BH818">
            <v>0</v>
          </cell>
          <cell r="BI818">
            <v>0</v>
          </cell>
          <cell r="BJ818">
            <v>0</v>
          </cell>
          <cell r="BK818">
            <v>0</v>
          </cell>
          <cell r="BL818">
            <v>0</v>
          </cell>
          <cell r="BM818">
            <v>0</v>
          </cell>
          <cell r="BN818">
            <v>0</v>
          </cell>
          <cell r="BO818">
            <v>0</v>
          </cell>
          <cell r="BP818">
            <v>0</v>
          </cell>
          <cell r="BQ818">
            <v>0</v>
          </cell>
          <cell r="BR818">
            <v>0</v>
          </cell>
          <cell r="BS818">
            <v>0</v>
          </cell>
          <cell r="BT818">
            <v>0</v>
          </cell>
          <cell r="BU818">
            <v>0</v>
          </cell>
          <cell r="BV818">
            <v>0</v>
          </cell>
          <cell r="BW818">
            <v>0</v>
          </cell>
          <cell r="BX818">
            <v>0</v>
          </cell>
          <cell r="BY818">
            <v>0</v>
          </cell>
          <cell r="BZ818">
            <v>0</v>
          </cell>
          <cell r="CA818">
            <v>0</v>
          </cell>
          <cell r="CB818">
            <v>0</v>
          </cell>
          <cell r="CC818">
            <v>0</v>
          </cell>
          <cell r="CD818">
            <v>0</v>
          </cell>
          <cell r="CE818">
            <v>0</v>
          </cell>
          <cell r="CF818">
            <v>0</v>
          </cell>
          <cell r="CG818">
            <v>0</v>
          </cell>
          <cell r="CH818">
            <v>0</v>
          </cell>
          <cell r="CN818">
            <v>0</v>
          </cell>
          <cell r="CO818">
            <v>0</v>
          </cell>
          <cell r="CP818">
            <v>0</v>
          </cell>
          <cell r="CQ818">
            <v>0</v>
          </cell>
          <cell r="CS818">
            <v>0</v>
          </cell>
          <cell r="CT818">
            <v>0</v>
          </cell>
          <cell r="CU818">
            <v>0</v>
          </cell>
          <cell r="CV818">
            <v>0</v>
          </cell>
          <cell r="CW818">
            <v>0</v>
          </cell>
          <cell r="EE818">
            <v>0</v>
          </cell>
          <cell r="EF818">
            <v>0</v>
          </cell>
          <cell r="EH818">
            <v>0</v>
          </cell>
          <cell r="EI818">
            <v>0</v>
          </cell>
          <cell r="EJ818">
            <v>0</v>
          </cell>
          <cell r="EK818">
            <v>0</v>
          </cell>
          <cell r="EL818">
            <v>0</v>
          </cell>
          <cell r="EM818">
            <v>0</v>
          </cell>
        </row>
        <row r="819">
          <cell r="A819">
            <v>0</v>
          </cell>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v>0</v>
          </cell>
          <cell r="AO819">
            <v>0</v>
          </cell>
          <cell r="AP819">
            <v>0</v>
          </cell>
          <cell r="AQ819">
            <v>0</v>
          </cell>
          <cell r="AR819">
            <v>0</v>
          </cell>
          <cell r="AS819">
            <v>0</v>
          </cell>
          <cell r="AT819">
            <v>0</v>
          </cell>
          <cell r="AV819">
            <v>0</v>
          </cell>
          <cell r="AW819">
            <v>0</v>
          </cell>
          <cell r="AX819">
            <v>0</v>
          </cell>
          <cell r="BA819">
            <v>0</v>
          </cell>
          <cell r="BB819">
            <v>0</v>
          </cell>
          <cell r="BC819">
            <v>0</v>
          </cell>
          <cell r="BD819">
            <v>0</v>
          </cell>
          <cell r="BE819">
            <v>0</v>
          </cell>
          <cell r="BF819">
            <v>0</v>
          </cell>
          <cell r="BG819">
            <v>0</v>
          </cell>
          <cell r="BH819">
            <v>0</v>
          </cell>
          <cell r="BI819">
            <v>0</v>
          </cell>
          <cell r="BJ819">
            <v>0</v>
          </cell>
          <cell r="BK819">
            <v>0</v>
          </cell>
          <cell r="BL819">
            <v>0</v>
          </cell>
          <cell r="BM819">
            <v>0</v>
          </cell>
          <cell r="BN819">
            <v>0</v>
          </cell>
          <cell r="BO819">
            <v>0</v>
          </cell>
          <cell r="BP819">
            <v>0</v>
          </cell>
          <cell r="BQ819">
            <v>0</v>
          </cell>
          <cell r="BR819">
            <v>0</v>
          </cell>
          <cell r="BS819">
            <v>0</v>
          </cell>
          <cell r="BT819">
            <v>0</v>
          </cell>
          <cell r="BU819">
            <v>0</v>
          </cell>
          <cell r="BV819">
            <v>0</v>
          </cell>
          <cell r="BW819">
            <v>0</v>
          </cell>
          <cell r="BX819">
            <v>0</v>
          </cell>
          <cell r="BY819">
            <v>0</v>
          </cell>
          <cell r="BZ819">
            <v>0</v>
          </cell>
          <cell r="CA819">
            <v>0</v>
          </cell>
          <cell r="CB819">
            <v>0</v>
          </cell>
          <cell r="CC819">
            <v>0</v>
          </cell>
          <cell r="CD819">
            <v>0</v>
          </cell>
          <cell r="CE819">
            <v>0</v>
          </cell>
          <cell r="CF819">
            <v>0</v>
          </cell>
          <cell r="CG819">
            <v>0</v>
          </cell>
          <cell r="CH819">
            <v>0</v>
          </cell>
          <cell r="CN819">
            <v>0</v>
          </cell>
          <cell r="CO819">
            <v>0</v>
          </cell>
          <cell r="CP819">
            <v>0</v>
          </cell>
          <cell r="CQ819">
            <v>0</v>
          </cell>
          <cell r="CS819">
            <v>0</v>
          </cell>
          <cell r="CT819">
            <v>0</v>
          </cell>
          <cell r="CU819">
            <v>0</v>
          </cell>
          <cell r="CV819">
            <v>0</v>
          </cell>
          <cell r="CW819">
            <v>0</v>
          </cell>
          <cell r="EE819">
            <v>0</v>
          </cell>
          <cell r="EF819">
            <v>0</v>
          </cell>
          <cell r="EH819">
            <v>0</v>
          </cell>
          <cell r="EI819">
            <v>0</v>
          </cell>
          <cell r="EJ819">
            <v>0</v>
          </cell>
          <cell r="EK819">
            <v>0</v>
          </cell>
          <cell r="EL819">
            <v>0</v>
          </cell>
          <cell r="EM819">
            <v>0</v>
          </cell>
        </row>
        <row r="820">
          <cell r="A820">
            <v>0</v>
          </cell>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K820">
            <v>0</v>
          </cell>
          <cell r="AL820">
            <v>0</v>
          </cell>
          <cell r="AM820">
            <v>0</v>
          </cell>
          <cell r="AN820">
            <v>0</v>
          </cell>
          <cell r="AO820">
            <v>0</v>
          </cell>
          <cell r="AP820">
            <v>0</v>
          </cell>
          <cell r="AQ820">
            <v>0</v>
          </cell>
          <cell r="AR820">
            <v>0</v>
          </cell>
          <cell r="AS820">
            <v>0</v>
          </cell>
          <cell r="AT820">
            <v>0</v>
          </cell>
          <cell r="AV820">
            <v>0</v>
          </cell>
          <cell r="AW820">
            <v>0</v>
          </cell>
          <cell r="AX820">
            <v>0</v>
          </cell>
          <cell r="BA820">
            <v>0</v>
          </cell>
          <cell r="BB820">
            <v>0</v>
          </cell>
          <cell r="BC820">
            <v>0</v>
          </cell>
          <cell r="BD820">
            <v>0</v>
          </cell>
          <cell r="BE820">
            <v>0</v>
          </cell>
          <cell r="BF820">
            <v>0</v>
          </cell>
          <cell r="BG820">
            <v>0</v>
          </cell>
          <cell r="BH820">
            <v>0</v>
          </cell>
          <cell r="BI820">
            <v>0</v>
          </cell>
          <cell r="BJ820">
            <v>0</v>
          </cell>
          <cell r="BK820">
            <v>0</v>
          </cell>
          <cell r="BL820">
            <v>0</v>
          </cell>
          <cell r="BM820">
            <v>0</v>
          </cell>
          <cell r="BN820">
            <v>0</v>
          </cell>
          <cell r="BO820">
            <v>0</v>
          </cell>
          <cell r="BP820">
            <v>0</v>
          </cell>
          <cell r="BQ820">
            <v>0</v>
          </cell>
          <cell r="BR820">
            <v>0</v>
          </cell>
          <cell r="BS820">
            <v>0</v>
          </cell>
          <cell r="BT820">
            <v>0</v>
          </cell>
          <cell r="BU820">
            <v>0</v>
          </cell>
          <cell r="BV820">
            <v>0</v>
          </cell>
          <cell r="BW820">
            <v>0</v>
          </cell>
          <cell r="BX820">
            <v>0</v>
          </cell>
          <cell r="BY820">
            <v>0</v>
          </cell>
          <cell r="BZ820">
            <v>0</v>
          </cell>
          <cell r="CA820">
            <v>0</v>
          </cell>
          <cell r="CB820">
            <v>0</v>
          </cell>
          <cell r="CC820">
            <v>0</v>
          </cell>
          <cell r="CD820">
            <v>0</v>
          </cell>
          <cell r="CE820">
            <v>0</v>
          </cell>
          <cell r="CF820">
            <v>0</v>
          </cell>
          <cell r="CG820">
            <v>0</v>
          </cell>
          <cell r="CH820">
            <v>0</v>
          </cell>
          <cell r="CN820">
            <v>0</v>
          </cell>
          <cell r="CO820">
            <v>0</v>
          </cell>
          <cell r="CP820">
            <v>0</v>
          </cell>
          <cell r="CQ820">
            <v>0</v>
          </cell>
          <cell r="CS820">
            <v>0</v>
          </cell>
          <cell r="CT820">
            <v>0</v>
          </cell>
          <cell r="CU820">
            <v>0</v>
          </cell>
          <cell r="CV820">
            <v>0</v>
          </cell>
          <cell r="CW820">
            <v>0</v>
          </cell>
          <cell r="EE820">
            <v>0</v>
          </cell>
          <cell r="EF820">
            <v>0</v>
          </cell>
          <cell r="EH820">
            <v>0</v>
          </cell>
          <cell r="EI820">
            <v>0</v>
          </cell>
          <cell r="EJ820">
            <v>0</v>
          </cell>
          <cell r="EK820">
            <v>0</v>
          </cell>
          <cell r="EL820">
            <v>0</v>
          </cell>
          <cell r="EM820">
            <v>0</v>
          </cell>
        </row>
        <row r="821">
          <cell r="A821">
            <v>0</v>
          </cell>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v>0</v>
          </cell>
          <cell r="AO821">
            <v>0</v>
          </cell>
          <cell r="AP821">
            <v>0</v>
          </cell>
          <cell r="AQ821">
            <v>0</v>
          </cell>
          <cell r="AR821">
            <v>0</v>
          </cell>
          <cell r="AS821">
            <v>0</v>
          </cell>
          <cell r="AT821">
            <v>0</v>
          </cell>
          <cell r="AV821">
            <v>0</v>
          </cell>
          <cell r="AW821">
            <v>0</v>
          </cell>
          <cell r="AX821">
            <v>0</v>
          </cell>
          <cell r="BA821">
            <v>0</v>
          </cell>
          <cell r="BB821">
            <v>0</v>
          </cell>
          <cell r="BC821">
            <v>0</v>
          </cell>
          <cell r="BD821">
            <v>0</v>
          </cell>
          <cell r="BE821">
            <v>0</v>
          </cell>
          <cell r="BF821">
            <v>0</v>
          </cell>
          <cell r="BG821">
            <v>0</v>
          </cell>
          <cell r="BH821">
            <v>0</v>
          </cell>
          <cell r="BI821">
            <v>0</v>
          </cell>
          <cell r="BJ821">
            <v>0</v>
          </cell>
          <cell r="BK821">
            <v>0</v>
          </cell>
          <cell r="BL821">
            <v>0</v>
          </cell>
          <cell r="BM821">
            <v>0</v>
          </cell>
          <cell r="BN821">
            <v>0</v>
          </cell>
          <cell r="BO821">
            <v>0</v>
          </cell>
          <cell r="BP821">
            <v>0</v>
          </cell>
          <cell r="BQ821">
            <v>0</v>
          </cell>
          <cell r="BR821">
            <v>0</v>
          </cell>
          <cell r="BS821">
            <v>0</v>
          </cell>
          <cell r="BT821">
            <v>0</v>
          </cell>
          <cell r="BU821">
            <v>0</v>
          </cell>
          <cell r="BV821">
            <v>0</v>
          </cell>
          <cell r="BW821">
            <v>0</v>
          </cell>
          <cell r="BX821">
            <v>0</v>
          </cell>
          <cell r="BY821">
            <v>0</v>
          </cell>
          <cell r="BZ821">
            <v>0</v>
          </cell>
          <cell r="CA821">
            <v>0</v>
          </cell>
          <cell r="CB821">
            <v>0</v>
          </cell>
          <cell r="CC821">
            <v>0</v>
          </cell>
          <cell r="CD821">
            <v>0</v>
          </cell>
          <cell r="CE821">
            <v>0</v>
          </cell>
          <cell r="CF821">
            <v>0</v>
          </cell>
          <cell r="CG821">
            <v>0</v>
          </cell>
          <cell r="CH821">
            <v>0</v>
          </cell>
          <cell r="CN821">
            <v>0</v>
          </cell>
          <cell r="CO821">
            <v>0</v>
          </cell>
          <cell r="CP821">
            <v>0</v>
          </cell>
          <cell r="CQ821">
            <v>0</v>
          </cell>
          <cell r="CS821">
            <v>0</v>
          </cell>
          <cell r="CT821">
            <v>0</v>
          </cell>
          <cell r="CU821">
            <v>0</v>
          </cell>
          <cell r="CV821">
            <v>0</v>
          </cell>
          <cell r="CW821">
            <v>0</v>
          </cell>
          <cell r="EE821">
            <v>0</v>
          </cell>
          <cell r="EF821">
            <v>0</v>
          </cell>
          <cell r="EH821">
            <v>0</v>
          </cell>
          <cell r="EI821">
            <v>0</v>
          </cell>
          <cell r="EJ821">
            <v>0</v>
          </cell>
          <cell r="EK821">
            <v>0</v>
          </cell>
          <cell r="EL821">
            <v>0</v>
          </cell>
          <cell r="EM821">
            <v>0</v>
          </cell>
        </row>
        <row r="822">
          <cell r="A822">
            <v>0</v>
          </cell>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cell r="AF822">
            <v>0</v>
          </cell>
          <cell r="AG822">
            <v>0</v>
          </cell>
          <cell r="AH822">
            <v>0</v>
          </cell>
          <cell r="AI822">
            <v>0</v>
          </cell>
          <cell r="AJ822">
            <v>0</v>
          </cell>
          <cell r="AK822">
            <v>0</v>
          </cell>
          <cell r="AL822">
            <v>0</v>
          </cell>
          <cell r="AM822">
            <v>0</v>
          </cell>
          <cell r="AN822">
            <v>0</v>
          </cell>
          <cell r="AO822">
            <v>0</v>
          </cell>
          <cell r="AP822">
            <v>0</v>
          </cell>
          <cell r="AQ822">
            <v>0</v>
          </cell>
          <cell r="AR822">
            <v>0</v>
          </cell>
          <cell r="AS822">
            <v>0</v>
          </cell>
          <cell r="AT822">
            <v>0</v>
          </cell>
          <cell r="AV822">
            <v>0</v>
          </cell>
          <cell r="AW822">
            <v>0</v>
          </cell>
          <cell r="AX822">
            <v>0</v>
          </cell>
          <cell r="BA822">
            <v>0</v>
          </cell>
          <cell r="BB822">
            <v>0</v>
          </cell>
          <cell r="BC822">
            <v>0</v>
          </cell>
          <cell r="BD822">
            <v>0</v>
          </cell>
          <cell r="BE822">
            <v>0</v>
          </cell>
          <cell r="BF822">
            <v>0</v>
          </cell>
          <cell r="BG822">
            <v>0</v>
          </cell>
          <cell r="BH822">
            <v>0</v>
          </cell>
          <cell r="BI822">
            <v>0</v>
          </cell>
          <cell r="BJ822">
            <v>0</v>
          </cell>
          <cell r="BK822">
            <v>0</v>
          </cell>
          <cell r="BL822">
            <v>0</v>
          </cell>
          <cell r="BM822">
            <v>0</v>
          </cell>
          <cell r="BN822">
            <v>0</v>
          </cell>
          <cell r="BO822">
            <v>0</v>
          </cell>
          <cell r="BP822">
            <v>0</v>
          </cell>
          <cell r="BQ822">
            <v>0</v>
          </cell>
          <cell r="BR822">
            <v>0</v>
          </cell>
          <cell r="BS822">
            <v>0</v>
          </cell>
          <cell r="BT822">
            <v>0</v>
          </cell>
          <cell r="BU822">
            <v>0</v>
          </cell>
          <cell r="BV822">
            <v>0</v>
          </cell>
          <cell r="BW822">
            <v>0</v>
          </cell>
          <cell r="BX822">
            <v>0</v>
          </cell>
          <cell r="BY822">
            <v>0</v>
          </cell>
          <cell r="BZ822">
            <v>0</v>
          </cell>
          <cell r="CA822">
            <v>0</v>
          </cell>
          <cell r="CB822">
            <v>0</v>
          </cell>
          <cell r="CC822">
            <v>0</v>
          </cell>
          <cell r="CD822">
            <v>0</v>
          </cell>
          <cell r="CE822">
            <v>0</v>
          </cell>
          <cell r="CF822">
            <v>0</v>
          </cell>
          <cell r="CG822">
            <v>0</v>
          </cell>
          <cell r="CH822">
            <v>0</v>
          </cell>
          <cell r="CN822">
            <v>0</v>
          </cell>
          <cell r="CO822">
            <v>0</v>
          </cell>
          <cell r="CP822">
            <v>0</v>
          </cell>
          <cell r="CQ822">
            <v>0</v>
          </cell>
          <cell r="CS822">
            <v>0</v>
          </cell>
          <cell r="CT822">
            <v>0</v>
          </cell>
          <cell r="CU822">
            <v>0</v>
          </cell>
          <cell r="CV822">
            <v>0</v>
          </cell>
          <cell r="CW822">
            <v>0</v>
          </cell>
          <cell r="EE822">
            <v>0</v>
          </cell>
          <cell r="EF822">
            <v>0</v>
          </cell>
          <cell r="EH822">
            <v>0</v>
          </cell>
          <cell r="EI822">
            <v>0</v>
          </cell>
          <cell r="EJ822">
            <v>0</v>
          </cell>
          <cell r="EK822">
            <v>0</v>
          </cell>
          <cell r="EL822">
            <v>0</v>
          </cell>
          <cell r="EM822">
            <v>0</v>
          </cell>
        </row>
        <row r="823">
          <cell r="A823">
            <v>0</v>
          </cell>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v>0</v>
          </cell>
          <cell r="AO823">
            <v>0</v>
          </cell>
          <cell r="AP823">
            <v>0</v>
          </cell>
          <cell r="AQ823">
            <v>0</v>
          </cell>
          <cell r="AR823">
            <v>0</v>
          </cell>
          <cell r="AS823">
            <v>0</v>
          </cell>
          <cell r="AT823">
            <v>0</v>
          </cell>
          <cell r="AV823">
            <v>0</v>
          </cell>
          <cell r="AW823">
            <v>0</v>
          </cell>
          <cell r="AX823">
            <v>0</v>
          </cell>
          <cell r="BA823">
            <v>0</v>
          </cell>
          <cell r="BB823">
            <v>0</v>
          </cell>
          <cell r="BC823">
            <v>0</v>
          </cell>
          <cell r="BD823">
            <v>0</v>
          </cell>
          <cell r="BE823">
            <v>0</v>
          </cell>
          <cell r="BF823">
            <v>0</v>
          </cell>
          <cell r="BG823">
            <v>0</v>
          </cell>
          <cell r="BH823">
            <v>0</v>
          </cell>
          <cell r="BI823">
            <v>0</v>
          </cell>
          <cell r="BJ823">
            <v>0</v>
          </cell>
          <cell r="BK823">
            <v>0</v>
          </cell>
          <cell r="BL823">
            <v>0</v>
          </cell>
          <cell r="BM823">
            <v>0</v>
          </cell>
          <cell r="BN823">
            <v>0</v>
          </cell>
          <cell r="BO823">
            <v>0</v>
          </cell>
          <cell r="BP823">
            <v>0</v>
          </cell>
          <cell r="BQ823">
            <v>0</v>
          </cell>
          <cell r="BR823">
            <v>0</v>
          </cell>
          <cell r="BS823">
            <v>0</v>
          </cell>
          <cell r="BT823">
            <v>0</v>
          </cell>
          <cell r="BU823">
            <v>0</v>
          </cell>
          <cell r="BV823">
            <v>0</v>
          </cell>
          <cell r="BW823">
            <v>0</v>
          </cell>
          <cell r="BX823">
            <v>0</v>
          </cell>
          <cell r="BY823">
            <v>0</v>
          </cell>
          <cell r="BZ823">
            <v>0</v>
          </cell>
          <cell r="CA823">
            <v>0</v>
          </cell>
          <cell r="CB823">
            <v>0</v>
          </cell>
          <cell r="CC823">
            <v>0</v>
          </cell>
          <cell r="CD823">
            <v>0</v>
          </cell>
          <cell r="CE823">
            <v>0</v>
          </cell>
          <cell r="CF823">
            <v>0</v>
          </cell>
          <cell r="CG823">
            <v>0</v>
          </cell>
          <cell r="CH823">
            <v>0</v>
          </cell>
          <cell r="CN823">
            <v>0</v>
          </cell>
          <cell r="CO823">
            <v>0</v>
          </cell>
          <cell r="CP823">
            <v>0</v>
          </cell>
          <cell r="CQ823">
            <v>0</v>
          </cell>
          <cell r="CS823">
            <v>0</v>
          </cell>
          <cell r="CT823">
            <v>0</v>
          </cell>
          <cell r="CU823">
            <v>0</v>
          </cell>
          <cell r="CV823">
            <v>0</v>
          </cell>
          <cell r="CW823">
            <v>0</v>
          </cell>
          <cell r="EE823">
            <v>0</v>
          </cell>
          <cell r="EF823">
            <v>0</v>
          </cell>
          <cell r="EH823">
            <v>0</v>
          </cell>
          <cell r="EI823">
            <v>0</v>
          </cell>
          <cell r="EJ823">
            <v>0</v>
          </cell>
          <cell r="EK823">
            <v>0</v>
          </cell>
          <cell r="EL823">
            <v>0</v>
          </cell>
          <cell r="EM823">
            <v>0</v>
          </cell>
        </row>
        <row r="824">
          <cell r="A824">
            <v>0</v>
          </cell>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cell r="AF824">
            <v>0</v>
          </cell>
          <cell r="AG824">
            <v>0</v>
          </cell>
          <cell r="AH824">
            <v>0</v>
          </cell>
          <cell r="AI824">
            <v>0</v>
          </cell>
          <cell r="AJ824">
            <v>0</v>
          </cell>
          <cell r="AK824">
            <v>0</v>
          </cell>
          <cell r="AL824">
            <v>0</v>
          </cell>
          <cell r="AM824">
            <v>0</v>
          </cell>
          <cell r="AN824">
            <v>0</v>
          </cell>
          <cell r="AO824">
            <v>0</v>
          </cell>
          <cell r="AP824">
            <v>0</v>
          </cell>
          <cell r="AQ824">
            <v>0</v>
          </cell>
          <cell r="AR824">
            <v>0</v>
          </cell>
          <cell r="AS824">
            <v>0</v>
          </cell>
          <cell r="AT824">
            <v>0</v>
          </cell>
          <cell r="AV824">
            <v>0</v>
          </cell>
          <cell r="AW824">
            <v>0</v>
          </cell>
          <cell r="AX824">
            <v>0</v>
          </cell>
          <cell r="BA824">
            <v>0</v>
          </cell>
          <cell r="BB824">
            <v>0</v>
          </cell>
          <cell r="BC824">
            <v>0</v>
          </cell>
          <cell r="BD824">
            <v>0</v>
          </cell>
          <cell r="BE824">
            <v>0</v>
          </cell>
          <cell r="BF824">
            <v>0</v>
          </cell>
          <cell r="BG824">
            <v>0</v>
          </cell>
          <cell r="BH824">
            <v>0</v>
          </cell>
          <cell r="BI824">
            <v>0</v>
          </cell>
          <cell r="BJ824">
            <v>0</v>
          </cell>
          <cell r="BK824">
            <v>0</v>
          </cell>
          <cell r="BL824">
            <v>0</v>
          </cell>
          <cell r="BM824">
            <v>0</v>
          </cell>
          <cell r="BN824">
            <v>0</v>
          </cell>
          <cell r="BO824">
            <v>0</v>
          </cell>
          <cell r="BP824">
            <v>0</v>
          </cell>
          <cell r="BQ824">
            <v>0</v>
          </cell>
          <cell r="BR824">
            <v>0</v>
          </cell>
          <cell r="BS824">
            <v>0</v>
          </cell>
          <cell r="BT824">
            <v>0</v>
          </cell>
          <cell r="BU824">
            <v>0</v>
          </cell>
          <cell r="BV824">
            <v>0</v>
          </cell>
          <cell r="BW824">
            <v>0</v>
          </cell>
          <cell r="BX824">
            <v>0</v>
          </cell>
          <cell r="BY824">
            <v>0</v>
          </cell>
          <cell r="BZ824">
            <v>0</v>
          </cell>
          <cell r="CA824">
            <v>0</v>
          </cell>
          <cell r="CB824">
            <v>0</v>
          </cell>
          <cell r="CC824">
            <v>0</v>
          </cell>
          <cell r="CD824">
            <v>0</v>
          </cell>
          <cell r="CE824">
            <v>0</v>
          </cell>
          <cell r="CF824">
            <v>0</v>
          </cell>
          <cell r="CG824">
            <v>0</v>
          </cell>
          <cell r="CH824">
            <v>0</v>
          </cell>
          <cell r="CN824">
            <v>0</v>
          </cell>
          <cell r="CO824">
            <v>0</v>
          </cell>
          <cell r="CP824">
            <v>0</v>
          </cell>
          <cell r="CQ824">
            <v>0</v>
          </cell>
          <cell r="CS824">
            <v>0</v>
          </cell>
          <cell r="CT824">
            <v>0</v>
          </cell>
          <cell r="CU824">
            <v>0</v>
          </cell>
          <cell r="CV824">
            <v>0</v>
          </cell>
          <cell r="CW824">
            <v>0</v>
          </cell>
          <cell r="EE824">
            <v>0</v>
          </cell>
          <cell r="EF824">
            <v>0</v>
          </cell>
          <cell r="EH824">
            <v>0</v>
          </cell>
          <cell r="EI824">
            <v>0</v>
          </cell>
          <cell r="EJ824">
            <v>0</v>
          </cell>
          <cell r="EK824">
            <v>0</v>
          </cell>
          <cell r="EL824">
            <v>0</v>
          </cell>
          <cell r="EM824">
            <v>0</v>
          </cell>
        </row>
        <row r="825">
          <cell r="A825">
            <v>0</v>
          </cell>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v>0</v>
          </cell>
          <cell r="AO825">
            <v>0</v>
          </cell>
          <cell r="AP825">
            <v>0</v>
          </cell>
          <cell r="AQ825">
            <v>0</v>
          </cell>
          <cell r="AR825">
            <v>0</v>
          </cell>
          <cell r="AS825">
            <v>0</v>
          </cell>
          <cell r="AT825">
            <v>0</v>
          </cell>
          <cell r="AV825">
            <v>0</v>
          </cell>
          <cell r="AW825">
            <v>0</v>
          </cell>
          <cell r="AX825">
            <v>0</v>
          </cell>
          <cell r="BA825">
            <v>0</v>
          </cell>
          <cell r="BB825">
            <v>0</v>
          </cell>
          <cell r="BC825">
            <v>0</v>
          </cell>
          <cell r="BD825">
            <v>0</v>
          </cell>
          <cell r="BE825">
            <v>0</v>
          </cell>
          <cell r="BF825">
            <v>0</v>
          </cell>
          <cell r="BG825">
            <v>0</v>
          </cell>
          <cell r="BH825">
            <v>0</v>
          </cell>
          <cell r="BI825">
            <v>0</v>
          </cell>
          <cell r="BJ825">
            <v>0</v>
          </cell>
          <cell r="BK825">
            <v>0</v>
          </cell>
          <cell r="BL825">
            <v>0</v>
          </cell>
          <cell r="BM825">
            <v>0</v>
          </cell>
          <cell r="BN825">
            <v>0</v>
          </cell>
          <cell r="BO825">
            <v>0</v>
          </cell>
          <cell r="BP825">
            <v>0</v>
          </cell>
          <cell r="BQ825">
            <v>0</v>
          </cell>
          <cell r="BR825">
            <v>0</v>
          </cell>
          <cell r="BS825">
            <v>0</v>
          </cell>
          <cell r="BT825">
            <v>0</v>
          </cell>
          <cell r="BU825">
            <v>0</v>
          </cell>
          <cell r="BV825">
            <v>0</v>
          </cell>
          <cell r="BW825">
            <v>0</v>
          </cell>
          <cell r="BX825">
            <v>0</v>
          </cell>
          <cell r="BY825">
            <v>0</v>
          </cell>
          <cell r="BZ825">
            <v>0</v>
          </cell>
          <cell r="CA825">
            <v>0</v>
          </cell>
          <cell r="CB825">
            <v>0</v>
          </cell>
          <cell r="CC825">
            <v>0</v>
          </cell>
          <cell r="CD825">
            <v>0</v>
          </cell>
          <cell r="CE825">
            <v>0</v>
          </cell>
          <cell r="CF825">
            <v>0</v>
          </cell>
          <cell r="CG825">
            <v>0</v>
          </cell>
          <cell r="CH825">
            <v>0</v>
          </cell>
          <cell r="CN825">
            <v>0</v>
          </cell>
          <cell r="CO825">
            <v>0</v>
          </cell>
          <cell r="CP825">
            <v>0</v>
          </cell>
          <cell r="CQ825">
            <v>0</v>
          </cell>
          <cell r="CS825">
            <v>0</v>
          </cell>
          <cell r="CT825">
            <v>0</v>
          </cell>
          <cell r="CU825">
            <v>0</v>
          </cell>
          <cell r="CV825">
            <v>0</v>
          </cell>
          <cell r="CW825">
            <v>0</v>
          </cell>
          <cell r="EE825">
            <v>0</v>
          </cell>
          <cell r="EF825">
            <v>0</v>
          </cell>
          <cell r="EH825">
            <v>0</v>
          </cell>
          <cell r="EI825">
            <v>0</v>
          </cell>
          <cell r="EJ825">
            <v>0</v>
          </cell>
          <cell r="EK825">
            <v>0</v>
          </cell>
          <cell r="EL825">
            <v>0</v>
          </cell>
          <cell r="EM825">
            <v>0</v>
          </cell>
        </row>
        <row r="826">
          <cell r="A826">
            <v>0</v>
          </cell>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P826">
            <v>0</v>
          </cell>
          <cell r="AQ826">
            <v>0</v>
          </cell>
          <cell r="AR826">
            <v>0</v>
          </cell>
          <cell r="AS826">
            <v>0</v>
          </cell>
          <cell r="AT826">
            <v>0</v>
          </cell>
          <cell r="AV826">
            <v>0</v>
          </cell>
          <cell r="AW826">
            <v>0</v>
          </cell>
          <cell r="AX826">
            <v>0</v>
          </cell>
          <cell r="BA826">
            <v>0</v>
          </cell>
          <cell r="BB826">
            <v>0</v>
          </cell>
          <cell r="BC826">
            <v>0</v>
          </cell>
          <cell r="BD826">
            <v>0</v>
          </cell>
          <cell r="BE826">
            <v>0</v>
          </cell>
          <cell r="BF826">
            <v>0</v>
          </cell>
          <cell r="BG826">
            <v>0</v>
          </cell>
          <cell r="BH826">
            <v>0</v>
          </cell>
          <cell r="BI826">
            <v>0</v>
          </cell>
          <cell r="BJ826">
            <v>0</v>
          </cell>
          <cell r="BK826">
            <v>0</v>
          </cell>
          <cell r="BL826">
            <v>0</v>
          </cell>
          <cell r="BM826">
            <v>0</v>
          </cell>
          <cell r="BN826">
            <v>0</v>
          </cell>
          <cell r="BO826">
            <v>0</v>
          </cell>
          <cell r="BP826">
            <v>0</v>
          </cell>
          <cell r="BQ826">
            <v>0</v>
          </cell>
          <cell r="BR826">
            <v>0</v>
          </cell>
          <cell r="BS826">
            <v>0</v>
          </cell>
          <cell r="BT826">
            <v>0</v>
          </cell>
          <cell r="BU826">
            <v>0</v>
          </cell>
          <cell r="BV826">
            <v>0</v>
          </cell>
          <cell r="BW826">
            <v>0</v>
          </cell>
          <cell r="BX826">
            <v>0</v>
          </cell>
          <cell r="BY826">
            <v>0</v>
          </cell>
          <cell r="BZ826">
            <v>0</v>
          </cell>
          <cell r="CA826">
            <v>0</v>
          </cell>
          <cell r="CB826">
            <v>0</v>
          </cell>
          <cell r="CC826">
            <v>0</v>
          </cell>
          <cell r="CD826">
            <v>0</v>
          </cell>
          <cell r="CE826">
            <v>0</v>
          </cell>
          <cell r="CF826">
            <v>0</v>
          </cell>
          <cell r="CG826">
            <v>0</v>
          </cell>
          <cell r="CH826">
            <v>0</v>
          </cell>
          <cell r="CN826">
            <v>0</v>
          </cell>
          <cell r="CO826">
            <v>0</v>
          </cell>
          <cell r="CP826">
            <v>0</v>
          </cell>
          <cell r="CQ826">
            <v>0</v>
          </cell>
          <cell r="CS826">
            <v>0</v>
          </cell>
          <cell r="CT826">
            <v>0</v>
          </cell>
          <cell r="CU826">
            <v>0</v>
          </cell>
          <cell r="CV826">
            <v>0</v>
          </cell>
          <cell r="CW826">
            <v>0</v>
          </cell>
          <cell r="EE826">
            <v>0</v>
          </cell>
          <cell r="EF826">
            <v>0</v>
          </cell>
          <cell r="EH826">
            <v>0</v>
          </cell>
          <cell r="EI826">
            <v>0</v>
          </cell>
          <cell r="EJ826">
            <v>0</v>
          </cell>
          <cell r="EK826">
            <v>0</v>
          </cell>
          <cell r="EL826">
            <v>0</v>
          </cell>
          <cell r="EM826">
            <v>0</v>
          </cell>
        </row>
        <row r="827">
          <cell r="A827">
            <v>0</v>
          </cell>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V827">
            <v>0</v>
          </cell>
          <cell r="AW827">
            <v>0</v>
          </cell>
          <cell r="AX827">
            <v>0</v>
          </cell>
          <cell r="BA827">
            <v>0</v>
          </cell>
          <cell r="BB827">
            <v>0</v>
          </cell>
          <cell r="BC827">
            <v>0</v>
          </cell>
          <cell r="BD827">
            <v>0</v>
          </cell>
          <cell r="BE827">
            <v>0</v>
          </cell>
          <cell r="BF827">
            <v>0</v>
          </cell>
          <cell r="BG827">
            <v>0</v>
          </cell>
          <cell r="BH827">
            <v>0</v>
          </cell>
          <cell r="BI827">
            <v>0</v>
          </cell>
          <cell r="BJ827">
            <v>0</v>
          </cell>
          <cell r="BK827">
            <v>0</v>
          </cell>
          <cell r="BL827">
            <v>0</v>
          </cell>
          <cell r="BM827">
            <v>0</v>
          </cell>
          <cell r="BN827">
            <v>0</v>
          </cell>
          <cell r="BO827">
            <v>0</v>
          </cell>
          <cell r="BP827">
            <v>0</v>
          </cell>
          <cell r="BQ827">
            <v>0</v>
          </cell>
          <cell r="BR827">
            <v>0</v>
          </cell>
          <cell r="BS827">
            <v>0</v>
          </cell>
          <cell r="BT827">
            <v>0</v>
          </cell>
          <cell r="BU827">
            <v>0</v>
          </cell>
          <cell r="BV827">
            <v>0</v>
          </cell>
          <cell r="BW827">
            <v>0</v>
          </cell>
          <cell r="BX827">
            <v>0</v>
          </cell>
          <cell r="BY827">
            <v>0</v>
          </cell>
          <cell r="BZ827">
            <v>0</v>
          </cell>
          <cell r="CA827">
            <v>0</v>
          </cell>
          <cell r="CB827">
            <v>0</v>
          </cell>
          <cell r="CC827">
            <v>0</v>
          </cell>
          <cell r="CD827">
            <v>0</v>
          </cell>
          <cell r="CE827">
            <v>0</v>
          </cell>
          <cell r="CF827">
            <v>0</v>
          </cell>
          <cell r="CG827">
            <v>0</v>
          </cell>
          <cell r="CH827">
            <v>0</v>
          </cell>
          <cell r="CN827">
            <v>0</v>
          </cell>
          <cell r="CO827">
            <v>0</v>
          </cell>
          <cell r="CP827">
            <v>0</v>
          </cell>
          <cell r="CQ827">
            <v>0</v>
          </cell>
          <cell r="CS827">
            <v>0</v>
          </cell>
          <cell r="CT827">
            <v>0</v>
          </cell>
          <cell r="CU827">
            <v>0</v>
          </cell>
          <cell r="CV827">
            <v>0</v>
          </cell>
          <cell r="CW827">
            <v>0</v>
          </cell>
          <cell r="EE827">
            <v>0</v>
          </cell>
          <cell r="EF827">
            <v>0</v>
          </cell>
          <cell r="EH827">
            <v>0</v>
          </cell>
          <cell r="EI827">
            <v>0</v>
          </cell>
          <cell r="EJ827">
            <v>0</v>
          </cell>
          <cell r="EK827">
            <v>0</v>
          </cell>
          <cell r="EL827">
            <v>0</v>
          </cell>
          <cell r="EM827">
            <v>0</v>
          </cell>
        </row>
        <row r="828">
          <cell r="A828">
            <v>0</v>
          </cell>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K828">
            <v>0</v>
          </cell>
          <cell r="AL828">
            <v>0</v>
          </cell>
          <cell r="AM828">
            <v>0</v>
          </cell>
          <cell r="AN828">
            <v>0</v>
          </cell>
          <cell r="AO828">
            <v>0</v>
          </cell>
          <cell r="AP828">
            <v>0</v>
          </cell>
          <cell r="AQ828">
            <v>0</v>
          </cell>
          <cell r="AR828">
            <v>0</v>
          </cell>
          <cell r="AS828">
            <v>0</v>
          </cell>
          <cell r="AT828">
            <v>0</v>
          </cell>
          <cell r="AV828">
            <v>0</v>
          </cell>
          <cell r="AW828">
            <v>0</v>
          </cell>
          <cell r="AX828">
            <v>0</v>
          </cell>
          <cell r="BA828">
            <v>0</v>
          </cell>
          <cell r="BB828">
            <v>0</v>
          </cell>
          <cell r="BC828">
            <v>0</v>
          </cell>
          <cell r="BD828">
            <v>0</v>
          </cell>
          <cell r="BE828">
            <v>0</v>
          </cell>
          <cell r="BF828">
            <v>0</v>
          </cell>
          <cell r="BG828">
            <v>0</v>
          </cell>
          <cell r="BH828">
            <v>0</v>
          </cell>
          <cell r="BI828">
            <v>0</v>
          </cell>
          <cell r="BJ828">
            <v>0</v>
          </cell>
          <cell r="BK828">
            <v>0</v>
          </cell>
          <cell r="BL828">
            <v>0</v>
          </cell>
          <cell r="BM828">
            <v>0</v>
          </cell>
          <cell r="BN828">
            <v>0</v>
          </cell>
          <cell r="BO828">
            <v>0</v>
          </cell>
          <cell r="BP828">
            <v>0</v>
          </cell>
          <cell r="BQ828">
            <v>0</v>
          </cell>
          <cell r="BR828">
            <v>0</v>
          </cell>
          <cell r="BS828">
            <v>0</v>
          </cell>
          <cell r="BT828">
            <v>0</v>
          </cell>
          <cell r="BU828">
            <v>0</v>
          </cell>
          <cell r="BV828">
            <v>0</v>
          </cell>
          <cell r="BW828">
            <v>0</v>
          </cell>
          <cell r="BX828">
            <v>0</v>
          </cell>
          <cell r="BY828">
            <v>0</v>
          </cell>
          <cell r="BZ828">
            <v>0</v>
          </cell>
          <cell r="CA828">
            <v>0</v>
          </cell>
          <cell r="CB828">
            <v>0</v>
          </cell>
          <cell r="CC828">
            <v>0</v>
          </cell>
          <cell r="CD828">
            <v>0</v>
          </cell>
          <cell r="CE828">
            <v>0</v>
          </cell>
          <cell r="CF828">
            <v>0</v>
          </cell>
          <cell r="CG828">
            <v>0</v>
          </cell>
          <cell r="CH828">
            <v>0</v>
          </cell>
          <cell r="CN828">
            <v>0</v>
          </cell>
          <cell r="CO828">
            <v>0</v>
          </cell>
          <cell r="CP828">
            <v>0</v>
          </cell>
          <cell r="CQ828">
            <v>0</v>
          </cell>
          <cell r="CS828">
            <v>0</v>
          </cell>
          <cell r="CT828">
            <v>0</v>
          </cell>
          <cell r="CU828">
            <v>0</v>
          </cell>
          <cell r="CV828">
            <v>0</v>
          </cell>
          <cell r="CW828">
            <v>0</v>
          </cell>
          <cell r="EE828">
            <v>0</v>
          </cell>
          <cell r="EF828">
            <v>0</v>
          </cell>
          <cell r="EH828">
            <v>0</v>
          </cell>
          <cell r="EI828">
            <v>0</v>
          </cell>
          <cell r="EJ828">
            <v>0</v>
          </cell>
          <cell r="EK828">
            <v>0</v>
          </cell>
          <cell r="EL828">
            <v>0</v>
          </cell>
          <cell r="EM828">
            <v>0</v>
          </cell>
        </row>
        <row r="829">
          <cell r="A829">
            <v>0</v>
          </cell>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v>0</v>
          </cell>
          <cell r="AO829">
            <v>0</v>
          </cell>
          <cell r="AP829">
            <v>0</v>
          </cell>
          <cell r="AQ829">
            <v>0</v>
          </cell>
          <cell r="AR829">
            <v>0</v>
          </cell>
          <cell r="AS829">
            <v>0</v>
          </cell>
          <cell r="AT829">
            <v>0</v>
          </cell>
          <cell r="AV829">
            <v>0</v>
          </cell>
          <cell r="AW829">
            <v>0</v>
          </cell>
          <cell r="AX829">
            <v>0</v>
          </cell>
          <cell r="BA829">
            <v>0</v>
          </cell>
          <cell r="BB829">
            <v>0</v>
          </cell>
          <cell r="BC829">
            <v>0</v>
          </cell>
          <cell r="BD829">
            <v>0</v>
          </cell>
          <cell r="BE829">
            <v>0</v>
          </cell>
          <cell r="BF829">
            <v>0</v>
          </cell>
          <cell r="BG829">
            <v>0</v>
          </cell>
          <cell r="BH829">
            <v>0</v>
          </cell>
          <cell r="BI829">
            <v>0</v>
          </cell>
          <cell r="BJ829">
            <v>0</v>
          </cell>
          <cell r="BK829">
            <v>0</v>
          </cell>
          <cell r="BL829">
            <v>0</v>
          </cell>
          <cell r="BM829">
            <v>0</v>
          </cell>
          <cell r="BN829">
            <v>0</v>
          </cell>
          <cell r="BO829">
            <v>0</v>
          </cell>
          <cell r="BP829">
            <v>0</v>
          </cell>
          <cell r="BQ829">
            <v>0</v>
          </cell>
          <cell r="BR829">
            <v>0</v>
          </cell>
          <cell r="BS829">
            <v>0</v>
          </cell>
          <cell r="BT829">
            <v>0</v>
          </cell>
          <cell r="BU829">
            <v>0</v>
          </cell>
          <cell r="BV829">
            <v>0</v>
          </cell>
          <cell r="BW829">
            <v>0</v>
          </cell>
          <cell r="BX829">
            <v>0</v>
          </cell>
          <cell r="BY829">
            <v>0</v>
          </cell>
          <cell r="BZ829">
            <v>0</v>
          </cell>
          <cell r="CA829">
            <v>0</v>
          </cell>
          <cell r="CB829">
            <v>0</v>
          </cell>
          <cell r="CC829">
            <v>0</v>
          </cell>
          <cell r="CD829">
            <v>0</v>
          </cell>
          <cell r="CE829">
            <v>0</v>
          </cell>
          <cell r="CF829">
            <v>0</v>
          </cell>
          <cell r="CG829">
            <v>0</v>
          </cell>
          <cell r="CH829">
            <v>0</v>
          </cell>
          <cell r="CN829">
            <v>0</v>
          </cell>
          <cell r="CO829">
            <v>0</v>
          </cell>
          <cell r="CP829">
            <v>0</v>
          </cell>
          <cell r="CQ829">
            <v>0</v>
          </cell>
          <cell r="CS829">
            <v>0</v>
          </cell>
          <cell r="CT829">
            <v>0</v>
          </cell>
          <cell r="CU829">
            <v>0</v>
          </cell>
          <cell r="CV829">
            <v>0</v>
          </cell>
          <cell r="CW829">
            <v>0</v>
          </cell>
          <cell r="EE829">
            <v>0</v>
          </cell>
          <cell r="EF829">
            <v>0</v>
          </cell>
          <cell r="EH829">
            <v>0</v>
          </cell>
          <cell r="EI829">
            <v>0</v>
          </cell>
          <cell r="EJ829">
            <v>0</v>
          </cell>
          <cell r="EK829">
            <v>0</v>
          </cell>
          <cell r="EL829">
            <v>0</v>
          </cell>
          <cell r="EM829">
            <v>0</v>
          </cell>
        </row>
        <row r="830">
          <cell r="A830">
            <v>0</v>
          </cell>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K830">
            <v>0</v>
          </cell>
          <cell r="AL830">
            <v>0</v>
          </cell>
          <cell r="AM830">
            <v>0</v>
          </cell>
          <cell r="AN830">
            <v>0</v>
          </cell>
          <cell r="AO830">
            <v>0</v>
          </cell>
          <cell r="AP830">
            <v>0</v>
          </cell>
          <cell r="AQ830">
            <v>0</v>
          </cell>
          <cell r="AR830">
            <v>0</v>
          </cell>
          <cell r="AS830">
            <v>0</v>
          </cell>
          <cell r="AT830">
            <v>0</v>
          </cell>
          <cell r="AV830">
            <v>0</v>
          </cell>
          <cell r="AW830">
            <v>0</v>
          </cell>
          <cell r="AX830">
            <v>0</v>
          </cell>
          <cell r="BA830">
            <v>0</v>
          </cell>
          <cell r="BB830">
            <v>0</v>
          </cell>
          <cell r="BC830">
            <v>0</v>
          </cell>
          <cell r="BD830">
            <v>0</v>
          </cell>
          <cell r="BE830">
            <v>0</v>
          </cell>
          <cell r="BF830">
            <v>0</v>
          </cell>
          <cell r="BG830">
            <v>0</v>
          </cell>
          <cell r="BH830">
            <v>0</v>
          </cell>
          <cell r="BI830">
            <v>0</v>
          </cell>
          <cell r="BJ830">
            <v>0</v>
          </cell>
          <cell r="BK830">
            <v>0</v>
          </cell>
          <cell r="BL830">
            <v>0</v>
          </cell>
          <cell r="BM830">
            <v>0</v>
          </cell>
          <cell r="BN830">
            <v>0</v>
          </cell>
          <cell r="BO830">
            <v>0</v>
          </cell>
          <cell r="BP830">
            <v>0</v>
          </cell>
          <cell r="BQ830">
            <v>0</v>
          </cell>
          <cell r="BR830">
            <v>0</v>
          </cell>
          <cell r="BS830">
            <v>0</v>
          </cell>
          <cell r="BT830">
            <v>0</v>
          </cell>
          <cell r="BU830">
            <v>0</v>
          </cell>
          <cell r="BV830">
            <v>0</v>
          </cell>
          <cell r="BW830">
            <v>0</v>
          </cell>
          <cell r="BX830">
            <v>0</v>
          </cell>
          <cell r="BY830">
            <v>0</v>
          </cell>
          <cell r="BZ830">
            <v>0</v>
          </cell>
          <cell r="CA830">
            <v>0</v>
          </cell>
          <cell r="CB830">
            <v>0</v>
          </cell>
          <cell r="CC830">
            <v>0</v>
          </cell>
          <cell r="CD830">
            <v>0</v>
          </cell>
          <cell r="CE830">
            <v>0</v>
          </cell>
          <cell r="CF830">
            <v>0</v>
          </cell>
          <cell r="CG830">
            <v>0</v>
          </cell>
          <cell r="CH830">
            <v>0</v>
          </cell>
          <cell r="CN830">
            <v>0</v>
          </cell>
          <cell r="CO830">
            <v>0</v>
          </cell>
          <cell r="CP830">
            <v>0</v>
          </cell>
          <cell r="CQ830">
            <v>0</v>
          </cell>
          <cell r="CS830">
            <v>0</v>
          </cell>
          <cell r="CT830">
            <v>0</v>
          </cell>
          <cell r="CU830">
            <v>0</v>
          </cell>
          <cell r="CV830">
            <v>0</v>
          </cell>
          <cell r="CW830">
            <v>0</v>
          </cell>
          <cell r="EE830">
            <v>0</v>
          </cell>
          <cell r="EF830">
            <v>0</v>
          </cell>
          <cell r="EH830">
            <v>0</v>
          </cell>
          <cell r="EI830">
            <v>0</v>
          </cell>
          <cell r="EJ830">
            <v>0</v>
          </cell>
          <cell r="EK830">
            <v>0</v>
          </cell>
          <cell r="EL830">
            <v>0</v>
          </cell>
          <cell r="EM830">
            <v>0</v>
          </cell>
        </row>
        <row r="831">
          <cell r="A831">
            <v>0</v>
          </cell>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0</v>
          </cell>
          <cell r="AR831">
            <v>0</v>
          </cell>
          <cell r="AS831">
            <v>0</v>
          </cell>
          <cell r="AT831">
            <v>0</v>
          </cell>
          <cell r="AV831">
            <v>0</v>
          </cell>
          <cell r="AW831">
            <v>0</v>
          </cell>
          <cell r="AX831">
            <v>0</v>
          </cell>
          <cell r="BA831">
            <v>0</v>
          </cell>
          <cell r="BB831">
            <v>0</v>
          </cell>
          <cell r="BC831">
            <v>0</v>
          </cell>
          <cell r="BD831">
            <v>0</v>
          </cell>
          <cell r="BE831">
            <v>0</v>
          </cell>
          <cell r="BF831">
            <v>0</v>
          </cell>
          <cell r="BG831">
            <v>0</v>
          </cell>
          <cell r="BH831">
            <v>0</v>
          </cell>
          <cell r="BI831">
            <v>0</v>
          </cell>
          <cell r="BJ831">
            <v>0</v>
          </cell>
          <cell r="BK831">
            <v>0</v>
          </cell>
          <cell r="BL831">
            <v>0</v>
          </cell>
          <cell r="BM831">
            <v>0</v>
          </cell>
          <cell r="BN831">
            <v>0</v>
          </cell>
          <cell r="BO831">
            <v>0</v>
          </cell>
          <cell r="BP831">
            <v>0</v>
          </cell>
          <cell r="BQ831">
            <v>0</v>
          </cell>
          <cell r="BR831">
            <v>0</v>
          </cell>
          <cell r="BS831">
            <v>0</v>
          </cell>
          <cell r="BT831">
            <v>0</v>
          </cell>
          <cell r="BU831">
            <v>0</v>
          </cell>
          <cell r="BV831">
            <v>0</v>
          </cell>
          <cell r="BW831">
            <v>0</v>
          </cell>
          <cell r="BX831">
            <v>0</v>
          </cell>
          <cell r="BY831">
            <v>0</v>
          </cell>
          <cell r="BZ831">
            <v>0</v>
          </cell>
          <cell r="CA831">
            <v>0</v>
          </cell>
          <cell r="CB831">
            <v>0</v>
          </cell>
          <cell r="CC831">
            <v>0</v>
          </cell>
          <cell r="CD831">
            <v>0</v>
          </cell>
          <cell r="CE831">
            <v>0</v>
          </cell>
          <cell r="CF831">
            <v>0</v>
          </cell>
          <cell r="CG831">
            <v>0</v>
          </cell>
          <cell r="CH831">
            <v>0</v>
          </cell>
          <cell r="CN831">
            <v>0</v>
          </cell>
          <cell r="CO831">
            <v>0</v>
          </cell>
          <cell r="CP831">
            <v>0</v>
          </cell>
          <cell r="CQ831">
            <v>0</v>
          </cell>
          <cell r="CS831">
            <v>0</v>
          </cell>
          <cell r="CT831">
            <v>0</v>
          </cell>
          <cell r="CU831">
            <v>0</v>
          </cell>
          <cell r="CV831">
            <v>0</v>
          </cell>
          <cell r="CW831">
            <v>0</v>
          </cell>
          <cell r="EE831">
            <v>0</v>
          </cell>
          <cell r="EF831">
            <v>0</v>
          </cell>
          <cell r="EH831">
            <v>0</v>
          </cell>
          <cell r="EI831">
            <v>0</v>
          </cell>
          <cell r="EJ831">
            <v>0</v>
          </cell>
          <cell r="EK831">
            <v>0</v>
          </cell>
          <cell r="EL831">
            <v>0</v>
          </cell>
          <cell r="EM831">
            <v>0</v>
          </cell>
        </row>
        <row r="832">
          <cell r="A832">
            <v>0</v>
          </cell>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0</v>
          </cell>
          <cell r="AR832">
            <v>0</v>
          </cell>
          <cell r="AS832">
            <v>0</v>
          </cell>
          <cell r="AT832">
            <v>0</v>
          </cell>
          <cell r="AV832">
            <v>0</v>
          </cell>
          <cell r="AW832">
            <v>0</v>
          </cell>
          <cell r="AX832">
            <v>0</v>
          </cell>
          <cell r="BA832">
            <v>0</v>
          </cell>
          <cell r="BB832">
            <v>0</v>
          </cell>
          <cell r="BC832">
            <v>0</v>
          </cell>
          <cell r="BD832">
            <v>0</v>
          </cell>
          <cell r="BE832">
            <v>0</v>
          </cell>
          <cell r="BF832">
            <v>0</v>
          </cell>
          <cell r="BG832">
            <v>0</v>
          </cell>
          <cell r="BH832">
            <v>0</v>
          </cell>
          <cell r="BI832">
            <v>0</v>
          </cell>
          <cell r="BJ832">
            <v>0</v>
          </cell>
          <cell r="BK832">
            <v>0</v>
          </cell>
          <cell r="BL832">
            <v>0</v>
          </cell>
          <cell r="BM832">
            <v>0</v>
          </cell>
          <cell r="BN832">
            <v>0</v>
          </cell>
          <cell r="BO832">
            <v>0</v>
          </cell>
          <cell r="BP832">
            <v>0</v>
          </cell>
          <cell r="BQ832">
            <v>0</v>
          </cell>
          <cell r="BR832">
            <v>0</v>
          </cell>
          <cell r="BS832">
            <v>0</v>
          </cell>
          <cell r="BT832">
            <v>0</v>
          </cell>
          <cell r="BU832">
            <v>0</v>
          </cell>
          <cell r="BV832">
            <v>0</v>
          </cell>
          <cell r="BW832">
            <v>0</v>
          </cell>
          <cell r="BX832">
            <v>0</v>
          </cell>
          <cell r="BY832">
            <v>0</v>
          </cell>
          <cell r="BZ832">
            <v>0</v>
          </cell>
          <cell r="CA832">
            <v>0</v>
          </cell>
          <cell r="CB832">
            <v>0</v>
          </cell>
          <cell r="CC832">
            <v>0</v>
          </cell>
          <cell r="CD832">
            <v>0</v>
          </cell>
          <cell r="CE832">
            <v>0</v>
          </cell>
          <cell r="CF832">
            <v>0</v>
          </cell>
          <cell r="CG832">
            <v>0</v>
          </cell>
          <cell r="CH832">
            <v>0</v>
          </cell>
          <cell r="CN832">
            <v>0</v>
          </cell>
          <cell r="CO832">
            <v>0</v>
          </cell>
          <cell r="CP832">
            <v>0</v>
          </cell>
          <cell r="CQ832">
            <v>0</v>
          </cell>
          <cell r="CS832">
            <v>0</v>
          </cell>
          <cell r="CT832">
            <v>0</v>
          </cell>
          <cell r="CU832">
            <v>0</v>
          </cell>
          <cell r="CV832">
            <v>0</v>
          </cell>
          <cell r="CW832">
            <v>0</v>
          </cell>
          <cell r="EE832">
            <v>0</v>
          </cell>
          <cell r="EF832">
            <v>0</v>
          </cell>
          <cell r="EH832">
            <v>0</v>
          </cell>
          <cell r="EI832">
            <v>0</v>
          </cell>
          <cell r="EJ832">
            <v>0</v>
          </cell>
          <cell r="EK832">
            <v>0</v>
          </cell>
          <cell r="EL832">
            <v>0</v>
          </cell>
          <cell r="EM832">
            <v>0</v>
          </cell>
        </row>
        <row r="833">
          <cell r="A833">
            <v>0</v>
          </cell>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V833">
            <v>0</v>
          </cell>
          <cell r="AW833">
            <v>0</v>
          </cell>
          <cell r="AX833">
            <v>0</v>
          </cell>
          <cell r="BA833">
            <v>0</v>
          </cell>
          <cell r="BB833">
            <v>0</v>
          </cell>
          <cell r="BC833">
            <v>0</v>
          </cell>
          <cell r="BD833">
            <v>0</v>
          </cell>
          <cell r="BE833">
            <v>0</v>
          </cell>
          <cell r="BF833">
            <v>0</v>
          </cell>
          <cell r="BG833">
            <v>0</v>
          </cell>
          <cell r="BH833">
            <v>0</v>
          </cell>
          <cell r="BI833">
            <v>0</v>
          </cell>
          <cell r="BJ833">
            <v>0</v>
          </cell>
          <cell r="BK833">
            <v>0</v>
          </cell>
          <cell r="BL833">
            <v>0</v>
          </cell>
          <cell r="BM833">
            <v>0</v>
          </cell>
          <cell r="BN833">
            <v>0</v>
          </cell>
          <cell r="BO833">
            <v>0</v>
          </cell>
          <cell r="BP833">
            <v>0</v>
          </cell>
          <cell r="BQ833">
            <v>0</v>
          </cell>
          <cell r="BR833">
            <v>0</v>
          </cell>
          <cell r="BS833">
            <v>0</v>
          </cell>
          <cell r="BT833">
            <v>0</v>
          </cell>
          <cell r="BU833">
            <v>0</v>
          </cell>
          <cell r="BV833">
            <v>0</v>
          </cell>
          <cell r="BW833">
            <v>0</v>
          </cell>
          <cell r="BX833">
            <v>0</v>
          </cell>
          <cell r="BY833">
            <v>0</v>
          </cell>
          <cell r="BZ833">
            <v>0</v>
          </cell>
          <cell r="CA833">
            <v>0</v>
          </cell>
          <cell r="CB833">
            <v>0</v>
          </cell>
          <cell r="CC833">
            <v>0</v>
          </cell>
          <cell r="CD833">
            <v>0</v>
          </cell>
          <cell r="CE833">
            <v>0</v>
          </cell>
          <cell r="CF833">
            <v>0</v>
          </cell>
          <cell r="CG833">
            <v>0</v>
          </cell>
          <cell r="CH833">
            <v>0</v>
          </cell>
          <cell r="CN833">
            <v>0</v>
          </cell>
          <cell r="CO833">
            <v>0</v>
          </cell>
          <cell r="CP833">
            <v>0</v>
          </cell>
          <cell r="CQ833">
            <v>0</v>
          </cell>
          <cell r="CS833">
            <v>0</v>
          </cell>
          <cell r="CT833">
            <v>0</v>
          </cell>
          <cell r="CU833">
            <v>0</v>
          </cell>
          <cell r="CV833">
            <v>0</v>
          </cell>
          <cell r="CW833">
            <v>0</v>
          </cell>
          <cell r="EE833">
            <v>0</v>
          </cell>
          <cell r="EF833">
            <v>0</v>
          </cell>
          <cell r="EH833">
            <v>0</v>
          </cell>
          <cell r="EI833">
            <v>0</v>
          </cell>
          <cell r="EJ833">
            <v>0</v>
          </cell>
          <cell r="EK833">
            <v>0</v>
          </cell>
          <cell r="EL833">
            <v>0</v>
          </cell>
          <cell r="EM833">
            <v>0</v>
          </cell>
        </row>
        <row r="834">
          <cell r="A834">
            <v>0</v>
          </cell>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V834">
            <v>0</v>
          </cell>
          <cell r="AW834">
            <v>0</v>
          </cell>
          <cell r="AX834">
            <v>0</v>
          </cell>
          <cell r="BA834">
            <v>0</v>
          </cell>
          <cell r="BB834">
            <v>0</v>
          </cell>
          <cell r="BC834">
            <v>0</v>
          </cell>
          <cell r="BD834">
            <v>0</v>
          </cell>
          <cell r="BE834">
            <v>0</v>
          </cell>
          <cell r="BF834">
            <v>0</v>
          </cell>
          <cell r="BG834">
            <v>0</v>
          </cell>
          <cell r="BH834">
            <v>0</v>
          </cell>
          <cell r="BI834">
            <v>0</v>
          </cell>
          <cell r="BJ834">
            <v>0</v>
          </cell>
          <cell r="BK834">
            <v>0</v>
          </cell>
          <cell r="BL834">
            <v>0</v>
          </cell>
          <cell r="BM834">
            <v>0</v>
          </cell>
          <cell r="BN834">
            <v>0</v>
          </cell>
          <cell r="BO834">
            <v>0</v>
          </cell>
          <cell r="BP834">
            <v>0</v>
          </cell>
          <cell r="BQ834">
            <v>0</v>
          </cell>
          <cell r="BR834">
            <v>0</v>
          </cell>
          <cell r="BS834">
            <v>0</v>
          </cell>
          <cell r="BT834">
            <v>0</v>
          </cell>
          <cell r="BU834">
            <v>0</v>
          </cell>
          <cell r="BV834">
            <v>0</v>
          </cell>
          <cell r="BW834">
            <v>0</v>
          </cell>
          <cell r="BX834">
            <v>0</v>
          </cell>
          <cell r="BY834">
            <v>0</v>
          </cell>
          <cell r="BZ834">
            <v>0</v>
          </cell>
          <cell r="CA834">
            <v>0</v>
          </cell>
          <cell r="CB834">
            <v>0</v>
          </cell>
          <cell r="CC834">
            <v>0</v>
          </cell>
          <cell r="CD834">
            <v>0</v>
          </cell>
          <cell r="CE834">
            <v>0</v>
          </cell>
          <cell r="CF834">
            <v>0</v>
          </cell>
          <cell r="CG834">
            <v>0</v>
          </cell>
          <cell r="CH834">
            <v>0</v>
          </cell>
          <cell r="CN834">
            <v>0</v>
          </cell>
          <cell r="CO834">
            <v>0</v>
          </cell>
          <cell r="CP834">
            <v>0</v>
          </cell>
          <cell r="CQ834">
            <v>0</v>
          </cell>
          <cell r="CS834">
            <v>0</v>
          </cell>
          <cell r="CT834">
            <v>0</v>
          </cell>
          <cell r="CU834">
            <v>0</v>
          </cell>
          <cell r="CV834">
            <v>0</v>
          </cell>
          <cell r="CW834">
            <v>0</v>
          </cell>
          <cell r="EE834">
            <v>0</v>
          </cell>
          <cell r="EF834">
            <v>0</v>
          </cell>
          <cell r="EH834">
            <v>0</v>
          </cell>
          <cell r="EI834">
            <v>0</v>
          </cell>
          <cell r="EJ834">
            <v>0</v>
          </cell>
          <cell r="EK834">
            <v>0</v>
          </cell>
          <cell r="EL834">
            <v>0</v>
          </cell>
          <cell r="EM834">
            <v>0</v>
          </cell>
        </row>
        <row r="835">
          <cell r="A835">
            <v>0</v>
          </cell>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0</v>
          </cell>
          <cell r="AS835">
            <v>0</v>
          </cell>
          <cell r="AT835">
            <v>0</v>
          </cell>
          <cell r="AV835">
            <v>0</v>
          </cell>
          <cell r="AW835">
            <v>0</v>
          </cell>
          <cell r="AX835">
            <v>0</v>
          </cell>
          <cell r="BA835">
            <v>0</v>
          </cell>
          <cell r="BB835">
            <v>0</v>
          </cell>
          <cell r="BC835">
            <v>0</v>
          </cell>
          <cell r="BD835">
            <v>0</v>
          </cell>
          <cell r="BE835">
            <v>0</v>
          </cell>
          <cell r="BF835">
            <v>0</v>
          </cell>
          <cell r="BG835">
            <v>0</v>
          </cell>
          <cell r="BH835">
            <v>0</v>
          </cell>
          <cell r="BI835">
            <v>0</v>
          </cell>
          <cell r="BJ835">
            <v>0</v>
          </cell>
          <cell r="BK835">
            <v>0</v>
          </cell>
          <cell r="BL835">
            <v>0</v>
          </cell>
          <cell r="BM835">
            <v>0</v>
          </cell>
          <cell r="BN835">
            <v>0</v>
          </cell>
          <cell r="BO835">
            <v>0</v>
          </cell>
          <cell r="BP835">
            <v>0</v>
          </cell>
          <cell r="BQ835">
            <v>0</v>
          </cell>
          <cell r="BR835">
            <v>0</v>
          </cell>
          <cell r="BS835">
            <v>0</v>
          </cell>
          <cell r="BT835">
            <v>0</v>
          </cell>
          <cell r="BU835">
            <v>0</v>
          </cell>
          <cell r="BV835">
            <v>0</v>
          </cell>
          <cell r="BW835">
            <v>0</v>
          </cell>
          <cell r="BX835">
            <v>0</v>
          </cell>
          <cell r="BY835">
            <v>0</v>
          </cell>
          <cell r="BZ835">
            <v>0</v>
          </cell>
          <cell r="CA835">
            <v>0</v>
          </cell>
          <cell r="CB835">
            <v>0</v>
          </cell>
          <cell r="CC835">
            <v>0</v>
          </cell>
          <cell r="CD835">
            <v>0</v>
          </cell>
          <cell r="CE835">
            <v>0</v>
          </cell>
          <cell r="CF835">
            <v>0</v>
          </cell>
          <cell r="CG835">
            <v>0</v>
          </cell>
          <cell r="CH835">
            <v>0</v>
          </cell>
          <cell r="CN835">
            <v>0</v>
          </cell>
          <cell r="CO835">
            <v>0</v>
          </cell>
          <cell r="CP835">
            <v>0</v>
          </cell>
          <cell r="CQ835">
            <v>0</v>
          </cell>
          <cell r="CS835">
            <v>0</v>
          </cell>
          <cell r="CT835">
            <v>0</v>
          </cell>
          <cell r="CU835">
            <v>0</v>
          </cell>
          <cell r="CV835">
            <v>0</v>
          </cell>
          <cell r="CW835">
            <v>0</v>
          </cell>
          <cell r="EE835">
            <v>0</v>
          </cell>
          <cell r="EF835">
            <v>0</v>
          </cell>
          <cell r="EH835">
            <v>0</v>
          </cell>
          <cell r="EI835">
            <v>0</v>
          </cell>
          <cell r="EJ835">
            <v>0</v>
          </cell>
          <cell r="EK835">
            <v>0</v>
          </cell>
          <cell r="EL835">
            <v>0</v>
          </cell>
          <cell r="EM835">
            <v>0</v>
          </cell>
        </row>
        <row r="836">
          <cell r="A836">
            <v>0</v>
          </cell>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P836">
            <v>0</v>
          </cell>
          <cell r="AQ836">
            <v>0</v>
          </cell>
          <cell r="AR836">
            <v>0</v>
          </cell>
          <cell r="AS836">
            <v>0</v>
          </cell>
          <cell r="AT836">
            <v>0</v>
          </cell>
          <cell r="AV836">
            <v>0</v>
          </cell>
          <cell r="AW836">
            <v>0</v>
          </cell>
          <cell r="AX836">
            <v>0</v>
          </cell>
          <cell r="BA836">
            <v>0</v>
          </cell>
          <cell r="BB836">
            <v>0</v>
          </cell>
          <cell r="BC836">
            <v>0</v>
          </cell>
          <cell r="BD836">
            <v>0</v>
          </cell>
          <cell r="BE836">
            <v>0</v>
          </cell>
          <cell r="BF836">
            <v>0</v>
          </cell>
          <cell r="BG836">
            <v>0</v>
          </cell>
          <cell r="BH836">
            <v>0</v>
          </cell>
          <cell r="BI836">
            <v>0</v>
          </cell>
          <cell r="BJ836">
            <v>0</v>
          </cell>
          <cell r="BK836">
            <v>0</v>
          </cell>
          <cell r="BL836">
            <v>0</v>
          </cell>
          <cell r="BM836">
            <v>0</v>
          </cell>
          <cell r="BN836">
            <v>0</v>
          </cell>
          <cell r="BO836">
            <v>0</v>
          </cell>
          <cell r="BP836">
            <v>0</v>
          </cell>
          <cell r="BQ836">
            <v>0</v>
          </cell>
          <cell r="BR836">
            <v>0</v>
          </cell>
          <cell r="BS836">
            <v>0</v>
          </cell>
          <cell r="BT836">
            <v>0</v>
          </cell>
          <cell r="BU836">
            <v>0</v>
          </cell>
          <cell r="BV836">
            <v>0</v>
          </cell>
          <cell r="BW836">
            <v>0</v>
          </cell>
          <cell r="BX836">
            <v>0</v>
          </cell>
          <cell r="BY836">
            <v>0</v>
          </cell>
          <cell r="BZ836">
            <v>0</v>
          </cell>
          <cell r="CA836">
            <v>0</v>
          </cell>
          <cell r="CB836">
            <v>0</v>
          </cell>
          <cell r="CC836">
            <v>0</v>
          </cell>
          <cell r="CD836">
            <v>0</v>
          </cell>
          <cell r="CE836">
            <v>0</v>
          </cell>
          <cell r="CF836">
            <v>0</v>
          </cell>
          <cell r="CG836">
            <v>0</v>
          </cell>
          <cell r="CH836">
            <v>0</v>
          </cell>
          <cell r="CN836">
            <v>0</v>
          </cell>
          <cell r="CO836">
            <v>0</v>
          </cell>
          <cell r="CP836">
            <v>0</v>
          </cell>
          <cell r="CQ836">
            <v>0</v>
          </cell>
          <cell r="CS836">
            <v>0</v>
          </cell>
          <cell r="CT836">
            <v>0</v>
          </cell>
          <cell r="CU836">
            <v>0</v>
          </cell>
          <cell r="CV836">
            <v>0</v>
          </cell>
          <cell r="CW836">
            <v>0</v>
          </cell>
          <cell r="EE836">
            <v>0</v>
          </cell>
          <cell r="EF836">
            <v>0</v>
          </cell>
          <cell r="EH836">
            <v>0</v>
          </cell>
          <cell r="EI836">
            <v>0</v>
          </cell>
          <cell r="EJ836">
            <v>0</v>
          </cell>
          <cell r="EK836">
            <v>0</v>
          </cell>
          <cell r="EL836">
            <v>0</v>
          </cell>
          <cell r="EM836">
            <v>0</v>
          </cell>
        </row>
        <row r="837">
          <cell r="A837">
            <v>0</v>
          </cell>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0</v>
          </cell>
          <cell r="AO837">
            <v>0</v>
          </cell>
          <cell r="AP837">
            <v>0</v>
          </cell>
          <cell r="AQ837">
            <v>0</v>
          </cell>
          <cell r="AR837">
            <v>0</v>
          </cell>
          <cell r="AS837">
            <v>0</v>
          </cell>
          <cell r="AT837">
            <v>0</v>
          </cell>
          <cell r="AV837">
            <v>0</v>
          </cell>
          <cell r="AW837">
            <v>0</v>
          </cell>
          <cell r="AX837">
            <v>0</v>
          </cell>
          <cell r="BA837">
            <v>0</v>
          </cell>
          <cell r="BB837">
            <v>0</v>
          </cell>
          <cell r="BC837">
            <v>0</v>
          </cell>
          <cell r="BD837">
            <v>0</v>
          </cell>
          <cell r="BE837">
            <v>0</v>
          </cell>
          <cell r="BF837">
            <v>0</v>
          </cell>
          <cell r="BG837">
            <v>0</v>
          </cell>
          <cell r="BH837">
            <v>0</v>
          </cell>
          <cell r="BI837">
            <v>0</v>
          </cell>
          <cell r="BJ837">
            <v>0</v>
          </cell>
          <cell r="BK837">
            <v>0</v>
          </cell>
          <cell r="BL837">
            <v>0</v>
          </cell>
          <cell r="BM837">
            <v>0</v>
          </cell>
          <cell r="BN837">
            <v>0</v>
          </cell>
          <cell r="BO837">
            <v>0</v>
          </cell>
          <cell r="BP837">
            <v>0</v>
          </cell>
          <cell r="BQ837">
            <v>0</v>
          </cell>
          <cell r="BR837">
            <v>0</v>
          </cell>
          <cell r="BS837">
            <v>0</v>
          </cell>
          <cell r="BT837">
            <v>0</v>
          </cell>
          <cell r="BU837">
            <v>0</v>
          </cell>
          <cell r="BV837">
            <v>0</v>
          </cell>
          <cell r="BW837">
            <v>0</v>
          </cell>
          <cell r="BX837">
            <v>0</v>
          </cell>
          <cell r="BY837">
            <v>0</v>
          </cell>
          <cell r="BZ837">
            <v>0</v>
          </cell>
          <cell r="CA837">
            <v>0</v>
          </cell>
          <cell r="CB837">
            <v>0</v>
          </cell>
          <cell r="CC837">
            <v>0</v>
          </cell>
          <cell r="CD837">
            <v>0</v>
          </cell>
          <cell r="CE837">
            <v>0</v>
          </cell>
          <cell r="CF837">
            <v>0</v>
          </cell>
          <cell r="CG837">
            <v>0</v>
          </cell>
          <cell r="CH837">
            <v>0</v>
          </cell>
          <cell r="CN837">
            <v>0</v>
          </cell>
          <cell r="CO837">
            <v>0</v>
          </cell>
          <cell r="CP837">
            <v>0</v>
          </cell>
          <cell r="CQ837">
            <v>0</v>
          </cell>
          <cell r="CS837">
            <v>0</v>
          </cell>
          <cell r="CT837">
            <v>0</v>
          </cell>
          <cell r="CU837">
            <v>0</v>
          </cell>
          <cell r="CV837">
            <v>0</v>
          </cell>
          <cell r="CW837">
            <v>0</v>
          </cell>
          <cell r="EE837">
            <v>0</v>
          </cell>
          <cell r="EF837">
            <v>0</v>
          </cell>
          <cell r="EH837">
            <v>0</v>
          </cell>
          <cell r="EI837">
            <v>0</v>
          </cell>
          <cell r="EJ837">
            <v>0</v>
          </cell>
          <cell r="EK837">
            <v>0</v>
          </cell>
          <cell r="EL837">
            <v>0</v>
          </cell>
          <cell r="EM837">
            <v>0</v>
          </cell>
        </row>
        <row r="838">
          <cell r="A838">
            <v>0</v>
          </cell>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0</v>
          </cell>
          <cell r="AS838">
            <v>0</v>
          </cell>
          <cell r="AT838">
            <v>0</v>
          </cell>
          <cell r="AV838">
            <v>0</v>
          </cell>
          <cell r="AW838">
            <v>0</v>
          </cell>
          <cell r="AX838">
            <v>0</v>
          </cell>
          <cell r="BA838">
            <v>0</v>
          </cell>
          <cell r="BB838">
            <v>0</v>
          </cell>
          <cell r="BC838">
            <v>0</v>
          </cell>
          <cell r="BD838">
            <v>0</v>
          </cell>
          <cell r="BE838">
            <v>0</v>
          </cell>
          <cell r="BF838">
            <v>0</v>
          </cell>
          <cell r="BG838">
            <v>0</v>
          </cell>
          <cell r="BH838">
            <v>0</v>
          </cell>
          <cell r="BI838">
            <v>0</v>
          </cell>
          <cell r="BJ838">
            <v>0</v>
          </cell>
          <cell r="BK838">
            <v>0</v>
          </cell>
          <cell r="BL838">
            <v>0</v>
          </cell>
          <cell r="BM838">
            <v>0</v>
          </cell>
          <cell r="BN838">
            <v>0</v>
          </cell>
          <cell r="BO838">
            <v>0</v>
          </cell>
          <cell r="BP838">
            <v>0</v>
          </cell>
          <cell r="BQ838">
            <v>0</v>
          </cell>
          <cell r="BR838">
            <v>0</v>
          </cell>
          <cell r="BS838">
            <v>0</v>
          </cell>
          <cell r="BT838">
            <v>0</v>
          </cell>
          <cell r="BU838">
            <v>0</v>
          </cell>
          <cell r="BV838">
            <v>0</v>
          </cell>
          <cell r="BW838">
            <v>0</v>
          </cell>
          <cell r="BX838">
            <v>0</v>
          </cell>
          <cell r="BY838">
            <v>0</v>
          </cell>
          <cell r="BZ838">
            <v>0</v>
          </cell>
          <cell r="CA838">
            <v>0</v>
          </cell>
          <cell r="CB838">
            <v>0</v>
          </cell>
          <cell r="CC838">
            <v>0</v>
          </cell>
          <cell r="CD838">
            <v>0</v>
          </cell>
          <cell r="CE838">
            <v>0</v>
          </cell>
          <cell r="CF838">
            <v>0</v>
          </cell>
          <cell r="CG838">
            <v>0</v>
          </cell>
          <cell r="CH838">
            <v>0</v>
          </cell>
          <cell r="CN838">
            <v>0</v>
          </cell>
          <cell r="CO838">
            <v>0</v>
          </cell>
          <cell r="CP838">
            <v>0</v>
          </cell>
          <cell r="CQ838">
            <v>0</v>
          </cell>
          <cell r="CS838">
            <v>0</v>
          </cell>
          <cell r="CT838">
            <v>0</v>
          </cell>
          <cell r="CU838">
            <v>0</v>
          </cell>
          <cell r="CV838">
            <v>0</v>
          </cell>
          <cell r="CW838">
            <v>0</v>
          </cell>
          <cell r="EE838">
            <v>0</v>
          </cell>
          <cell r="EF838">
            <v>0</v>
          </cell>
          <cell r="EH838">
            <v>0</v>
          </cell>
          <cell r="EI838">
            <v>0</v>
          </cell>
          <cell r="EJ838">
            <v>0</v>
          </cell>
          <cell r="EK838">
            <v>0</v>
          </cell>
          <cell r="EL838">
            <v>0</v>
          </cell>
          <cell r="EM838">
            <v>0</v>
          </cell>
        </row>
        <row r="839">
          <cell r="A839">
            <v>0</v>
          </cell>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V839">
            <v>0</v>
          </cell>
          <cell r="AW839">
            <v>0</v>
          </cell>
          <cell r="AX839">
            <v>0</v>
          </cell>
          <cell r="BA839">
            <v>0</v>
          </cell>
          <cell r="BB839">
            <v>0</v>
          </cell>
          <cell r="BC839">
            <v>0</v>
          </cell>
          <cell r="BD839">
            <v>0</v>
          </cell>
          <cell r="BE839">
            <v>0</v>
          </cell>
          <cell r="BF839">
            <v>0</v>
          </cell>
          <cell r="BG839">
            <v>0</v>
          </cell>
          <cell r="BH839">
            <v>0</v>
          </cell>
          <cell r="BI839">
            <v>0</v>
          </cell>
          <cell r="BJ839">
            <v>0</v>
          </cell>
          <cell r="BK839">
            <v>0</v>
          </cell>
          <cell r="BL839">
            <v>0</v>
          </cell>
          <cell r="BM839">
            <v>0</v>
          </cell>
          <cell r="BN839">
            <v>0</v>
          </cell>
          <cell r="BO839">
            <v>0</v>
          </cell>
          <cell r="BP839">
            <v>0</v>
          </cell>
          <cell r="BQ839">
            <v>0</v>
          </cell>
          <cell r="BR839">
            <v>0</v>
          </cell>
          <cell r="BS839">
            <v>0</v>
          </cell>
          <cell r="BT839">
            <v>0</v>
          </cell>
          <cell r="BU839">
            <v>0</v>
          </cell>
          <cell r="BV839">
            <v>0</v>
          </cell>
          <cell r="BW839">
            <v>0</v>
          </cell>
          <cell r="BX839">
            <v>0</v>
          </cell>
          <cell r="BY839">
            <v>0</v>
          </cell>
          <cell r="BZ839">
            <v>0</v>
          </cell>
          <cell r="CA839">
            <v>0</v>
          </cell>
          <cell r="CB839">
            <v>0</v>
          </cell>
          <cell r="CC839">
            <v>0</v>
          </cell>
          <cell r="CD839">
            <v>0</v>
          </cell>
          <cell r="CE839">
            <v>0</v>
          </cell>
          <cell r="CF839">
            <v>0</v>
          </cell>
          <cell r="CG839">
            <v>0</v>
          </cell>
          <cell r="CH839">
            <v>0</v>
          </cell>
          <cell r="CN839">
            <v>0</v>
          </cell>
          <cell r="CO839">
            <v>0</v>
          </cell>
          <cell r="CP839">
            <v>0</v>
          </cell>
          <cell r="CQ839">
            <v>0</v>
          </cell>
          <cell r="CS839">
            <v>0</v>
          </cell>
          <cell r="CT839">
            <v>0</v>
          </cell>
          <cell r="CU839">
            <v>0</v>
          </cell>
          <cell r="CV839">
            <v>0</v>
          </cell>
          <cell r="CW839">
            <v>0</v>
          </cell>
          <cell r="EE839">
            <v>0</v>
          </cell>
          <cell r="EF839">
            <v>0</v>
          </cell>
          <cell r="EH839">
            <v>0</v>
          </cell>
          <cell r="EI839">
            <v>0</v>
          </cell>
          <cell r="EJ839">
            <v>0</v>
          </cell>
          <cell r="EK839">
            <v>0</v>
          </cell>
          <cell r="EL839">
            <v>0</v>
          </cell>
          <cell r="EM839">
            <v>0</v>
          </cell>
        </row>
        <row r="840">
          <cell r="A840">
            <v>0</v>
          </cell>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V840">
            <v>0</v>
          </cell>
          <cell r="AW840">
            <v>0</v>
          </cell>
          <cell r="AX840">
            <v>0</v>
          </cell>
          <cell r="BA840">
            <v>0</v>
          </cell>
          <cell r="BB840">
            <v>0</v>
          </cell>
          <cell r="BC840">
            <v>0</v>
          </cell>
          <cell r="BD840">
            <v>0</v>
          </cell>
          <cell r="BE840">
            <v>0</v>
          </cell>
          <cell r="BF840">
            <v>0</v>
          </cell>
          <cell r="BG840">
            <v>0</v>
          </cell>
          <cell r="BH840">
            <v>0</v>
          </cell>
          <cell r="BI840">
            <v>0</v>
          </cell>
          <cell r="BJ840">
            <v>0</v>
          </cell>
          <cell r="BK840">
            <v>0</v>
          </cell>
          <cell r="BL840">
            <v>0</v>
          </cell>
          <cell r="BM840">
            <v>0</v>
          </cell>
          <cell r="BN840">
            <v>0</v>
          </cell>
          <cell r="BO840">
            <v>0</v>
          </cell>
          <cell r="BP840">
            <v>0</v>
          </cell>
          <cell r="BQ840">
            <v>0</v>
          </cell>
          <cell r="BR840">
            <v>0</v>
          </cell>
          <cell r="BS840">
            <v>0</v>
          </cell>
          <cell r="BT840">
            <v>0</v>
          </cell>
          <cell r="BU840">
            <v>0</v>
          </cell>
          <cell r="BV840">
            <v>0</v>
          </cell>
          <cell r="BW840">
            <v>0</v>
          </cell>
          <cell r="BX840">
            <v>0</v>
          </cell>
          <cell r="BY840">
            <v>0</v>
          </cell>
          <cell r="BZ840">
            <v>0</v>
          </cell>
          <cell r="CA840">
            <v>0</v>
          </cell>
          <cell r="CB840">
            <v>0</v>
          </cell>
          <cell r="CC840">
            <v>0</v>
          </cell>
          <cell r="CD840">
            <v>0</v>
          </cell>
          <cell r="CE840">
            <v>0</v>
          </cell>
          <cell r="CF840">
            <v>0</v>
          </cell>
          <cell r="CG840">
            <v>0</v>
          </cell>
          <cell r="CH840">
            <v>0</v>
          </cell>
          <cell r="CN840">
            <v>0</v>
          </cell>
          <cell r="CO840">
            <v>0</v>
          </cell>
          <cell r="CP840">
            <v>0</v>
          </cell>
          <cell r="CQ840">
            <v>0</v>
          </cell>
          <cell r="CS840">
            <v>0</v>
          </cell>
          <cell r="CT840">
            <v>0</v>
          </cell>
          <cell r="CU840">
            <v>0</v>
          </cell>
          <cell r="CV840">
            <v>0</v>
          </cell>
          <cell r="CW840">
            <v>0</v>
          </cell>
          <cell r="EE840">
            <v>0</v>
          </cell>
          <cell r="EF840">
            <v>0</v>
          </cell>
          <cell r="EH840">
            <v>0</v>
          </cell>
          <cell r="EI840">
            <v>0</v>
          </cell>
          <cell r="EJ840">
            <v>0</v>
          </cell>
          <cell r="EK840">
            <v>0</v>
          </cell>
          <cell r="EL840">
            <v>0</v>
          </cell>
          <cell r="EM840">
            <v>0</v>
          </cell>
        </row>
        <row r="841">
          <cell r="A841">
            <v>0</v>
          </cell>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V841">
            <v>0</v>
          </cell>
          <cell r="AW841">
            <v>0</v>
          </cell>
          <cell r="AX841">
            <v>0</v>
          </cell>
          <cell r="BA841">
            <v>0</v>
          </cell>
          <cell r="BB841">
            <v>0</v>
          </cell>
          <cell r="BC841">
            <v>0</v>
          </cell>
          <cell r="BD841">
            <v>0</v>
          </cell>
          <cell r="BE841">
            <v>0</v>
          </cell>
          <cell r="BF841">
            <v>0</v>
          </cell>
          <cell r="BG841">
            <v>0</v>
          </cell>
          <cell r="BH841">
            <v>0</v>
          </cell>
          <cell r="BI841">
            <v>0</v>
          </cell>
          <cell r="BJ841">
            <v>0</v>
          </cell>
          <cell r="BK841">
            <v>0</v>
          </cell>
          <cell r="BL841">
            <v>0</v>
          </cell>
          <cell r="BM841">
            <v>0</v>
          </cell>
          <cell r="BN841">
            <v>0</v>
          </cell>
          <cell r="BO841">
            <v>0</v>
          </cell>
          <cell r="BP841">
            <v>0</v>
          </cell>
          <cell r="BQ841">
            <v>0</v>
          </cell>
          <cell r="BR841">
            <v>0</v>
          </cell>
          <cell r="BS841">
            <v>0</v>
          </cell>
          <cell r="BT841">
            <v>0</v>
          </cell>
          <cell r="BU841">
            <v>0</v>
          </cell>
          <cell r="BV841">
            <v>0</v>
          </cell>
          <cell r="BW841">
            <v>0</v>
          </cell>
          <cell r="BX841">
            <v>0</v>
          </cell>
          <cell r="BY841">
            <v>0</v>
          </cell>
          <cell r="BZ841">
            <v>0</v>
          </cell>
          <cell r="CA841">
            <v>0</v>
          </cell>
          <cell r="CB841">
            <v>0</v>
          </cell>
          <cell r="CC841">
            <v>0</v>
          </cell>
          <cell r="CD841">
            <v>0</v>
          </cell>
          <cell r="CE841">
            <v>0</v>
          </cell>
          <cell r="CF841">
            <v>0</v>
          </cell>
          <cell r="CG841">
            <v>0</v>
          </cell>
          <cell r="CH841">
            <v>0</v>
          </cell>
          <cell r="CN841">
            <v>0</v>
          </cell>
          <cell r="CO841">
            <v>0</v>
          </cell>
          <cell r="CP841">
            <v>0</v>
          </cell>
          <cell r="CQ841">
            <v>0</v>
          </cell>
          <cell r="CS841">
            <v>0</v>
          </cell>
          <cell r="CT841">
            <v>0</v>
          </cell>
          <cell r="CU841">
            <v>0</v>
          </cell>
          <cell r="CV841">
            <v>0</v>
          </cell>
          <cell r="CW841">
            <v>0</v>
          </cell>
          <cell r="EE841">
            <v>0</v>
          </cell>
          <cell r="EF841">
            <v>0</v>
          </cell>
          <cell r="EH841">
            <v>0</v>
          </cell>
          <cell r="EI841">
            <v>0</v>
          </cell>
          <cell r="EJ841">
            <v>0</v>
          </cell>
          <cell r="EK841">
            <v>0</v>
          </cell>
          <cell r="EL841">
            <v>0</v>
          </cell>
          <cell r="EM841">
            <v>0</v>
          </cell>
        </row>
        <row r="842">
          <cell r="A842">
            <v>0</v>
          </cell>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0</v>
          </cell>
          <cell r="AQ842">
            <v>0</v>
          </cell>
          <cell r="AR842">
            <v>0</v>
          </cell>
          <cell r="AS842">
            <v>0</v>
          </cell>
          <cell r="AT842">
            <v>0</v>
          </cell>
          <cell r="AV842">
            <v>0</v>
          </cell>
          <cell r="AW842">
            <v>0</v>
          </cell>
          <cell r="AX842">
            <v>0</v>
          </cell>
          <cell r="BA842">
            <v>0</v>
          </cell>
          <cell r="BB842">
            <v>0</v>
          </cell>
          <cell r="BC842">
            <v>0</v>
          </cell>
          <cell r="BD842">
            <v>0</v>
          </cell>
          <cell r="BE842">
            <v>0</v>
          </cell>
          <cell r="BF842">
            <v>0</v>
          </cell>
          <cell r="BG842">
            <v>0</v>
          </cell>
          <cell r="BH842">
            <v>0</v>
          </cell>
          <cell r="BI842">
            <v>0</v>
          </cell>
          <cell r="BJ842">
            <v>0</v>
          </cell>
          <cell r="BK842">
            <v>0</v>
          </cell>
          <cell r="BL842">
            <v>0</v>
          </cell>
          <cell r="BM842">
            <v>0</v>
          </cell>
          <cell r="BN842">
            <v>0</v>
          </cell>
          <cell r="BO842">
            <v>0</v>
          </cell>
          <cell r="BP842">
            <v>0</v>
          </cell>
          <cell r="BQ842">
            <v>0</v>
          </cell>
          <cell r="BR842">
            <v>0</v>
          </cell>
          <cell r="BS842">
            <v>0</v>
          </cell>
          <cell r="BT842">
            <v>0</v>
          </cell>
          <cell r="BU842">
            <v>0</v>
          </cell>
          <cell r="BV842">
            <v>0</v>
          </cell>
          <cell r="BW842">
            <v>0</v>
          </cell>
          <cell r="BX842">
            <v>0</v>
          </cell>
          <cell r="BY842">
            <v>0</v>
          </cell>
          <cell r="BZ842">
            <v>0</v>
          </cell>
          <cell r="CA842">
            <v>0</v>
          </cell>
          <cell r="CB842">
            <v>0</v>
          </cell>
          <cell r="CC842">
            <v>0</v>
          </cell>
          <cell r="CD842">
            <v>0</v>
          </cell>
          <cell r="CE842">
            <v>0</v>
          </cell>
          <cell r="CF842">
            <v>0</v>
          </cell>
          <cell r="CG842">
            <v>0</v>
          </cell>
          <cell r="CH842">
            <v>0</v>
          </cell>
          <cell r="CN842">
            <v>0</v>
          </cell>
          <cell r="CO842">
            <v>0</v>
          </cell>
          <cell r="CP842">
            <v>0</v>
          </cell>
          <cell r="CQ842">
            <v>0</v>
          </cell>
          <cell r="CS842">
            <v>0</v>
          </cell>
          <cell r="CT842">
            <v>0</v>
          </cell>
          <cell r="CU842">
            <v>0</v>
          </cell>
          <cell r="CV842">
            <v>0</v>
          </cell>
          <cell r="CW842">
            <v>0</v>
          </cell>
          <cell r="EE842">
            <v>0</v>
          </cell>
          <cell r="EF842">
            <v>0</v>
          </cell>
          <cell r="EH842">
            <v>0</v>
          </cell>
          <cell r="EI842">
            <v>0</v>
          </cell>
          <cell r="EJ842">
            <v>0</v>
          </cell>
          <cell r="EK842">
            <v>0</v>
          </cell>
          <cell r="EL842">
            <v>0</v>
          </cell>
          <cell r="EM842">
            <v>0</v>
          </cell>
        </row>
        <row r="843">
          <cell r="A843">
            <v>0</v>
          </cell>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0</v>
          </cell>
          <cell r="AR843">
            <v>0</v>
          </cell>
          <cell r="AS843">
            <v>0</v>
          </cell>
          <cell r="AT843">
            <v>0</v>
          </cell>
          <cell r="AV843">
            <v>0</v>
          </cell>
          <cell r="AW843">
            <v>0</v>
          </cell>
          <cell r="AX843">
            <v>0</v>
          </cell>
          <cell r="BA843">
            <v>0</v>
          </cell>
          <cell r="BB843">
            <v>0</v>
          </cell>
          <cell r="BC843">
            <v>0</v>
          </cell>
          <cell r="BD843">
            <v>0</v>
          </cell>
          <cell r="BE843">
            <v>0</v>
          </cell>
          <cell r="BF843">
            <v>0</v>
          </cell>
          <cell r="BG843">
            <v>0</v>
          </cell>
          <cell r="BH843">
            <v>0</v>
          </cell>
          <cell r="BI843">
            <v>0</v>
          </cell>
          <cell r="BJ843">
            <v>0</v>
          </cell>
          <cell r="BK843">
            <v>0</v>
          </cell>
          <cell r="BL843">
            <v>0</v>
          </cell>
          <cell r="BM843">
            <v>0</v>
          </cell>
          <cell r="BN843">
            <v>0</v>
          </cell>
          <cell r="BO843">
            <v>0</v>
          </cell>
          <cell r="BP843">
            <v>0</v>
          </cell>
          <cell r="BQ843">
            <v>0</v>
          </cell>
          <cell r="BR843">
            <v>0</v>
          </cell>
          <cell r="BS843">
            <v>0</v>
          </cell>
          <cell r="BT843">
            <v>0</v>
          </cell>
          <cell r="BU843">
            <v>0</v>
          </cell>
          <cell r="BV843">
            <v>0</v>
          </cell>
          <cell r="BW843">
            <v>0</v>
          </cell>
          <cell r="BX843">
            <v>0</v>
          </cell>
          <cell r="BY843">
            <v>0</v>
          </cell>
          <cell r="BZ843">
            <v>0</v>
          </cell>
          <cell r="CA843">
            <v>0</v>
          </cell>
          <cell r="CB843">
            <v>0</v>
          </cell>
          <cell r="CC843">
            <v>0</v>
          </cell>
          <cell r="CD843">
            <v>0</v>
          </cell>
          <cell r="CE843">
            <v>0</v>
          </cell>
          <cell r="CF843">
            <v>0</v>
          </cell>
          <cell r="CG843">
            <v>0</v>
          </cell>
          <cell r="CH843">
            <v>0</v>
          </cell>
          <cell r="CN843">
            <v>0</v>
          </cell>
          <cell r="CO843">
            <v>0</v>
          </cell>
          <cell r="CP843">
            <v>0</v>
          </cell>
          <cell r="CQ843">
            <v>0</v>
          </cell>
          <cell r="CS843">
            <v>0</v>
          </cell>
          <cell r="CT843">
            <v>0</v>
          </cell>
          <cell r="CU843">
            <v>0</v>
          </cell>
          <cell r="CV843">
            <v>0</v>
          </cell>
          <cell r="CW843">
            <v>0</v>
          </cell>
          <cell r="EE843">
            <v>0</v>
          </cell>
          <cell r="EF843">
            <v>0</v>
          </cell>
          <cell r="EH843">
            <v>0</v>
          </cell>
          <cell r="EI843">
            <v>0</v>
          </cell>
          <cell r="EJ843">
            <v>0</v>
          </cell>
          <cell r="EK843">
            <v>0</v>
          </cell>
          <cell r="EL843">
            <v>0</v>
          </cell>
          <cell r="EM843">
            <v>0</v>
          </cell>
        </row>
        <row r="844">
          <cell r="A844">
            <v>0</v>
          </cell>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0</v>
          </cell>
          <cell r="AS844">
            <v>0</v>
          </cell>
          <cell r="AT844">
            <v>0</v>
          </cell>
          <cell r="AV844">
            <v>0</v>
          </cell>
          <cell r="AW844">
            <v>0</v>
          </cell>
          <cell r="AX844">
            <v>0</v>
          </cell>
          <cell r="BA844">
            <v>0</v>
          </cell>
          <cell r="BB844">
            <v>0</v>
          </cell>
          <cell r="BC844">
            <v>0</v>
          </cell>
          <cell r="BD844">
            <v>0</v>
          </cell>
          <cell r="BE844">
            <v>0</v>
          </cell>
          <cell r="BF844">
            <v>0</v>
          </cell>
          <cell r="BG844">
            <v>0</v>
          </cell>
          <cell r="BH844">
            <v>0</v>
          </cell>
          <cell r="BI844">
            <v>0</v>
          </cell>
          <cell r="BJ844">
            <v>0</v>
          </cell>
          <cell r="BK844">
            <v>0</v>
          </cell>
          <cell r="BL844">
            <v>0</v>
          </cell>
          <cell r="BM844">
            <v>0</v>
          </cell>
          <cell r="BN844">
            <v>0</v>
          </cell>
          <cell r="BO844">
            <v>0</v>
          </cell>
          <cell r="BP844">
            <v>0</v>
          </cell>
          <cell r="BQ844">
            <v>0</v>
          </cell>
          <cell r="BR844">
            <v>0</v>
          </cell>
          <cell r="BS844">
            <v>0</v>
          </cell>
          <cell r="BT844">
            <v>0</v>
          </cell>
          <cell r="BU844">
            <v>0</v>
          </cell>
          <cell r="BV844">
            <v>0</v>
          </cell>
          <cell r="BW844">
            <v>0</v>
          </cell>
          <cell r="BX844">
            <v>0</v>
          </cell>
          <cell r="BY844">
            <v>0</v>
          </cell>
          <cell r="BZ844">
            <v>0</v>
          </cell>
          <cell r="CA844">
            <v>0</v>
          </cell>
          <cell r="CB844">
            <v>0</v>
          </cell>
          <cell r="CC844">
            <v>0</v>
          </cell>
          <cell r="CD844">
            <v>0</v>
          </cell>
          <cell r="CE844">
            <v>0</v>
          </cell>
          <cell r="CF844">
            <v>0</v>
          </cell>
          <cell r="CG844">
            <v>0</v>
          </cell>
          <cell r="CH844">
            <v>0</v>
          </cell>
          <cell r="CN844">
            <v>0</v>
          </cell>
          <cell r="CO844">
            <v>0</v>
          </cell>
          <cell r="CP844">
            <v>0</v>
          </cell>
          <cell r="CQ844">
            <v>0</v>
          </cell>
          <cell r="CS844">
            <v>0</v>
          </cell>
          <cell r="CT844">
            <v>0</v>
          </cell>
          <cell r="CU844">
            <v>0</v>
          </cell>
          <cell r="CV844">
            <v>0</v>
          </cell>
          <cell r="CW844">
            <v>0</v>
          </cell>
          <cell r="EE844">
            <v>0</v>
          </cell>
          <cell r="EF844">
            <v>0</v>
          </cell>
          <cell r="EH844">
            <v>0</v>
          </cell>
          <cell r="EI844">
            <v>0</v>
          </cell>
          <cell r="EJ844">
            <v>0</v>
          </cell>
          <cell r="EK844">
            <v>0</v>
          </cell>
          <cell r="EL844">
            <v>0</v>
          </cell>
          <cell r="EM844">
            <v>0</v>
          </cell>
        </row>
        <row r="845">
          <cell r="A845">
            <v>0</v>
          </cell>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0</v>
          </cell>
          <cell r="AR845">
            <v>0</v>
          </cell>
          <cell r="AS845">
            <v>0</v>
          </cell>
          <cell r="AT845">
            <v>0</v>
          </cell>
          <cell r="AV845">
            <v>0</v>
          </cell>
          <cell r="AW845">
            <v>0</v>
          </cell>
          <cell r="AX845">
            <v>0</v>
          </cell>
          <cell r="BA845">
            <v>0</v>
          </cell>
          <cell r="BB845">
            <v>0</v>
          </cell>
          <cell r="BC845">
            <v>0</v>
          </cell>
          <cell r="BD845">
            <v>0</v>
          </cell>
          <cell r="BE845">
            <v>0</v>
          </cell>
          <cell r="BF845">
            <v>0</v>
          </cell>
          <cell r="BG845">
            <v>0</v>
          </cell>
          <cell r="BH845">
            <v>0</v>
          </cell>
          <cell r="BI845">
            <v>0</v>
          </cell>
          <cell r="BJ845">
            <v>0</v>
          </cell>
          <cell r="BK845">
            <v>0</v>
          </cell>
          <cell r="BL845">
            <v>0</v>
          </cell>
          <cell r="BM845">
            <v>0</v>
          </cell>
          <cell r="BN845">
            <v>0</v>
          </cell>
          <cell r="BO845">
            <v>0</v>
          </cell>
          <cell r="BP845">
            <v>0</v>
          </cell>
          <cell r="BQ845">
            <v>0</v>
          </cell>
          <cell r="BR845">
            <v>0</v>
          </cell>
          <cell r="BS845">
            <v>0</v>
          </cell>
          <cell r="BT845">
            <v>0</v>
          </cell>
          <cell r="BU845">
            <v>0</v>
          </cell>
          <cell r="BV845">
            <v>0</v>
          </cell>
          <cell r="BW845">
            <v>0</v>
          </cell>
          <cell r="BX845">
            <v>0</v>
          </cell>
          <cell r="BY845">
            <v>0</v>
          </cell>
          <cell r="BZ845">
            <v>0</v>
          </cell>
          <cell r="CA845">
            <v>0</v>
          </cell>
          <cell r="CB845">
            <v>0</v>
          </cell>
          <cell r="CC845">
            <v>0</v>
          </cell>
          <cell r="CD845">
            <v>0</v>
          </cell>
          <cell r="CE845">
            <v>0</v>
          </cell>
          <cell r="CF845">
            <v>0</v>
          </cell>
          <cell r="CG845">
            <v>0</v>
          </cell>
          <cell r="CH845">
            <v>0</v>
          </cell>
          <cell r="CN845">
            <v>0</v>
          </cell>
          <cell r="CO845">
            <v>0</v>
          </cell>
          <cell r="CP845">
            <v>0</v>
          </cell>
          <cell r="CQ845">
            <v>0</v>
          </cell>
          <cell r="CS845">
            <v>0</v>
          </cell>
          <cell r="CT845">
            <v>0</v>
          </cell>
          <cell r="CU845">
            <v>0</v>
          </cell>
          <cell r="CV845">
            <v>0</v>
          </cell>
          <cell r="CW845">
            <v>0</v>
          </cell>
          <cell r="EE845">
            <v>0</v>
          </cell>
          <cell r="EF845">
            <v>0</v>
          </cell>
          <cell r="EH845">
            <v>0</v>
          </cell>
          <cell r="EI845">
            <v>0</v>
          </cell>
          <cell r="EJ845">
            <v>0</v>
          </cell>
          <cell r="EK845">
            <v>0</v>
          </cell>
          <cell r="EL845">
            <v>0</v>
          </cell>
          <cell r="EM845">
            <v>0</v>
          </cell>
        </row>
        <row r="846">
          <cell r="A846">
            <v>0</v>
          </cell>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cell r="AS846">
            <v>0</v>
          </cell>
          <cell r="AT846">
            <v>0</v>
          </cell>
          <cell r="AV846">
            <v>0</v>
          </cell>
          <cell r="AW846">
            <v>0</v>
          </cell>
          <cell r="AX846">
            <v>0</v>
          </cell>
          <cell r="BA846">
            <v>0</v>
          </cell>
          <cell r="BB846">
            <v>0</v>
          </cell>
          <cell r="BC846">
            <v>0</v>
          </cell>
          <cell r="BD846">
            <v>0</v>
          </cell>
          <cell r="BE846">
            <v>0</v>
          </cell>
          <cell r="BF846">
            <v>0</v>
          </cell>
          <cell r="BG846">
            <v>0</v>
          </cell>
          <cell r="BH846">
            <v>0</v>
          </cell>
          <cell r="BI846">
            <v>0</v>
          </cell>
          <cell r="BJ846">
            <v>0</v>
          </cell>
          <cell r="BK846">
            <v>0</v>
          </cell>
          <cell r="BL846">
            <v>0</v>
          </cell>
          <cell r="BM846">
            <v>0</v>
          </cell>
          <cell r="BN846">
            <v>0</v>
          </cell>
          <cell r="BO846">
            <v>0</v>
          </cell>
          <cell r="BP846">
            <v>0</v>
          </cell>
          <cell r="BQ846">
            <v>0</v>
          </cell>
          <cell r="BR846">
            <v>0</v>
          </cell>
          <cell r="BS846">
            <v>0</v>
          </cell>
          <cell r="BT846">
            <v>0</v>
          </cell>
          <cell r="BU846">
            <v>0</v>
          </cell>
          <cell r="BV846">
            <v>0</v>
          </cell>
          <cell r="BW846">
            <v>0</v>
          </cell>
          <cell r="BX846">
            <v>0</v>
          </cell>
          <cell r="BY846">
            <v>0</v>
          </cell>
          <cell r="BZ846">
            <v>0</v>
          </cell>
          <cell r="CA846">
            <v>0</v>
          </cell>
          <cell r="CB846">
            <v>0</v>
          </cell>
          <cell r="CC846">
            <v>0</v>
          </cell>
          <cell r="CD846">
            <v>0</v>
          </cell>
          <cell r="CE846">
            <v>0</v>
          </cell>
          <cell r="CF846">
            <v>0</v>
          </cell>
          <cell r="CG846">
            <v>0</v>
          </cell>
          <cell r="CH846">
            <v>0</v>
          </cell>
          <cell r="CN846">
            <v>0</v>
          </cell>
          <cell r="CO846">
            <v>0</v>
          </cell>
          <cell r="CP846">
            <v>0</v>
          </cell>
          <cell r="CQ846">
            <v>0</v>
          </cell>
          <cell r="CS846">
            <v>0</v>
          </cell>
          <cell r="CT846">
            <v>0</v>
          </cell>
          <cell r="CU846">
            <v>0</v>
          </cell>
          <cell r="CV846">
            <v>0</v>
          </cell>
          <cell r="CW846">
            <v>0</v>
          </cell>
          <cell r="EE846">
            <v>0</v>
          </cell>
          <cell r="EF846">
            <v>0</v>
          </cell>
          <cell r="EH846">
            <v>0</v>
          </cell>
          <cell r="EI846">
            <v>0</v>
          </cell>
          <cell r="EJ846">
            <v>0</v>
          </cell>
          <cell r="EK846">
            <v>0</v>
          </cell>
          <cell r="EL846">
            <v>0</v>
          </cell>
          <cell r="EM846">
            <v>0</v>
          </cell>
        </row>
        <row r="847">
          <cell r="A847">
            <v>0</v>
          </cell>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0</v>
          </cell>
          <cell r="AS847">
            <v>0</v>
          </cell>
          <cell r="AT847">
            <v>0</v>
          </cell>
          <cell r="AV847">
            <v>0</v>
          </cell>
          <cell r="AW847">
            <v>0</v>
          </cell>
          <cell r="AX847">
            <v>0</v>
          </cell>
          <cell r="BA847">
            <v>0</v>
          </cell>
          <cell r="BB847">
            <v>0</v>
          </cell>
          <cell r="BC847">
            <v>0</v>
          </cell>
          <cell r="BD847">
            <v>0</v>
          </cell>
          <cell r="BE847">
            <v>0</v>
          </cell>
          <cell r="BF847">
            <v>0</v>
          </cell>
          <cell r="BG847">
            <v>0</v>
          </cell>
          <cell r="BH847">
            <v>0</v>
          </cell>
          <cell r="BI847">
            <v>0</v>
          </cell>
          <cell r="BJ847">
            <v>0</v>
          </cell>
          <cell r="BK847">
            <v>0</v>
          </cell>
          <cell r="BL847">
            <v>0</v>
          </cell>
          <cell r="BM847">
            <v>0</v>
          </cell>
          <cell r="BN847">
            <v>0</v>
          </cell>
          <cell r="BO847">
            <v>0</v>
          </cell>
          <cell r="BP847">
            <v>0</v>
          </cell>
          <cell r="BQ847">
            <v>0</v>
          </cell>
          <cell r="BR847">
            <v>0</v>
          </cell>
          <cell r="BS847">
            <v>0</v>
          </cell>
          <cell r="BT847">
            <v>0</v>
          </cell>
          <cell r="BU847">
            <v>0</v>
          </cell>
          <cell r="BV847">
            <v>0</v>
          </cell>
          <cell r="BW847">
            <v>0</v>
          </cell>
          <cell r="BX847">
            <v>0</v>
          </cell>
          <cell r="BY847">
            <v>0</v>
          </cell>
          <cell r="BZ847">
            <v>0</v>
          </cell>
          <cell r="CA847">
            <v>0</v>
          </cell>
          <cell r="CB847">
            <v>0</v>
          </cell>
          <cell r="CC847">
            <v>0</v>
          </cell>
          <cell r="CD847">
            <v>0</v>
          </cell>
          <cell r="CE847">
            <v>0</v>
          </cell>
          <cell r="CF847">
            <v>0</v>
          </cell>
          <cell r="CG847">
            <v>0</v>
          </cell>
          <cell r="CH847">
            <v>0</v>
          </cell>
          <cell r="CN847">
            <v>0</v>
          </cell>
          <cell r="CO847">
            <v>0</v>
          </cell>
          <cell r="CP847">
            <v>0</v>
          </cell>
          <cell r="CQ847">
            <v>0</v>
          </cell>
          <cell r="CS847">
            <v>0</v>
          </cell>
          <cell r="CT847">
            <v>0</v>
          </cell>
          <cell r="CU847">
            <v>0</v>
          </cell>
          <cell r="CV847">
            <v>0</v>
          </cell>
          <cell r="CW847">
            <v>0</v>
          </cell>
          <cell r="EE847">
            <v>0</v>
          </cell>
          <cell r="EF847">
            <v>0</v>
          </cell>
          <cell r="EH847">
            <v>0</v>
          </cell>
          <cell r="EI847">
            <v>0</v>
          </cell>
          <cell r="EJ847">
            <v>0</v>
          </cell>
          <cell r="EK847">
            <v>0</v>
          </cell>
          <cell r="EL847">
            <v>0</v>
          </cell>
          <cell r="EM847">
            <v>0</v>
          </cell>
        </row>
        <row r="848">
          <cell r="A848">
            <v>0</v>
          </cell>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0</v>
          </cell>
          <cell r="AV848">
            <v>0</v>
          </cell>
          <cell r="AW848">
            <v>0</v>
          </cell>
          <cell r="AX848">
            <v>0</v>
          </cell>
          <cell r="BA848">
            <v>0</v>
          </cell>
          <cell r="BB848">
            <v>0</v>
          </cell>
          <cell r="BC848">
            <v>0</v>
          </cell>
          <cell r="BD848">
            <v>0</v>
          </cell>
          <cell r="BE848">
            <v>0</v>
          </cell>
          <cell r="BF848">
            <v>0</v>
          </cell>
          <cell r="BG848">
            <v>0</v>
          </cell>
          <cell r="BH848">
            <v>0</v>
          </cell>
          <cell r="BI848">
            <v>0</v>
          </cell>
          <cell r="BJ848">
            <v>0</v>
          </cell>
          <cell r="BK848">
            <v>0</v>
          </cell>
          <cell r="BL848">
            <v>0</v>
          </cell>
          <cell r="BM848">
            <v>0</v>
          </cell>
          <cell r="BN848">
            <v>0</v>
          </cell>
          <cell r="BO848">
            <v>0</v>
          </cell>
          <cell r="BP848">
            <v>0</v>
          </cell>
          <cell r="BQ848">
            <v>0</v>
          </cell>
          <cell r="BR848">
            <v>0</v>
          </cell>
          <cell r="BS848">
            <v>0</v>
          </cell>
          <cell r="BT848">
            <v>0</v>
          </cell>
          <cell r="BU848">
            <v>0</v>
          </cell>
          <cell r="BV848">
            <v>0</v>
          </cell>
          <cell r="BW848">
            <v>0</v>
          </cell>
          <cell r="BX848">
            <v>0</v>
          </cell>
          <cell r="BY848">
            <v>0</v>
          </cell>
          <cell r="BZ848">
            <v>0</v>
          </cell>
          <cell r="CA848">
            <v>0</v>
          </cell>
          <cell r="CB848">
            <v>0</v>
          </cell>
          <cell r="CC848">
            <v>0</v>
          </cell>
          <cell r="CD848">
            <v>0</v>
          </cell>
          <cell r="CE848">
            <v>0</v>
          </cell>
          <cell r="CF848">
            <v>0</v>
          </cell>
          <cell r="CG848">
            <v>0</v>
          </cell>
          <cell r="CH848">
            <v>0</v>
          </cell>
          <cell r="CN848">
            <v>0</v>
          </cell>
          <cell r="CO848">
            <v>0</v>
          </cell>
          <cell r="CP848">
            <v>0</v>
          </cell>
          <cell r="CQ848">
            <v>0</v>
          </cell>
          <cell r="CS848">
            <v>0</v>
          </cell>
          <cell r="CT848">
            <v>0</v>
          </cell>
          <cell r="CU848">
            <v>0</v>
          </cell>
          <cell r="CV848">
            <v>0</v>
          </cell>
          <cell r="CW848">
            <v>0</v>
          </cell>
          <cell r="EE848">
            <v>0</v>
          </cell>
          <cell r="EF848">
            <v>0</v>
          </cell>
          <cell r="EH848">
            <v>0</v>
          </cell>
          <cell r="EI848">
            <v>0</v>
          </cell>
          <cell r="EJ848">
            <v>0</v>
          </cell>
          <cell r="EK848">
            <v>0</v>
          </cell>
          <cell r="EL848">
            <v>0</v>
          </cell>
          <cell r="EM848">
            <v>0</v>
          </cell>
        </row>
        <row r="849">
          <cell r="A849">
            <v>0</v>
          </cell>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0</v>
          </cell>
          <cell r="AV849">
            <v>0</v>
          </cell>
          <cell r="AW849">
            <v>0</v>
          </cell>
          <cell r="AX849">
            <v>0</v>
          </cell>
          <cell r="BA849">
            <v>0</v>
          </cell>
          <cell r="BB849">
            <v>0</v>
          </cell>
          <cell r="BC849">
            <v>0</v>
          </cell>
          <cell r="BD849">
            <v>0</v>
          </cell>
          <cell r="BE849">
            <v>0</v>
          </cell>
          <cell r="BF849">
            <v>0</v>
          </cell>
          <cell r="BG849">
            <v>0</v>
          </cell>
          <cell r="BH849">
            <v>0</v>
          </cell>
          <cell r="BI849">
            <v>0</v>
          </cell>
          <cell r="BJ849">
            <v>0</v>
          </cell>
          <cell r="BK849">
            <v>0</v>
          </cell>
          <cell r="BL849">
            <v>0</v>
          </cell>
          <cell r="BM849">
            <v>0</v>
          </cell>
          <cell r="BN849">
            <v>0</v>
          </cell>
          <cell r="BO849">
            <v>0</v>
          </cell>
          <cell r="BP849">
            <v>0</v>
          </cell>
          <cell r="BQ849">
            <v>0</v>
          </cell>
          <cell r="BR849">
            <v>0</v>
          </cell>
          <cell r="BS849">
            <v>0</v>
          </cell>
          <cell r="BT849">
            <v>0</v>
          </cell>
          <cell r="BU849">
            <v>0</v>
          </cell>
          <cell r="BV849">
            <v>0</v>
          </cell>
          <cell r="BW849">
            <v>0</v>
          </cell>
          <cell r="BX849">
            <v>0</v>
          </cell>
          <cell r="BY849">
            <v>0</v>
          </cell>
          <cell r="BZ849">
            <v>0</v>
          </cell>
          <cell r="CA849">
            <v>0</v>
          </cell>
          <cell r="CB849">
            <v>0</v>
          </cell>
          <cell r="CC849">
            <v>0</v>
          </cell>
          <cell r="CD849">
            <v>0</v>
          </cell>
          <cell r="CE849">
            <v>0</v>
          </cell>
          <cell r="CF849">
            <v>0</v>
          </cell>
          <cell r="CG849">
            <v>0</v>
          </cell>
          <cell r="CH849">
            <v>0</v>
          </cell>
          <cell r="CN849">
            <v>0</v>
          </cell>
          <cell r="CO849">
            <v>0</v>
          </cell>
          <cell r="CP849">
            <v>0</v>
          </cell>
          <cell r="CQ849">
            <v>0</v>
          </cell>
          <cell r="CS849">
            <v>0</v>
          </cell>
          <cell r="CT849">
            <v>0</v>
          </cell>
          <cell r="CU849">
            <v>0</v>
          </cell>
          <cell r="CV849">
            <v>0</v>
          </cell>
          <cell r="CW849">
            <v>0</v>
          </cell>
          <cell r="EE849">
            <v>0</v>
          </cell>
          <cell r="EF849">
            <v>0</v>
          </cell>
          <cell r="EH849">
            <v>0</v>
          </cell>
          <cell r="EI849">
            <v>0</v>
          </cell>
          <cell r="EJ849">
            <v>0</v>
          </cell>
          <cell r="EK849">
            <v>0</v>
          </cell>
          <cell r="EL849">
            <v>0</v>
          </cell>
          <cell r="EM849">
            <v>0</v>
          </cell>
        </row>
        <row r="850">
          <cell r="A850">
            <v>0</v>
          </cell>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0</v>
          </cell>
          <cell r="AO850">
            <v>0</v>
          </cell>
          <cell r="AP850">
            <v>0</v>
          </cell>
          <cell r="AQ850">
            <v>0</v>
          </cell>
          <cell r="AR850">
            <v>0</v>
          </cell>
          <cell r="AS850">
            <v>0</v>
          </cell>
          <cell r="AT850">
            <v>0</v>
          </cell>
          <cell r="AV850">
            <v>0</v>
          </cell>
          <cell r="AW850">
            <v>0</v>
          </cell>
          <cell r="AX850">
            <v>0</v>
          </cell>
          <cell r="BA850">
            <v>0</v>
          </cell>
          <cell r="BB850">
            <v>0</v>
          </cell>
          <cell r="BC850">
            <v>0</v>
          </cell>
          <cell r="BD850">
            <v>0</v>
          </cell>
          <cell r="BE850">
            <v>0</v>
          </cell>
          <cell r="BF850">
            <v>0</v>
          </cell>
          <cell r="BG850">
            <v>0</v>
          </cell>
          <cell r="BH850">
            <v>0</v>
          </cell>
          <cell r="BI850">
            <v>0</v>
          </cell>
          <cell r="BJ850">
            <v>0</v>
          </cell>
          <cell r="BK850">
            <v>0</v>
          </cell>
          <cell r="BL850">
            <v>0</v>
          </cell>
          <cell r="BM850">
            <v>0</v>
          </cell>
          <cell r="BN850">
            <v>0</v>
          </cell>
          <cell r="BO850">
            <v>0</v>
          </cell>
          <cell r="BP850">
            <v>0</v>
          </cell>
          <cell r="BQ850">
            <v>0</v>
          </cell>
          <cell r="BR850">
            <v>0</v>
          </cell>
          <cell r="BS850">
            <v>0</v>
          </cell>
          <cell r="BT850">
            <v>0</v>
          </cell>
          <cell r="BU850">
            <v>0</v>
          </cell>
          <cell r="BV850">
            <v>0</v>
          </cell>
          <cell r="BW850">
            <v>0</v>
          </cell>
          <cell r="BX850">
            <v>0</v>
          </cell>
          <cell r="BY850">
            <v>0</v>
          </cell>
          <cell r="BZ850">
            <v>0</v>
          </cell>
          <cell r="CA850">
            <v>0</v>
          </cell>
          <cell r="CB850">
            <v>0</v>
          </cell>
          <cell r="CC850">
            <v>0</v>
          </cell>
          <cell r="CD850">
            <v>0</v>
          </cell>
          <cell r="CE850">
            <v>0</v>
          </cell>
          <cell r="CF850">
            <v>0</v>
          </cell>
          <cell r="CG850">
            <v>0</v>
          </cell>
          <cell r="CH850">
            <v>0</v>
          </cell>
          <cell r="CN850">
            <v>0</v>
          </cell>
          <cell r="CO850">
            <v>0</v>
          </cell>
          <cell r="CP850">
            <v>0</v>
          </cell>
          <cell r="CQ850">
            <v>0</v>
          </cell>
          <cell r="CS850">
            <v>0</v>
          </cell>
          <cell r="CT850">
            <v>0</v>
          </cell>
          <cell r="CU850">
            <v>0</v>
          </cell>
          <cell r="CV850">
            <v>0</v>
          </cell>
          <cell r="CW850">
            <v>0</v>
          </cell>
          <cell r="EE850">
            <v>0</v>
          </cell>
          <cell r="EF850">
            <v>0</v>
          </cell>
          <cell r="EH850">
            <v>0</v>
          </cell>
          <cell r="EI850">
            <v>0</v>
          </cell>
          <cell r="EJ850">
            <v>0</v>
          </cell>
          <cell r="EK850">
            <v>0</v>
          </cell>
          <cell r="EL850">
            <v>0</v>
          </cell>
          <cell r="EM850">
            <v>0</v>
          </cell>
        </row>
        <row r="851">
          <cell r="A851">
            <v>0</v>
          </cell>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V851">
            <v>0</v>
          </cell>
          <cell r="AW851">
            <v>0</v>
          </cell>
          <cell r="AX851">
            <v>0</v>
          </cell>
          <cell r="BA851">
            <v>0</v>
          </cell>
          <cell r="BB851">
            <v>0</v>
          </cell>
          <cell r="BC851">
            <v>0</v>
          </cell>
          <cell r="BD851">
            <v>0</v>
          </cell>
          <cell r="BE851">
            <v>0</v>
          </cell>
          <cell r="BF851">
            <v>0</v>
          </cell>
          <cell r="BG851">
            <v>0</v>
          </cell>
          <cell r="BH851">
            <v>0</v>
          </cell>
          <cell r="BI851">
            <v>0</v>
          </cell>
          <cell r="BJ851">
            <v>0</v>
          </cell>
          <cell r="BK851">
            <v>0</v>
          </cell>
          <cell r="BL851">
            <v>0</v>
          </cell>
          <cell r="BM851">
            <v>0</v>
          </cell>
          <cell r="BN851">
            <v>0</v>
          </cell>
          <cell r="BO851">
            <v>0</v>
          </cell>
          <cell r="BP851">
            <v>0</v>
          </cell>
          <cell r="BQ851">
            <v>0</v>
          </cell>
          <cell r="BR851">
            <v>0</v>
          </cell>
          <cell r="BS851">
            <v>0</v>
          </cell>
          <cell r="BT851">
            <v>0</v>
          </cell>
          <cell r="BU851">
            <v>0</v>
          </cell>
          <cell r="BV851">
            <v>0</v>
          </cell>
          <cell r="BW851">
            <v>0</v>
          </cell>
          <cell r="BX851">
            <v>0</v>
          </cell>
          <cell r="BY851">
            <v>0</v>
          </cell>
          <cell r="BZ851">
            <v>0</v>
          </cell>
          <cell r="CA851">
            <v>0</v>
          </cell>
          <cell r="CB851">
            <v>0</v>
          </cell>
          <cell r="CC851">
            <v>0</v>
          </cell>
          <cell r="CD851">
            <v>0</v>
          </cell>
          <cell r="CE851">
            <v>0</v>
          </cell>
          <cell r="CF851">
            <v>0</v>
          </cell>
          <cell r="CG851">
            <v>0</v>
          </cell>
          <cell r="CH851">
            <v>0</v>
          </cell>
          <cell r="CN851">
            <v>0</v>
          </cell>
          <cell r="CO851">
            <v>0</v>
          </cell>
          <cell r="CP851">
            <v>0</v>
          </cell>
          <cell r="CQ851">
            <v>0</v>
          </cell>
          <cell r="CS851">
            <v>0</v>
          </cell>
          <cell r="CT851">
            <v>0</v>
          </cell>
          <cell r="CU851">
            <v>0</v>
          </cell>
          <cell r="CV851">
            <v>0</v>
          </cell>
          <cell r="CW851">
            <v>0</v>
          </cell>
          <cell r="EE851">
            <v>0</v>
          </cell>
          <cell r="EF851">
            <v>0</v>
          </cell>
          <cell r="EH851">
            <v>0</v>
          </cell>
          <cell r="EI851">
            <v>0</v>
          </cell>
          <cell r="EJ851">
            <v>0</v>
          </cell>
          <cell r="EK851">
            <v>0</v>
          </cell>
          <cell r="EL851">
            <v>0</v>
          </cell>
          <cell r="EM851">
            <v>0</v>
          </cell>
        </row>
        <row r="852">
          <cell r="A852">
            <v>0</v>
          </cell>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P852">
            <v>0</v>
          </cell>
          <cell r="AQ852">
            <v>0</v>
          </cell>
          <cell r="AR852">
            <v>0</v>
          </cell>
          <cell r="AS852">
            <v>0</v>
          </cell>
          <cell r="AT852">
            <v>0</v>
          </cell>
          <cell r="AV852">
            <v>0</v>
          </cell>
          <cell r="AW852">
            <v>0</v>
          </cell>
          <cell r="AX852">
            <v>0</v>
          </cell>
          <cell r="BA852">
            <v>0</v>
          </cell>
          <cell r="BB852">
            <v>0</v>
          </cell>
          <cell r="BC852">
            <v>0</v>
          </cell>
          <cell r="BD852">
            <v>0</v>
          </cell>
          <cell r="BE852">
            <v>0</v>
          </cell>
          <cell r="BF852">
            <v>0</v>
          </cell>
          <cell r="BG852">
            <v>0</v>
          </cell>
          <cell r="BH852">
            <v>0</v>
          </cell>
          <cell r="BI852">
            <v>0</v>
          </cell>
          <cell r="BJ852">
            <v>0</v>
          </cell>
          <cell r="BK852">
            <v>0</v>
          </cell>
          <cell r="BL852">
            <v>0</v>
          </cell>
          <cell r="BM852">
            <v>0</v>
          </cell>
          <cell r="BN852">
            <v>0</v>
          </cell>
          <cell r="BO852">
            <v>0</v>
          </cell>
          <cell r="BP852">
            <v>0</v>
          </cell>
          <cell r="BQ852">
            <v>0</v>
          </cell>
          <cell r="BR852">
            <v>0</v>
          </cell>
          <cell r="BS852">
            <v>0</v>
          </cell>
          <cell r="BT852">
            <v>0</v>
          </cell>
          <cell r="BU852">
            <v>0</v>
          </cell>
          <cell r="BV852">
            <v>0</v>
          </cell>
          <cell r="BW852">
            <v>0</v>
          </cell>
          <cell r="BX852">
            <v>0</v>
          </cell>
          <cell r="BY852">
            <v>0</v>
          </cell>
          <cell r="BZ852">
            <v>0</v>
          </cell>
          <cell r="CA852">
            <v>0</v>
          </cell>
          <cell r="CB852">
            <v>0</v>
          </cell>
          <cell r="CC852">
            <v>0</v>
          </cell>
          <cell r="CD852">
            <v>0</v>
          </cell>
          <cell r="CE852">
            <v>0</v>
          </cell>
          <cell r="CF852">
            <v>0</v>
          </cell>
          <cell r="CG852">
            <v>0</v>
          </cell>
          <cell r="CH852">
            <v>0</v>
          </cell>
          <cell r="CN852">
            <v>0</v>
          </cell>
          <cell r="CO852">
            <v>0</v>
          </cell>
          <cell r="CP852">
            <v>0</v>
          </cell>
          <cell r="CQ852">
            <v>0</v>
          </cell>
          <cell r="CS852">
            <v>0</v>
          </cell>
          <cell r="CT852">
            <v>0</v>
          </cell>
          <cell r="CU852">
            <v>0</v>
          </cell>
          <cell r="CV852">
            <v>0</v>
          </cell>
          <cell r="CW852">
            <v>0</v>
          </cell>
          <cell r="EE852">
            <v>0</v>
          </cell>
          <cell r="EF852">
            <v>0</v>
          </cell>
          <cell r="EH852">
            <v>0</v>
          </cell>
          <cell r="EI852">
            <v>0</v>
          </cell>
          <cell r="EJ852">
            <v>0</v>
          </cell>
          <cell r="EK852">
            <v>0</v>
          </cell>
          <cell r="EL852">
            <v>0</v>
          </cell>
          <cell r="EM852">
            <v>0</v>
          </cell>
        </row>
        <row r="853">
          <cell r="A853">
            <v>0</v>
          </cell>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0</v>
          </cell>
          <cell r="AO853">
            <v>0</v>
          </cell>
          <cell r="AP853">
            <v>0</v>
          </cell>
          <cell r="AQ853">
            <v>0</v>
          </cell>
          <cell r="AR853">
            <v>0</v>
          </cell>
          <cell r="AS853">
            <v>0</v>
          </cell>
          <cell r="AT853">
            <v>0</v>
          </cell>
          <cell r="AV853">
            <v>0</v>
          </cell>
          <cell r="AW853">
            <v>0</v>
          </cell>
          <cell r="AX853">
            <v>0</v>
          </cell>
          <cell r="BA853">
            <v>0</v>
          </cell>
          <cell r="BB853">
            <v>0</v>
          </cell>
          <cell r="BC853">
            <v>0</v>
          </cell>
          <cell r="BD853">
            <v>0</v>
          </cell>
          <cell r="BE853">
            <v>0</v>
          </cell>
          <cell r="BF853">
            <v>0</v>
          </cell>
          <cell r="BG853">
            <v>0</v>
          </cell>
          <cell r="BH853">
            <v>0</v>
          </cell>
          <cell r="BI853">
            <v>0</v>
          </cell>
          <cell r="BJ853">
            <v>0</v>
          </cell>
          <cell r="BK853">
            <v>0</v>
          </cell>
          <cell r="BL853">
            <v>0</v>
          </cell>
          <cell r="BM853">
            <v>0</v>
          </cell>
          <cell r="BN853">
            <v>0</v>
          </cell>
          <cell r="BO853">
            <v>0</v>
          </cell>
          <cell r="BP853">
            <v>0</v>
          </cell>
          <cell r="BQ853">
            <v>0</v>
          </cell>
          <cell r="BR853">
            <v>0</v>
          </cell>
          <cell r="BS853">
            <v>0</v>
          </cell>
          <cell r="BT853">
            <v>0</v>
          </cell>
          <cell r="BU853">
            <v>0</v>
          </cell>
          <cell r="BV853">
            <v>0</v>
          </cell>
          <cell r="BW853">
            <v>0</v>
          </cell>
          <cell r="BX853">
            <v>0</v>
          </cell>
          <cell r="BY853">
            <v>0</v>
          </cell>
          <cell r="BZ853">
            <v>0</v>
          </cell>
          <cell r="CA853">
            <v>0</v>
          </cell>
          <cell r="CB853">
            <v>0</v>
          </cell>
          <cell r="CC853">
            <v>0</v>
          </cell>
          <cell r="CD853">
            <v>0</v>
          </cell>
          <cell r="CE853">
            <v>0</v>
          </cell>
          <cell r="CF853">
            <v>0</v>
          </cell>
          <cell r="CG853">
            <v>0</v>
          </cell>
          <cell r="CH853">
            <v>0</v>
          </cell>
          <cell r="CN853">
            <v>0</v>
          </cell>
          <cell r="CO853">
            <v>0</v>
          </cell>
          <cell r="CP853">
            <v>0</v>
          </cell>
          <cell r="CQ853">
            <v>0</v>
          </cell>
          <cell r="CS853">
            <v>0</v>
          </cell>
          <cell r="CT853">
            <v>0</v>
          </cell>
          <cell r="CU853">
            <v>0</v>
          </cell>
          <cell r="CV853">
            <v>0</v>
          </cell>
          <cell r="CW853">
            <v>0</v>
          </cell>
          <cell r="EE853">
            <v>0</v>
          </cell>
          <cell r="EF853">
            <v>0</v>
          </cell>
          <cell r="EH853">
            <v>0</v>
          </cell>
          <cell r="EI853">
            <v>0</v>
          </cell>
          <cell r="EJ853">
            <v>0</v>
          </cell>
          <cell r="EK853">
            <v>0</v>
          </cell>
          <cell r="EL853">
            <v>0</v>
          </cell>
          <cell r="EM853">
            <v>0</v>
          </cell>
        </row>
        <row r="854">
          <cell r="A854">
            <v>0</v>
          </cell>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P854">
            <v>0</v>
          </cell>
          <cell r="AQ854">
            <v>0</v>
          </cell>
          <cell r="AR854">
            <v>0</v>
          </cell>
          <cell r="AS854">
            <v>0</v>
          </cell>
          <cell r="AT854">
            <v>0</v>
          </cell>
          <cell r="AV854">
            <v>0</v>
          </cell>
          <cell r="AW854">
            <v>0</v>
          </cell>
          <cell r="AX854">
            <v>0</v>
          </cell>
          <cell r="BA854">
            <v>0</v>
          </cell>
          <cell r="BB854">
            <v>0</v>
          </cell>
          <cell r="BC854">
            <v>0</v>
          </cell>
          <cell r="BD854">
            <v>0</v>
          </cell>
          <cell r="BE854">
            <v>0</v>
          </cell>
          <cell r="BF854">
            <v>0</v>
          </cell>
          <cell r="BG854">
            <v>0</v>
          </cell>
          <cell r="BH854">
            <v>0</v>
          </cell>
          <cell r="BI854">
            <v>0</v>
          </cell>
          <cell r="BJ854">
            <v>0</v>
          </cell>
          <cell r="BK854">
            <v>0</v>
          </cell>
          <cell r="BL854">
            <v>0</v>
          </cell>
          <cell r="BM854">
            <v>0</v>
          </cell>
          <cell r="BN854">
            <v>0</v>
          </cell>
          <cell r="BO854">
            <v>0</v>
          </cell>
          <cell r="BP854">
            <v>0</v>
          </cell>
          <cell r="BQ854">
            <v>0</v>
          </cell>
          <cell r="BR854">
            <v>0</v>
          </cell>
          <cell r="BS854">
            <v>0</v>
          </cell>
          <cell r="BT854">
            <v>0</v>
          </cell>
          <cell r="BU854">
            <v>0</v>
          </cell>
          <cell r="BV854">
            <v>0</v>
          </cell>
          <cell r="BW854">
            <v>0</v>
          </cell>
          <cell r="BX854">
            <v>0</v>
          </cell>
          <cell r="BY854">
            <v>0</v>
          </cell>
          <cell r="BZ854">
            <v>0</v>
          </cell>
          <cell r="CA854">
            <v>0</v>
          </cell>
          <cell r="CB854">
            <v>0</v>
          </cell>
          <cell r="CC854">
            <v>0</v>
          </cell>
          <cell r="CD854">
            <v>0</v>
          </cell>
          <cell r="CE854">
            <v>0</v>
          </cell>
          <cell r="CF854">
            <v>0</v>
          </cell>
          <cell r="CG854">
            <v>0</v>
          </cell>
          <cell r="CH854">
            <v>0</v>
          </cell>
          <cell r="CN854">
            <v>0</v>
          </cell>
          <cell r="CO854">
            <v>0</v>
          </cell>
          <cell r="CP854">
            <v>0</v>
          </cell>
          <cell r="CQ854">
            <v>0</v>
          </cell>
          <cell r="CS854">
            <v>0</v>
          </cell>
          <cell r="CT854">
            <v>0</v>
          </cell>
          <cell r="CU854">
            <v>0</v>
          </cell>
          <cell r="CV854">
            <v>0</v>
          </cell>
          <cell r="CW854">
            <v>0</v>
          </cell>
          <cell r="EE854">
            <v>0</v>
          </cell>
          <cell r="EF854">
            <v>0</v>
          </cell>
          <cell r="EH854">
            <v>0</v>
          </cell>
          <cell r="EI854">
            <v>0</v>
          </cell>
          <cell r="EJ854">
            <v>0</v>
          </cell>
          <cell r="EK854">
            <v>0</v>
          </cell>
          <cell r="EL854">
            <v>0</v>
          </cell>
          <cell r="EM854">
            <v>0</v>
          </cell>
        </row>
        <row r="855">
          <cell r="A855">
            <v>0</v>
          </cell>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v>0</v>
          </cell>
          <cell r="AO855">
            <v>0</v>
          </cell>
          <cell r="AP855">
            <v>0</v>
          </cell>
          <cell r="AQ855">
            <v>0</v>
          </cell>
          <cell r="AR855">
            <v>0</v>
          </cell>
          <cell r="AS855">
            <v>0</v>
          </cell>
          <cell r="AT855">
            <v>0</v>
          </cell>
          <cell r="AV855">
            <v>0</v>
          </cell>
          <cell r="AW855">
            <v>0</v>
          </cell>
          <cell r="AX855">
            <v>0</v>
          </cell>
          <cell r="BA855">
            <v>0</v>
          </cell>
          <cell r="BB855">
            <v>0</v>
          </cell>
          <cell r="BC855">
            <v>0</v>
          </cell>
          <cell r="BD855">
            <v>0</v>
          </cell>
          <cell r="BE855">
            <v>0</v>
          </cell>
          <cell r="BF855">
            <v>0</v>
          </cell>
          <cell r="BG855">
            <v>0</v>
          </cell>
          <cell r="BH855">
            <v>0</v>
          </cell>
          <cell r="BI855">
            <v>0</v>
          </cell>
          <cell r="BJ855">
            <v>0</v>
          </cell>
          <cell r="BK855">
            <v>0</v>
          </cell>
          <cell r="BL855">
            <v>0</v>
          </cell>
          <cell r="BM855">
            <v>0</v>
          </cell>
          <cell r="BN855">
            <v>0</v>
          </cell>
          <cell r="BO855">
            <v>0</v>
          </cell>
          <cell r="BP855">
            <v>0</v>
          </cell>
          <cell r="BQ855">
            <v>0</v>
          </cell>
          <cell r="BR855">
            <v>0</v>
          </cell>
          <cell r="BS855">
            <v>0</v>
          </cell>
          <cell r="BT855">
            <v>0</v>
          </cell>
          <cell r="BU855">
            <v>0</v>
          </cell>
          <cell r="BV855">
            <v>0</v>
          </cell>
          <cell r="BW855">
            <v>0</v>
          </cell>
          <cell r="BX855">
            <v>0</v>
          </cell>
          <cell r="BY855">
            <v>0</v>
          </cell>
          <cell r="BZ855">
            <v>0</v>
          </cell>
          <cell r="CA855">
            <v>0</v>
          </cell>
          <cell r="CB855">
            <v>0</v>
          </cell>
          <cell r="CC855">
            <v>0</v>
          </cell>
          <cell r="CD855">
            <v>0</v>
          </cell>
          <cell r="CE855">
            <v>0</v>
          </cell>
          <cell r="CF855">
            <v>0</v>
          </cell>
          <cell r="CG855">
            <v>0</v>
          </cell>
          <cell r="CH855">
            <v>0</v>
          </cell>
          <cell r="CN855">
            <v>0</v>
          </cell>
          <cell r="CO855">
            <v>0</v>
          </cell>
          <cell r="CP855">
            <v>0</v>
          </cell>
          <cell r="CQ855">
            <v>0</v>
          </cell>
          <cell r="CS855">
            <v>0</v>
          </cell>
          <cell r="CT855">
            <v>0</v>
          </cell>
          <cell r="CU855">
            <v>0</v>
          </cell>
          <cell r="CV855">
            <v>0</v>
          </cell>
          <cell r="CW855">
            <v>0</v>
          </cell>
          <cell r="EE855">
            <v>0</v>
          </cell>
          <cell r="EF855">
            <v>0</v>
          </cell>
          <cell r="EH855">
            <v>0</v>
          </cell>
          <cell r="EI855">
            <v>0</v>
          </cell>
          <cell r="EJ855">
            <v>0</v>
          </cell>
          <cell r="EK855">
            <v>0</v>
          </cell>
          <cell r="EL855">
            <v>0</v>
          </cell>
          <cell r="EM855">
            <v>0</v>
          </cell>
        </row>
        <row r="856">
          <cell r="A856">
            <v>0</v>
          </cell>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0</v>
          </cell>
          <cell r="AP856">
            <v>0</v>
          </cell>
          <cell r="AQ856">
            <v>0</v>
          </cell>
          <cell r="AR856">
            <v>0</v>
          </cell>
          <cell r="AS856">
            <v>0</v>
          </cell>
          <cell r="AT856">
            <v>0</v>
          </cell>
          <cell r="AV856">
            <v>0</v>
          </cell>
          <cell r="AW856">
            <v>0</v>
          </cell>
          <cell r="AX856">
            <v>0</v>
          </cell>
          <cell r="BA856">
            <v>0</v>
          </cell>
          <cell r="BB856">
            <v>0</v>
          </cell>
          <cell r="BC856">
            <v>0</v>
          </cell>
          <cell r="BD856">
            <v>0</v>
          </cell>
          <cell r="BE856">
            <v>0</v>
          </cell>
          <cell r="BF856">
            <v>0</v>
          </cell>
          <cell r="BG856">
            <v>0</v>
          </cell>
          <cell r="BH856">
            <v>0</v>
          </cell>
          <cell r="BI856">
            <v>0</v>
          </cell>
          <cell r="BJ856">
            <v>0</v>
          </cell>
          <cell r="BK856">
            <v>0</v>
          </cell>
          <cell r="BL856">
            <v>0</v>
          </cell>
          <cell r="BM856">
            <v>0</v>
          </cell>
          <cell r="BN856">
            <v>0</v>
          </cell>
          <cell r="BO856">
            <v>0</v>
          </cell>
          <cell r="BP856">
            <v>0</v>
          </cell>
          <cell r="BQ856">
            <v>0</v>
          </cell>
          <cell r="BR856">
            <v>0</v>
          </cell>
          <cell r="BS856">
            <v>0</v>
          </cell>
          <cell r="BT856">
            <v>0</v>
          </cell>
          <cell r="BU856">
            <v>0</v>
          </cell>
          <cell r="BV856">
            <v>0</v>
          </cell>
          <cell r="BW856">
            <v>0</v>
          </cell>
          <cell r="BX856">
            <v>0</v>
          </cell>
          <cell r="BY856">
            <v>0</v>
          </cell>
          <cell r="BZ856">
            <v>0</v>
          </cell>
          <cell r="CA856">
            <v>0</v>
          </cell>
          <cell r="CB856">
            <v>0</v>
          </cell>
          <cell r="CC856">
            <v>0</v>
          </cell>
          <cell r="CD856">
            <v>0</v>
          </cell>
          <cell r="CE856">
            <v>0</v>
          </cell>
          <cell r="CF856">
            <v>0</v>
          </cell>
          <cell r="CG856">
            <v>0</v>
          </cell>
          <cell r="CH856">
            <v>0</v>
          </cell>
          <cell r="CN856">
            <v>0</v>
          </cell>
          <cell r="CO856">
            <v>0</v>
          </cell>
          <cell r="CP856">
            <v>0</v>
          </cell>
          <cell r="CQ856">
            <v>0</v>
          </cell>
          <cell r="CS856">
            <v>0</v>
          </cell>
          <cell r="CT856">
            <v>0</v>
          </cell>
          <cell r="CU856">
            <v>0</v>
          </cell>
          <cell r="CV856">
            <v>0</v>
          </cell>
          <cell r="CW856">
            <v>0</v>
          </cell>
          <cell r="EE856">
            <v>0</v>
          </cell>
          <cell r="EF856">
            <v>0</v>
          </cell>
          <cell r="EH856">
            <v>0</v>
          </cell>
          <cell r="EI856">
            <v>0</v>
          </cell>
          <cell r="EJ856">
            <v>0</v>
          </cell>
          <cell r="EK856">
            <v>0</v>
          </cell>
          <cell r="EL856">
            <v>0</v>
          </cell>
          <cell r="EM856">
            <v>0</v>
          </cell>
        </row>
        <row r="857">
          <cell r="A857">
            <v>0</v>
          </cell>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V857">
            <v>0</v>
          </cell>
          <cell r="AW857">
            <v>0</v>
          </cell>
          <cell r="AX857">
            <v>0</v>
          </cell>
          <cell r="BA857">
            <v>0</v>
          </cell>
          <cell r="BB857">
            <v>0</v>
          </cell>
          <cell r="BC857">
            <v>0</v>
          </cell>
          <cell r="BD857">
            <v>0</v>
          </cell>
          <cell r="BE857">
            <v>0</v>
          </cell>
          <cell r="BF857">
            <v>0</v>
          </cell>
          <cell r="BG857">
            <v>0</v>
          </cell>
          <cell r="BH857">
            <v>0</v>
          </cell>
          <cell r="BI857">
            <v>0</v>
          </cell>
          <cell r="BJ857">
            <v>0</v>
          </cell>
          <cell r="BK857">
            <v>0</v>
          </cell>
          <cell r="BL857">
            <v>0</v>
          </cell>
          <cell r="BM857">
            <v>0</v>
          </cell>
          <cell r="BN857">
            <v>0</v>
          </cell>
          <cell r="BO857">
            <v>0</v>
          </cell>
          <cell r="BP857">
            <v>0</v>
          </cell>
          <cell r="BQ857">
            <v>0</v>
          </cell>
          <cell r="BR857">
            <v>0</v>
          </cell>
          <cell r="BS857">
            <v>0</v>
          </cell>
          <cell r="BT857">
            <v>0</v>
          </cell>
          <cell r="BU857">
            <v>0</v>
          </cell>
          <cell r="BV857">
            <v>0</v>
          </cell>
          <cell r="BW857">
            <v>0</v>
          </cell>
          <cell r="BX857">
            <v>0</v>
          </cell>
          <cell r="BY857">
            <v>0</v>
          </cell>
          <cell r="BZ857">
            <v>0</v>
          </cell>
          <cell r="CA857">
            <v>0</v>
          </cell>
          <cell r="CB857">
            <v>0</v>
          </cell>
          <cell r="CC857">
            <v>0</v>
          </cell>
          <cell r="CD857">
            <v>0</v>
          </cell>
          <cell r="CE857">
            <v>0</v>
          </cell>
          <cell r="CF857">
            <v>0</v>
          </cell>
          <cell r="CG857">
            <v>0</v>
          </cell>
          <cell r="CH857">
            <v>0</v>
          </cell>
          <cell r="CN857">
            <v>0</v>
          </cell>
          <cell r="CO857">
            <v>0</v>
          </cell>
          <cell r="CP857">
            <v>0</v>
          </cell>
          <cell r="CQ857">
            <v>0</v>
          </cell>
          <cell r="CS857">
            <v>0</v>
          </cell>
          <cell r="CT857">
            <v>0</v>
          </cell>
          <cell r="CU857">
            <v>0</v>
          </cell>
          <cell r="CV857">
            <v>0</v>
          </cell>
          <cell r="CW857">
            <v>0</v>
          </cell>
          <cell r="EE857">
            <v>0</v>
          </cell>
          <cell r="EF857">
            <v>0</v>
          </cell>
          <cell r="EH857">
            <v>0</v>
          </cell>
          <cell r="EI857">
            <v>0</v>
          </cell>
          <cell r="EJ857">
            <v>0</v>
          </cell>
          <cell r="EK857">
            <v>0</v>
          </cell>
          <cell r="EL857">
            <v>0</v>
          </cell>
          <cell r="EM857">
            <v>0</v>
          </cell>
        </row>
        <row r="858">
          <cell r="BD858">
            <v>0</v>
          </cell>
          <cell r="BE858">
            <v>0</v>
          </cell>
          <cell r="BF858">
            <v>0</v>
          </cell>
          <cell r="BG858">
            <v>0</v>
          </cell>
          <cell r="BH858">
            <v>0</v>
          </cell>
          <cell r="BI858">
            <v>0</v>
          </cell>
          <cell r="BJ858">
            <v>0</v>
          </cell>
          <cell r="BK858">
            <v>0</v>
          </cell>
          <cell r="BL858">
            <v>0</v>
          </cell>
          <cell r="BM858">
            <v>0</v>
          </cell>
          <cell r="BN858">
            <v>0</v>
          </cell>
          <cell r="BO858">
            <v>0</v>
          </cell>
          <cell r="BP858">
            <v>0</v>
          </cell>
          <cell r="BQ858">
            <v>0</v>
          </cell>
          <cell r="BR858">
            <v>0</v>
          </cell>
          <cell r="BS858">
            <v>0</v>
          </cell>
          <cell r="BT858">
            <v>0</v>
          </cell>
          <cell r="BU858">
            <v>0</v>
          </cell>
          <cell r="BV858">
            <v>0</v>
          </cell>
          <cell r="BW858">
            <v>0</v>
          </cell>
          <cell r="BX858">
            <v>0</v>
          </cell>
          <cell r="BY858">
            <v>0</v>
          </cell>
          <cell r="BZ858">
            <v>0</v>
          </cell>
          <cell r="CA858">
            <v>0</v>
          </cell>
          <cell r="CB858">
            <v>0</v>
          </cell>
          <cell r="CC858">
            <v>0</v>
          </cell>
          <cell r="CD858">
            <v>0</v>
          </cell>
          <cell r="CE858">
            <v>0</v>
          </cell>
          <cell r="CF858">
            <v>0</v>
          </cell>
          <cell r="CG858">
            <v>0</v>
          </cell>
          <cell r="CH858">
            <v>0</v>
          </cell>
          <cell r="CT858">
            <v>0</v>
          </cell>
          <cell r="CU858">
            <v>0</v>
          </cell>
          <cell r="CV858">
            <v>0</v>
          </cell>
          <cell r="CW858">
            <v>0</v>
          </cell>
          <cell r="EM858">
            <v>0</v>
          </cell>
        </row>
        <row r="859">
          <cell r="BD859">
            <v>0</v>
          </cell>
          <cell r="BE859">
            <v>0</v>
          </cell>
          <cell r="BF859">
            <v>0</v>
          </cell>
          <cell r="BG859">
            <v>0</v>
          </cell>
          <cell r="BH859">
            <v>0</v>
          </cell>
          <cell r="BI859">
            <v>0</v>
          </cell>
          <cell r="BJ859">
            <v>0</v>
          </cell>
          <cell r="BK859">
            <v>0</v>
          </cell>
          <cell r="BL859">
            <v>0</v>
          </cell>
          <cell r="BM859">
            <v>0</v>
          </cell>
          <cell r="BN859">
            <v>0</v>
          </cell>
          <cell r="BO859">
            <v>0</v>
          </cell>
          <cell r="BP859">
            <v>0</v>
          </cell>
          <cell r="BQ859">
            <v>0</v>
          </cell>
          <cell r="BR859">
            <v>0</v>
          </cell>
          <cell r="BS859">
            <v>0</v>
          </cell>
          <cell r="BT859">
            <v>0</v>
          </cell>
          <cell r="BU859">
            <v>0</v>
          </cell>
          <cell r="BV859">
            <v>0</v>
          </cell>
          <cell r="BW859">
            <v>0</v>
          </cell>
          <cell r="BX859">
            <v>0</v>
          </cell>
          <cell r="BY859">
            <v>0</v>
          </cell>
          <cell r="BZ859">
            <v>0</v>
          </cell>
          <cell r="CA859">
            <v>0</v>
          </cell>
          <cell r="CB859">
            <v>0</v>
          </cell>
          <cell r="CC859">
            <v>0</v>
          </cell>
          <cell r="CD859">
            <v>0</v>
          </cell>
          <cell r="CE859">
            <v>0</v>
          </cell>
          <cell r="CF859">
            <v>0</v>
          </cell>
          <cell r="CG859">
            <v>0</v>
          </cell>
          <cell r="CH859">
            <v>0</v>
          </cell>
          <cell r="CT859">
            <v>0</v>
          </cell>
          <cell r="CU859">
            <v>0</v>
          </cell>
          <cell r="CV859">
            <v>0</v>
          </cell>
          <cell r="CW859">
            <v>0</v>
          </cell>
          <cell r="EM859">
            <v>0</v>
          </cell>
        </row>
        <row r="860">
          <cell r="BD860">
            <v>0</v>
          </cell>
          <cell r="BE860">
            <v>0</v>
          </cell>
          <cell r="BF860">
            <v>0</v>
          </cell>
          <cell r="BG860">
            <v>0</v>
          </cell>
          <cell r="BH860">
            <v>0</v>
          </cell>
          <cell r="BI860">
            <v>0</v>
          </cell>
          <cell r="BJ860">
            <v>0</v>
          </cell>
          <cell r="BK860">
            <v>0</v>
          </cell>
          <cell r="BL860">
            <v>0</v>
          </cell>
          <cell r="BM860">
            <v>0</v>
          </cell>
          <cell r="BN860">
            <v>0</v>
          </cell>
          <cell r="BO860">
            <v>0</v>
          </cell>
          <cell r="BP860">
            <v>0</v>
          </cell>
          <cell r="BQ860">
            <v>0</v>
          </cell>
          <cell r="BR860">
            <v>0</v>
          </cell>
          <cell r="BS860">
            <v>0</v>
          </cell>
          <cell r="BT860">
            <v>0</v>
          </cell>
          <cell r="BU860">
            <v>0</v>
          </cell>
          <cell r="BV860">
            <v>0</v>
          </cell>
          <cell r="BW860">
            <v>0</v>
          </cell>
          <cell r="BX860">
            <v>0</v>
          </cell>
          <cell r="BY860">
            <v>0</v>
          </cell>
          <cell r="BZ860">
            <v>0</v>
          </cell>
          <cell r="CA860">
            <v>0</v>
          </cell>
          <cell r="CB860">
            <v>0</v>
          </cell>
          <cell r="CC860">
            <v>0</v>
          </cell>
          <cell r="CD860">
            <v>0</v>
          </cell>
          <cell r="CE860">
            <v>0</v>
          </cell>
          <cell r="CF860">
            <v>0</v>
          </cell>
          <cell r="CG860">
            <v>0</v>
          </cell>
          <cell r="CH860">
            <v>0</v>
          </cell>
          <cell r="CT860">
            <v>0</v>
          </cell>
          <cell r="CU860">
            <v>0</v>
          </cell>
          <cell r="CV860">
            <v>0</v>
          </cell>
          <cell r="CW860">
            <v>0</v>
          </cell>
          <cell r="EM860">
            <v>0</v>
          </cell>
        </row>
        <row r="861">
          <cell r="BD861">
            <v>0</v>
          </cell>
          <cell r="BE861">
            <v>0</v>
          </cell>
          <cell r="BF861">
            <v>0</v>
          </cell>
          <cell r="BG861">
            <v>0</v>
          </cell>
          <cell r="BH861">
            <v>0</v>
          </cell>
          <cell r="BI861">
            <v>0</v>
          </cell>
          <cell r="BJ861">
            <v>0</v>
          </cell>
          <cell r="BK861">
            <v>0</v>
          </cell>
          <cell r="BL861">
            <v>0</v>
          </cell>
          <cell r="BM861">
            <v>0</v>
          </cell>
          <cell r="BN861">
            <v>0</v>
          </cell>
          <cell r="BO861">
            <v>0</v>
          </cell>
          <cell r="BP861">
            <v>0</v>
          </cell>
          <cell r="BQ861">
            <v>0</v>
          </cell>
          <cell r="BR861">
            <v>0</v>
          </cell>
          <cell r="BS861">
            <v>0</v>
          </cell>
          <cell r="BT861">
            <v>0</v>
          </cell>
          <cell r="BU861">
            <v>0</v>
          </cell>
          <cell r="BV861">
            <v>0</v>
          </cell>
          <cell r="BW861">
            <v>0</v>
          </cell>
          <cell r="BX861">
            <v>0</v>
          </cell>
          <cell r="BY861">
            <v>0</v>
          </cell>
          <cell r="BZ861">
            <v>0</v>
          </cell>
          <cell r="CA861">
            <v>0</v>
          </cell>
          <cell r="CB861">
            <v>0</v>
          </cell>
          <cell r="CC861">
            <v>0</v>
          </cell>
          <cell r="CD861">
            <v>0</v>
          </cell>
          <cell r="CE861">
            <v>0</v>
          </cell>
          <cell r="CF861">
            <v>0</v>
          </cell>
          <cell r="CG861">
            <v>0</v>
          </cell>
          <cell r="CH861">
            <v>0</v>
          </cell>
          <cell r="CT861">
            <v>0</v>
          </cell>
          <cell r="CU861">
            <v>0</v>
          </cell>
          <cell r="CV861">
            <v>0</v>
          </cell>
          <cell r="CW861">
            <v>0</v>
          </cell>
          <cell r="EM861">
            <v>0</v>
          </cell>
        </row>
        <row r="862">
          <cell r="BD862">
            <v>0</v>
          </cell>
          <cell r="BE862">
            <v>0</v>
          </cell>
          <cell r="BF862">
            <v>0</v>
          </cell>
          <cell r="BG862">
            <v>0</v>
          </cell>
          <cell r="BH862">
            <v>0</v>
          </cell>
          <cell r="BI862">
            <v>0</v>
          </cell>
          <cell r="BJ862">
            <v>0</v>
          </cell>
          <cell r="BK862">
            <v>0</v>
          </cell>
          <cell r="BL862">
            <v>0</v>
          </cell>
          <cell r="BM862">
            <v>0</v>
          </cell>
          <cell r="BN862">
            <v>0</v>
          </cell>
          <cell r="BO862">
            <v>0</v>
          </cell>
          <cell r="BP862">
            <v>0</v>
          </cell>
          <cell r="BQ862">
            <v>0</v>
          </cell>
          <cell r="BR862">
            <v>0</v>
          </cell>
          <cell r="BS862">
            <v>0</v>
          </cell>
          <cell r="BT862">
            <v>0</v>
          </cell>
          <cell r="BU862">
            <v>0</v>
          </cell>
          <cell r="BV862">
            <v>0</v>
          </cell>
          <cell r="BW862">
            <v>0</v>
          </cell>
          <cell r="BX862">
            <v>0</v>
          </cell>
          <cell r="BY862">
            <v>0</v>
          </cell>
          <cell r="BZ862">
            <v>0</v>
          </cell>
          <cell r="CA862">
            <v>0</v>
          </cell>
          <cell r="CB862">
            <v>0</v>
          </cell>
          <cell r="CC862">
            <v>0</v>
          </cell>
          <cell r="CD862">
            <v>0</v>
          </cell>
          <cell r="CE862">
            <v>0</v>
          </cell>
          <cell r="CF862">
            <v>0</v>
          </cell>
          <cell r="CG862">
            <v>0</v>
          </cell>
          <cell r="CH862">
            <v>0</v>
          </cell>
          <cell r="CT862">
            <v>0</v>
          </cell>
          <cell r="CU862">
            <v>0</v>
          </cell>
          <cell r="CV862">
            <v>0</v>
          </cell>
          <cell r="CW862">
            <v>0</v>
          </cell>
          <cell r="EM862">
            <v>0</v>
          </cell>
        </row>
        <row r="863">
          <cell r="BD863">
            <v>0</v>
          </cell>
          <cell r="BE863">
            <v>0</v>
          </cell>
          <cell r="BF863">
            <v>0</v>
          </cell>
          <cell r="BG863">
            <v>0</v>
          </cell>
          <cell r="BH863">
            <v>0</v>
          </cell>
          <cell r="BI863">
            <v>0</v>
          </cell>
          <cell r="BJ863">
            <v>0</v>
          </cell>
          <cell r="BK863">
            <v>0</v>
          </cell>
          <cell r="BL863">
            <v>0</v>
          </cell>
          <cell r="BM863">
            <v>0</v>
          </cell>
          <cell r="BN863">
            <v>0</v>
          </cell>
          <cell r="BO863">
            <v>0</v>
          </cell>
          <cell r="BP863">
            <v>0</v>
          </cell>
          <cell r="BQ863">
            <v>0</v>
          </cell>
          <cell r="BR863">
            <v>0</v>
          </cell>
          <cell r="BS863">
            <v>0</v>
          </cell>
          <cell r="BT863">
            <v>0</v>
          </cell>
          <cell r="BU863">
            <v>0</v>
          </cell>
          <cell r="BV863">
            <v>0</v>
          </cell>
          <cell r="BW863">
            <v>0</v>
          </cell>
          <cell r="BX863">
            <v>0</v>
          </cell>
          <cell r="BY863">
            <v>0</v>
          </cell>
          <cell r="BZ863">
            <v>0</v>
          </cell>
          <cell r="CA863">
            <v>0</v>
          </cell>
          <cell r="CB863">
            <v>0</v>
          </cell>
          <cell r="CC863">
            <v>0</v>
          </cell>
          <cell r="CD863">
            <v>0</v>
          </cell>
          <cell r="CE863">
            <v>0</v>
          </cell>
          <cell r="CF863">
            <v>0</v>
          </cell>
          <cell r="CG863">
            <v>0</v>
          </cell>
          <cell r="CH863">
            <v>0</v>
          </cell>
          <cell r="CT863">
            <v>0</v>
          </cell>
          <cell r="CU863">
            <v>0</v>
          </cell>
          <cell r="CV863">
            <v>0</v>
          </cell>
          <cell r="CW863">
            <v>0</v>
          </cell>
          <cell r="EM863">
            <v>0</v>
          </cell>
        </row>
        <row r="864">
          <cell r="BD864">
            <v>0</v>
          </cell>
          <cell r="BE864">
            <v>0</v>
          </cell>
          <cell r="BF864">
            <v>0</v>
          </cell>
          <cell r="BG864">
            <v>0</v>
          </cell>
          <cell r="BH864">
            <v>0</v>
          </cell>
          <cell r="BI864">
            <v>0</v>
          </cell>
          <cell r="BJ864">
            <v>0</v>
          </cell>
          <cell r="BK864">
            <v>0</v>
          </cell>
          <cell r="BL864">
            <v>0</v>
          </cell>
          <cell r="BM864">
            <v>0</v>
          </cell>
          <cell r="BN864">
            <v>0</v>
          </cell>
          <cell r="BO864">
            <v>0</v>
          </cell>
          <cell r="BP864">
            <v>0</v>
          </cell>
          <cell r="BQ864">
            <v>0</v>
          </cell>
          <cell r="BR864">
            <v>0</v>
          </cell>
          <cell r="BS864">
            <v>0</v>
          </cell>
          <cell r="BT864">
            <v>0</v>
          </cell>
          <cell r="BU864">
            <v>0</v>
          </cell>
          <cell r="BV864">
            <v>0</v>
          </cell>
          <cell r="BW864">
            <v>0</v>
          </cell>
          <cell r="BX864">
            <v>0</v>
          </cell>
          <cell r="BY864">
            <v>0</v>
          </cell>
          <cell r="BZ864">
            <v>0</v>
          </cell>
          <cell r="CA864">
            <v>0</v>
          </cell>
          <cell r="CB864">
            <v>0</v>
          </cell>
          <cell r="CC864">
            <v>0</v>
          </cell>
          <cell r="CD864">
            <v>0</v>
          </cell>
          <cell r="CE864">
            <v>0</v>
          </cell>
          <cell r="CF864">
            <v>0</v>
          </cell>
          <cell r="CG864">
            <v>0</v>
          </cell>
          <cell r="CH864">
            <v>0</v>
          </cell>
          <cell r="CT864">
            <v>0</v>
          </cell>
          <cell r="CU864">
            <v>0</v>
          </cell>
          <cell r="CV864">
            <v>0</v>
          </cell>
          <cell r="CW864">
            <v>0</v>
          </cell>
          <cell r="EM864">
            <v>0</v>
          </cell>
        </row>
        <row r="865">
          <cell r="BD865">
            <v>0</v>
          </cell>
          <cell r="BE865">
            <v>0</v>
          </cell>
          <cell r="BF865">
            <v>0</v>
          </cell>
          <cell r="BG865">
            <v>0</v>
          </cell>
          <cell r="BH865">
            <v>0</v>
          </cell>
          <cell r="BI865">
            <v>0</v>
          </cell>
          <cell r="BJ865">
            <v>0</v>
          </cell>
          <cell r="BK865">
            <v>0</v>
          </cell>
          <cell r="BL865">
            <v>0</v>
          </cell>
          <cell r="BM865">
            <v>0</v>
          </cell>
          <cell r="BN865">
            <v>0</v>
          </cell>
          <cell r="BO865">
            <v>0</v>
          </cell>
          <cell r="BP865">
            <v>0</v>
          </cell>
          <cell r="BQ865">
            <v>0</v>
          </cell>
          <cell r="BR865">
            <v>0</v>
          </cell>
          <cell r="BS865">
            <v>0</v>
          </cell>
          <cell r="BT865">
            <v>0</v>
          </cell>
          <cell r="BU865">
            <v>0</v>
          </cell>
          <cell r="BV865">
            <v>0</v>
          </cell>
          <cell r="BW865">
            <v>0</v>
          </cell>
          <cell r="BX865">
            <v>0</v>
          </cell>
          <cell r="BY865">
            <v>0</v>
          </cell>
          <cell r="BZ865">
            <v>0</v>
          </cell>
          <cell r="CA865">
            <v>0</v>
          </cell>
          <cell r="CB865">
            <v>0</v>
          </cell>
          <cell r="CC865">
            <v>0</v>
          </cell>
          <cell r="CD865">
            <v>0</v>
          </cell>
          <cell r="CE865">
            <v>0</v>
          </cell>
          <cell r="CF865">
            <v>0</v>
          </cell>
          <cell r="CG865">
            <v>0</v>
          </cell>
          <cell r="CH865">
            <v>0</v>
          </cell>
          <cell r="CT865">
            <v>0</v>
          </cell>
          <cell r="CU865">
            <v>0</v>
          </cell>
          <cell r="CV865">
            <v>0</v>
          </cell>
          <cell r="CW865">
            <v>0</v>
          </cell>
          <cell r="EM865">
            <v>0</v>
          </cell>
        </row>
        <row r="866">
          <cell r="BD866">
            <v>0</v>
          </cell>
          <cell r="BE866">
            <v>0</v>
          </cell>
          <cell r="BF866">
            <v>0</v>
          </cell>
          <cell r="BG866">
            <v>0</v>
          </cell>
          <cell r="BH866">
            <v>0</v>
          </cell>
          <cell r="BI866">
            <v>0</v>
          </cell>
          <cell r="BJ866">
            <v>0</v>
          </cell>
          <cell r="BK866">
            <v>0</v>
          </cell>
          <cell r="BL866">
            <v>0</v>
          </cell>
          <cell r="BM866">
            <v>0</v>
          </cell>
          <cell r="BN866">
            <v>0</v>
          </cell>
          <cell r="BO866">
            <v>0</v>
          </cell>
          <cell r="BP866">
            <v>0</v>
          </cell>
          <cell r="BQ866">
            <v>0</v>
          </cell>
          <cell r="BR866">
            <v>0</v>
          </cell>
          <cell r="BS866">
            <v>0</v>
          </cell>
          <cell r="BT866">
            <v>0</v>
          </cell>
          <cell r="BU866">
            <v>0</v>
          </cell>
          <cell r="BV866">
            <v>0</v>
          </cell>
          <cell r="BW866">
            <v>0</v>
          </cell>
          <cell r="BX866">
            <v>0</v>
          </cell>
          <cell r="BY866">
            <v>0</v>
          </cell>
          <cell r="BZ866">
            <v>0</v>
          </cell>
          <cell r="CA866">
            <v>0</v>
          </cell>
          <cell r="CB866">
            <v>0</v>
          </cell>
          <cell r="CC866">
            <v>0</v>
          </cell>
          <cell r="CD866">
            <v>0</v>
          </cell>
          <cell r="CE866">
            <v>0</v>
          </cell>
          <cell r="CF866">
            <v>0</v>
          </cell>
          <cell r="CG866">
            <v>0</v>
          </cell>
          <cell r="CH866">
            <v>0</v>
          </cell>
          <cell r="CT866">
            <v>0</v>
          </cell>
          <cell r="CU866">
            <v>0</v>
          </cell>
          <cell r="CV866">
            <v>0</v>
          </cell>
          <cell r="CW866">
            <v>0</v>
          </cell>
          <cell r="EM866">
            <v>0</v>
          </cell>
        </row>
        <row r="867">
          <cell r="BD867">
            <v>0</v>
          </cell>
          <cell r="BE867">
            <v>0</v>
          </cell>
          <cell r="BF867">
            <v>0</v>
          </cell>
          <cell r="BG867">
            <v>0</v>
          </cell>
          <cell r="BH867">
            <v>0</v>
          </cell>
          <cell r="BI867">
            <v>0</v>
          </cell>
          <cell r="BJ867">
            <v>0</v>
          </cell>
          <cell r="BK867">
            <v>0</v>
          </cell>
          <cell r="BL867">
            <v>0</v>
          </cell>
          <cell r="BM867">
            <v>0</v>
          </cell>
          <cell r="BN867">
            <v>0</v>
          </cell>
          <cell r="BO867">
            <v>0</v>
          </cell>
          <cell r="BP867">
            <v>0</v>
          </cell>
          <cell r="BQ867">
            <v>0</v>
          </cell>
          <cell r="BR867">
            <v>0</v>
          </cell>
          <cell r="BS867">
            <v>0</v>
          </cell>
          <cell r="BT867">
            <v>0</v>
          </cell>
          <cell r="BU867">
            <v>0</v>
          </cell>
          <cell r="BV867">
            <v>0</v>
          </cell>
          <cell r="BW867">
            <v>0</v>
          </cell>
          <cell r="BX867">
            <v>0</v>
          </cell>
          <cell r="BY867">
            <v>0</v>
          </cell>
          <cell r="BZ867">
            <v>0</v>
          </cell>
          <cell r="CA867">
            <v>0</v>
          </cell>
          <cell r="CB867">
            <v>0</v>
          </cell>
          <cell r="CC867">
            <v>0</v>
          </cell>
          <cell r="CD867">
            <v>0</v>
          </cell>
          <cell r="CE867">
            <v>0</v>
          </cell>
          <cell r="CF867">
            <v>0</v>
          </cell>
          <cell r="CG867">
            <v>0</v>
          </cell>
          <cell r="CH867">
            <v>0</v>
          </cell>
          <cell r="CT867">
            <v>0</v>
          </cell>
          <cell r="CU867">
            <v>0</v>
          </cell>
          <cell r="CV867">
            <v>0</v>
          </cell>
          <cell r="CW867">
            <v>0</v>
          </cell>
          <cell r="EM867">
            <v>0</v>
          </cell>
        </row>
        <row r="868">
          <cell r="BD868">
            <v>0</v>
          </cell>
          <cell r="BE868">
            <v>0</v>
          </cell>
          <cell r="BF868">
            <v>0</v>
          </cell>
          <cell r="BG868">
            <v>0</v>
          </cell>
          <cell r="BH868">
            <v>0</v>
          </cell>
          <cell r="BI868">
            <v>0</v>
          </cell>
          <cell r="BJ868">
            <v>0</v>
          </cell>
          <cell r="BK868">
            <v>0</v>
          </cell>
          <cell r="BL868">
            <v>0</v>
          </cell>
          <cell r="BM868">
            <v>0</v>
          </cell>
          <cell r="BN868">
            <v>0</v>
          </cell>
          <cell r="BO868">
            <v>0</v>
          </cell>
          <cell r="BP868">
            <v>0</v>
          </cell>
          <cell r="BQ868">
            <v>0</v>
          </cell>
          <cell r="BR868">
            <v>0</v>
          </cell>
          <cell r="BS868">
            <v>0</v>
          </cell>
          <cell r="BT868">
            <v>0</v>
          </cell>
          <cell r="BU868">
            <v>0</v>
          </cell>
          <cell r="BV868">
            <v>0</v>
          </cell>
          <cell r="BW868">
            <v>0</v>
          </cell>
          <cell r="BX868">
            <v>0</v>
          </cell>
          <cell r="BY868">
            <v>0</v>
          </cell>
          <cell r="BZ868">
            <v>0</v>
          </cell>
          <cell r="CA868">
            <v>0</v>
          </cell>
          <cell r="CB868">
            <v>0</v>
          </cell>
          <cell r="CC868">
            <v>0</v>
          </cell>
          <cell r="CD868">
            <v>0</v>
          </cell>
          <cell r="CE868">
            <v>0</v>
          </cell>
          <cell r="CF868">
            <v>0</v>
          </cell>
          <cell r="CG868">
            <v>0</v>
          </cell>
          <cell r="CH868">
            <v>0</v>
          </cell>
          <cell r="CT868">
            <v>0</v>
          </cell>
          <cell r="CU868">
            <v>0</v>
          </cell>
          <cell r="CV868">
            <v>0</v>
          </cell>
          <cell r="CW868">
            <v>0</v>
          </cell>
          <cell r="EM868">
            <v>0</v>
          </cell>
        </row>
        <row r="869">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v>0</v>
          </cell>
          <cell r="AK869">
            <v>0</v>
          </cell>
          <cell r="AL869">
            <v>0</v>
          </cell>
          <cell r="AM869">
            <v>0</v>
          </cell>
          <cell r="AN869">
            <v>0</v>
          </cell>
          <cell r="AO869">
            <v>0</v>
          </cell>
          <cell r="AP869">
            <v>0</v>
          </cell>
          <cell r="AQ869">
            <v>0</v>
          </cell>
          <cell r="AR869">
            <v>0</v>
          </cell>
          <cell r="AS869">
            <v>0</v>
          </cell>
          <cell r="AT869">
            <v>0</v>
          </cell>
          <cell r="AU869">
            <v>0</v>
          </cell>
          <cell r="AV869">
            <v>0</v>
          </cell>
          <cell r="AW869">
            <v>0</v>
          </cell>
          <cell r="AX869">
            <v>0</v>
          </cell>
          <cell r="AY869">
            <v>0</v>
          </cell>
          <cell r="AZ869">
            <v>0</v>
          </cell>
          <cell r="BA869">
            <v>0</v>
          </cell>
          <cell r="BB869">
            <v>0</v>
          </cell>
          <cell r="BC869">
            <v>0</v>
          </cell>
          <cell r="BD869">
            <v>0</v>
          </cell>
          <cell r="BE869">
            <v>0</v>
          </cell>
          <cell r="BF869">
            <v>0</v>
          </cell>
          <cell r="BG869">
            <v>0</v>
          </cell>
          <cell r="BH869">
            <v>0</v>
          </cell>
          <cell r="BI869">
            <v>0</v>
          </cell>
          <cell r="BJ869">
            <v>0</v>
          </cell>
          <cell r="BK869">
            <v>0</v>
          </cell>
          <cell r="BL869">
            <v>0</v>
          </cell>
          <cell r="BM869">
            <v>0</v>
          </cell>
          <cell r="BN869">
            <v>0</v>
          </cell>
          <cell r="BO869">
            <v>0</v>
          </cell>
          <cell r="BP869">
            <v>0</v>
          </cell>
          <cell r="BQ869">
            <v>0</v>
          </cell>
          <cell r="BR869">
            <v>0</v>
          </cell>
          <cell r="BS869">
            <v>0</v>
          </cell>
          <cell r="BT869">
            <v>0</v>
          </cell>
          <cell r="BU869">
            <v>0</v>
          </cell>
          <cell r="BV869">
            <v>0</v>
          </cell>
          <cell r="BW869">
            <v>0</v>
          </cell>
          <cell r="BX869">
            <v>0</v>
          </cell>
          <cell r="BY869">
            <v>0</v>
          </cell>
          <cell r="BZ869">
            <v>0</v>
          </cell>
          <cell r="CA869">
            <v>0</v>
          </cell>
          <cell r="CB869">
            <v>0</v>
          </cell>
          <cell r="CC869">
            <v>0</v>
          </cell>
          <cell r="CD869">
            <v>0</v>
          </cell>
          <cell r="CE869">
            <v>0</v>
          </cell>
          <cell r="CF869">
            <v>0</v>
          </cell>
          <cell r="CG869">
            <v>0</v>
          </cell>
          <cell r="CH869">
            <v>0</v>
          </cell>
          <cell r="CN869">
            <v>0</v>
          </cell>
          <cell r="CO869">
            <v>0</v>
          </cell>
          <cell r="CP869">
            <v>0</v>
          </cell>
          <cell r="CQ869">
            <v>0</v>
          </cell>
          <cell r="CR869">
            <v>0</v>
          </cell>
          <cell r="CS869">
            <v>0</v>
          </cell>
          <cell r="CT869">
            <v>0</v>
          </cell>
          <cell r="CU869">
            <v>0</v>
          </cell>
          <cell r="CV869">
            <v>0</v>
          </cell>
          <cell r="CW869">
            <v>0</v>
          </cell>
          <cell r="EE869">
            <v>0</v>
          </cell>
          <cell r="EF869">
            <v>0</v>
          </cell>
          <cell r="EG869">
            <v>0</v>
          </cell>
          <cell r="EH869">
            <v>0</v>
          </cell>
          <cell r="EI869">
            <v>0</v>
          </cell>
          <cell r="EJ869">
            <v>0</v>
          </cell>
          <cell r="EK869">
            <v>0</v>
          </cell>
          <cell r="EL869">
            <v>0</v>
          </cell>
          <cell r="EM869">
            <v>0</v>
          </cell>
        </row>
        <row r="870">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cell r="BA870">
            <v>0</v>
          </cell>
          <cell r="BB870">
            <v>0</v>
          </cell>
          <cell r="BC870">
            <v>0</v>
          </cell>
          <cell r="BD870">
            <v>0</v>
          </cell>
          <cell r="BE870">
            <v>0</v>
          </cell>
          <cell r="BF870">
            <v>0</v>
          </cell>
          <cell r="BG870">
            <v>0</v>
          </cell>
          <cell r="BH870">
            <v>0</v>
          </cell>
          <cell r="BI870">
            <v>0</v>
          </cell>
          <cell r="BJ870">
            <v>0</v>
          </cell>
          <cell r="BK870">
            <v>0</v>
          </cell>
          <cell r="BL870">
            <v>0</v>
          </cell>
          <cell r="BM870">
            <v>0</v>
          </cell>
          <cell r="BN870">
            <v>0</v>
          </cell>
          <cell r="BO870">
            <v>0</v>
          </cell>
          <cell r="BP870">
            <v>0</v>
          </cell>
          <cell r="BQ870">
            <v>0</v>
          </cell>
          <cell r="BR870">
            <v>0</v>
          </cell>
          <cell r="BS870">
            <v>0</v>
          </cell>
          <cell r="BT870">
            <v>0</v>
          </cell>
          <cell r="BU870">
            <v>0</v>
          </cell>
          <cell r="BV870">
            <v>0</v>
          </cell>
          <cell r="BW870">
            <v>0</v>
          </cell>
          <cell r="BX870">
            <v>0</v>
          </cell>
          <cell r="BY870">
            <v>0</v>
          </cell>
          <cell r="BZ870">
            <v>0</v>
          </cell>
          <cell r="CA870">
            <v>0</v>
          </cell>
          <cell r="CB870">
            <v>0</v>
          </cell>
          <cell r="CC870">
            <v>0</v>
          </cell>
          <cell r="CD870">
            <v>0</v>
          </cell>
          <cell r="CE870">
            <v>0</v>
          </cell>
          <cell r="CF870">
            <v>0</v>
          </cell>
          <cell r="CG870">
            <v>0</v>
          </cell>
          <cell r="CH870">
            <v>0</v>
          </cell>
          <cell r="CN870">
            <v>0</v>
          </cell>
          <cell r="CO870">
            <v>0</v>
          </cell>
          <cell r="CP870">
            <v>0</v>
          </cell>
          <cell r="CQ870">
            <v>0</v>
          </cell>
          <cell r="CR870">
            <v>0</v>
          </cell>
          <cell r="CS870">
            <v>0</v>
          </cell>
          <cell r="CT870">
            <v>0</v>
          </cell>
          <cell r="CU870">
            <v>0</v>
          </cell>
          <cell r="CV870">
            <v>0</v>
          </cell>
          <cell r="CW870">
            <v>0</v>
          </cell>
          <cell r="EE870">
            <v>0</v>
          </cell>
          <cell r="EF870">
            <v>0</v>
          </cell>
          <cell r="EG870">
            <v>0</v>
          </cell>
          <cell r="EH870">
            <v>0</v>
          </cell>
          <cell r="EI870">
            <v>0</v>
          </cell>
          <cell r="EJ870">
            <v>0</v>
          </cell>
          <cell r="EK870">
            <v>0</v>
          </cell>
          <cell r="EL870">
            <v>0</v>
          </cell>
          <cell r="EM870">
            <v>0</v>
          </cell>
        </row>
        <row r="871">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0</v>
          </cell>
          <cell r="AO871">
            <v>0</v>
          </cell>
          <cell r="AP871">
            <v>0</v>
          </cell>
          <cell r="AQ871">
            <v>0</v>
          </cell>
          <cell r="AR871">
            <v>0</v>
          </cell>
          <cell r="AS871">
            <v>0</v>
          </cell>
          <cell r="AT871">
            <v>0</v>
          </cell>
          <cell r="AU871">
            <v>0</v>
          </cell>
          <cell r="AV871">
            <v>0</v>
          </cell>
          <cell r="AW871">
            <v>0</v>
          </cell>
          <cell r="AX871">
            <v>0</v>
          </cell>
          <cell r="AY871">
            <v>0</v>
          </cell>
          <cell r="AZ871">
            <v>0</v>
          </cell>
          <cell r="BA871">
            <v>0</v>
          </cell>
          <cell r="BB871">
            <v>0</v>
          </cell>
          <cell r="BC871">
            <v>0</v>
          </cell>
          <cell r="BD871">
            <v>0</v>
          </cell>
          <cell r="BE871">
            <v>0</v>
          </cell>
          <cell r="BF871">
            <v>0</v>
          </cell>
          <cell r="BG871">
            <v>0</v>
          </cell>
          <cell r="BH871">
            <v>0</v>
          </cell>
          <cell r="BI871">
            <v>0</v>
          </cell>
          <cell r="BJ871">
            <v>0</v>
          </cell>
          <cell r="BK871">
            <v>0</v>
          </cell>
          <cell r="BL871">
            <v>0</v>
          </cell>
          <cell r="BM871">
            <v>0</v>
          </cell>
          <cell r="BN871">
            <v>0</v>
          </cell>
          <cell r="BO871">
            <v>0</v>
          </cell>
          <cell r="BP871">
            <v>0</v>
          </cell>
          <cell r="BQ871">
            <v>0</v>
          </cell>
          <cell r="BR871">
            <v>0</v>
          </cell>
          <cell r="BS871">
            <v>0</v>
          </cell>
          <cell r="BT871">
            <v>0</v>
          </cell>
          <cell r="BU871">
            <v>0</v>
          </cell>
          <cell r="BV871">
            <v>0</v>
          </cell>
          <cell r="BW871">
            <v>0</v>
          </cell>
          <cell r="BX871">
            <v>0</v>
          </cell>
          <cell r="BY871">
            <v>0</v>
          </cell>
          <cell r="BZ871">
            <v>0</v>
          </cell>
          <cell r="CA871">
            <v>0</v>
          </cell>
          <cell r="CB871">
            <v>0</v>
          </cell>
          <cell r="CC871">
            <v>0</v>
          </cell>
          <cell r="CD871">
            <v>0</v>
          </cell>
          <cell r="CE871">
            <v>0</v>
          </cell>
          <cell r="CF871">
            <v>0</v>
          </cell>
          <cell r="CG871">
            <v>0</v>
          </cell>
          <cell r="CH871">
            <v>0</v>
          </cell>
          <cell r="CN871">
            <v>0</v>
          </cell>
          <cell r="CO871">
            <v>0</v>
          </cell>
          <cell r="CP871">
            <v>0</v>
          </cell>
          <cell r="CQ871">
            <v>0</v>
          </cell>
          <cell r="CR871">
            <v>0</v>
          </cell>
          <cell r="CS871">
            <v>0</v>
          </cell>
          <cell r="CT871">
            <v>0</v>
          </cell>
          <cell r="CU871">
            <v>0</v>
          </cell>
          <cell r="CV871">
            <v>0</v>
          </cell>
          <cell r="CW871">
            <v>0</v>
          </cell>
          <cell r="EE871">
            <v>0</v>
          </cell>
          <cell r="EF871">
            <v>0</v>
          </cell>
          <cell r="EG871">
            <v>0</v>
          </cell>
          <cell r="EH871">
            <v>0</v>
          </cell>
          <cell r="EI871">
            <v>0</v>
          </cell>
          <cell r="EJ871">
            <v>0</v>
          </cell>
          <cell r="EK871">
            <v>0</v>
          </cell>
          <cell r="EL871">
            <v>0</v>
          </cell>
          <cell r="EM871">
            <v>0</v>
          </cell>
        </row>
        <row r="872">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cell r="BA872">
            <v>0</v>
          </cell>
          <cell r="BB872">
            <v>0</v>
          </cell>
          <cell r="BC872">
            <v>0</v>
          </cell>
          <cell r="BD872">
            <v>0</v>
          </cell>
          <cell r="BE872">
            <v>0</v>
          </cell>
          <cell r="BF872">
            <v>0</v>
          </cell>
          <cell r="BG872">
            <v>0</v>
          </cell>
          <cell r="BH872">
            <v>0</v>
          </cell>
          <cell r="BI872">
            <v>0</v>
          </cell>
          <cell r="BJ872">
            <v>0</v>
          </cell>
          <cell r="BK872">
            <v>0</v>
          </cell>
          <cell r="BL872">
            <v>0</v>
          </cell>
          <cell r="BM872">
            <v>0</v>
          </cell>
          <cell r="BN872">
            <v>0</v>
          </cell>
          <cell r="BO872">
            <v>0</v>
          </cell>
          <cell r="BP872">
            <v>0</v>
          </cell>
          <cell r="BQ872">
            <v>0</v>
          </cell>
          <cell r="BR872">
            <v>0</v>
          </cell>
          <cell r="BS872">
            <v>0</v>
          </cell>
          <cell r="BT872">
            <v>0</v>
          </cell>
          <cell r="BU872">
            <v>0</v>
          </cell>
          <cell r="BV872">
            <v>0</v>
          </cell>
          <cell r="BW872">
            <v>0</v>
          </cell>
          <cell r="BX872">
            <v>0</v>
          </cell>
          <cell r="BY872">
            <v>0</v>
          </cell>
          <cell r="BZ872">
            <v>0</v>
          </cell>
          <cell r="CA872">
            <v>0</v>
          </cell>
          <cell r="CB872">
            <v>0</v>
          </cell>
          <cell r="CC872">
            <v>0</v>
          </cell>
          <cell r="CD872">
            <v>0</v>
          </cell>
          <cell r="CE872">
            <v>0</v>
          </cell>
          <cell r="CF872">
            <v>0</v>
          </cell>
          <cell r="CG872">
            <v>0</v>
          </cell>
          <cell r="CH872">
            <v>0</v>
          </cell>
          <cell r="CN872">
            <v>0</v>
          </cell>
          <cell r="CO872">
            <v>0</v>
          </cell>
          <cell r="CP872">
            <v>0</v>
          </cell>
          <cell r="CQ872">
            <v>0</v>
          </cell>
          <cell r="CR872">
            <v>0</v>
          </cell>
          <cell r="CS872">
            <v>0</v>
          </cell>
          <cell r="CT872">
            <v>0</v>
          </cell>
          <cell r="CU872">
            <v>0</v>
          </cell>
          <cell r="CV872">
            <v>0</v>
          </cell>
          <cell r="CW872">
            <v>0</v>
          </cell>
          <cell r="EE872">
            <v>0</v>
          </cell>
          <cell r="EF872">
            <v>0</v>
          </cell>
          <cell r="EG872">
            <v>0</v>
          </cell>
          <cell r="EH872">
            <v>0</v>
          </cell>
          <cell r="EI872">
            <v>0</v>
          </cell>
          <cell r="EJ872">
            <v>0</v>
          </cell>
          <cell r="EK872">
            <v>0</v>
          </cell>
          <cell r="EL872">
            <v>0</v>
          </cell>
          <cell r="EM872">
            <v>0</v>
          </cell>
        </row>
        <row r="873">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cell r="BA873">
            <v>0</v>
          </cell>
          <cell r="BB873">
            <v>0</v>
          </cell>
          <cell r="BC873">
            <v>0</v>
          </cell>
          <cell r="BD873">
            <v>0</v>
          </cell>
          <cell r="BE873">
            <v>0</v>
          </cell>
          <cell r="BF873">
            <v>0</v>
          </cell>
          <cell r="BG873">
            <v>0</v>
          </cell>
          <cell r="BH873">
            <v>0</v>
          </cell>
          <cell r="BI873">
            <v>0</v>
          </cell>
          <cell r="BJ873">
            <v>0</v>
          </cell>
          <cell r="BK873">
            <v>0</v>
          </cell>
          <cell r="BL873">
            <v>0</v>
          </cell>
          <cell r="BM873">
            <v>0</v>
          </cell>
          <cell r="BN873">
            <v>0</v>
          </cell>
          <cell r="BO873">
            <v>0</v>
          </cell>
          <cell r="BP873">
            <v>0</v>
          </cell>
          <cell r="BQ873">
            <v>0</v>
          </cell>
          <cell r="BR873">
            <v>0</v>
          </cell>
          <cell r="BS873">
            <v>0</v>
          </cell>
          <cell r="BT873">
            <v>0</v>
          </cell>
          <cell r="BU873">
            <v>0</v>
          </cell>
          <cell r="BV873">
            <v>0</v>
          </cell>
          <cell r="BW873">
            <v>0</v>
          </cell>
          <cell r="BX873">
            <v>0</v>
          </cell>
          <cell r="BY873">
            <v>0</v>
          </cell>
          <cell r="BZ873">
            <v>0</v>
          </cell>
          <cell r="CA873">
            <v>0</v>
          </cell>
          <cell r="CB873">
            <v>0</v>
          </cell>
          <cell r="CC873">
            <v>0</v>
          </cell>
          <cell r="CD873">
            <v>0</v>
          </cell>
          <cell r="CE873">
            <v>0</v>
          </cell>
          <cell r="CF873">
            <v>0</v>
          </cell>
          <cell r="CG873">
            <v>0</v>
          </cell>
          <cell r="CH873">
            <v>0</v>
          </cell>
          <cell r="CN873">
            <v>0</v>
          </cell>
          <cell r="CO873">
            <v>0</v>
          </cell>
          <cell r="CP873">
            <v>0</v>
          </cell>
          <cell r="CQ873">
            <v>0</v>
          </cell>
          <cell r="CR873">
            <v>0</v>
          </cell>
          <cell r="CS873">
            <v>0</v>
          </cell>
          <cell r="CT873">
            <v>0</v>
          </cell>
          <cell r="CU873">
            <v>0</v>
          </cell>
          <cell r="CV873">
            <v>0</v>
          </cell>
          <cell r="CW873">
            <v>0</v>
          </cell>
          <cell r="EE873">
            <v>0</v>
          </cell>
          <cell r="EF873">
            <v>0</v>
          </cell>
          <cell r="EG873">
            <v>0</v>
          </cell>
          <cell r="EH873">
            <v>0</v>
          </cell>
          <cell r="EI873">
            <v>0</v>
          </cell>
          <cell r="EJ873">
            <v>0</v>
          </cell>
          <cell r="EK873">
            <v>0</v>
          </cell>
          <cell r="EL873">
            <v>0</v>
          </cell>
          <cell r="EM873">
            <v>0</v>
          </cell>
        </row>
        <row r="874">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cell r="BC874">
            <v>0</v>
          </cell>
          <cell r="BD874">
            <v>0</v>
          </cell>
          <cell r="BE874">
            <v>0</v>
          </cell>
          <cell r="BF874">
            <v>0</v>
          </cell>
          <cell r="BG874">
            <v>0</v>
          </cell>
          <cell r="BH874">
            <v>0</v>
          </cell>
          <cell r="BI874">
            <v>0</v>
          </cell>
          <cell r="BJ874">
            <v>0</v>
          </cell>
          <cell r="BK874">
            <v>0</v>
          </cell>
          <cell r="BL874">
            <v>0</v>
          </cell>
          <cell r="BM874">
            <v>0</v>
          </cell>
          <cell r="BN874">
            <v>0</v>
          </cell>
          <cell r="BO874">
            <v>0</v>
          </cell>
          <cell r="BP874">
            <v>0</v>
          </cell>
          <cell r="BQ874">
            <v>0</v>
          </cell>
          <cell r="BR874">
            <v>0</v>
          </cell>
          <cell r="BS874">
            <v>0</v>
          </cell>
          <cell r="BT874">
            <v>0</v>
          </cell>
          <cell r="BU874">
            <v>0</v>
          </cell>
          <cell r="BV874">
            <v>0</v>
          </cell>
          <cell r="BW874">
            <v>0</v>
          </cell>
          <cell r="BX874">
            <v>0</v>
          </cell>
          <cell r="BY874">
            <v>0</v>
          </cell>
          <cell r="BZ874">
            <v>0</v>
          </cell>
          <cell r="CA874">
            <v>0</v>
          </cell>
          <cell r="CB874">
            <v>0</v>
          </cell>
          <cell r="CC874">
            <v>0</v>
          </cell>
          <cell r="CD874">
            <v>0</v>
          </cell>
          <cell r="CE874">
            <v>0</v>
          </cell>
          <cell r="CF874">
            <v>0</v>
          </cell>
          <cell r="CG874">
            <v>0</v>
          </cell>
          <cell r="CH874">
            <v>0</v>
          </cell>
          <cell r="CN874">
            <v>0</v>
          </cell>
          <cell r="CO874">
            <v>0</v>
          </cell>
          <cell r="CP874">
            <v>0</v>
          </cell>
          <cell r="CQ874">
            <v>0</v>
          </cell>
          <cell r="CR874">
            <v>0</v>
          </cell>
          <cell r="CS874">
            <v>0</v>
          </cell>
          <cell r="CT874">
            <v>0</v>
          </cell>
          <cell r="CU874">
            <v>0</v>
          </cell>
          <cell r="CV874">
            <v>0</v>
          </cell>
          <cell r="CW874">
            <v>0</v>
          </cell>
          <cell r="EE874">
            <v>0</v>
          </cell>
          <cell r="EF874">
            <v>0</v>
          </cell>
          <cell r="EG874">
            <v>0</v>
          </cell>
          <cell r="EH874">
            <v>0</v>
          </cell>
          <cell r="EI874">
            <v>0</v>
          </cell>
          <cell r="EJ874">
            <v>0</v>
          </cell>
          <cell r="EK874">
            <v>0</v>
          </cell>
          <cell r="EL874">
            <v>0</v>
          </cell>
          <cell r="EM874">
            <v>0</v>
          </cell>
        </row>
        <row r="875">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cell r="BA875">
            <v>0</v>
          </cell>
          <cell r="BB875">
            <v>0</v>
          </cell>
          <cell r="BC875">
            <v>0</v>
          </cell>
          <cell r="BD875">
            <v>0</v>
          </cell>
          <cell r="BE875">
            <v>0</v>
          </cell>
          <cell r="BF875">
            <v>0</v>
          </cell>
          <cell r="BG875">
            <v>0</v>
          </cell>
          <cell r="BH875">
            <v>0</v>
          </cell>
          <cell r="BI875">
            <v>0</v>
          </cell>
          <cell r="BJ875">
            <v>0</v>
          </cell>
          <cell r="BK875">
            <v>0</v>
          </cell>
          <cell r="BL875">
            <v>0</v>
          </cell>
          <cell r="BM875">
            <v>0</v>
          </cell>
          <cell r="BN875">
            <v>0</v>
          </cell>
          <cell r="BO875">
            <v>0</v>
          </cell>
          <cell r="BP875">
            <v>0</v>
          </cell>
          <cell r="BQ875">
            <v>0</v>
          </cell>
          <cell r="BR875">
            <v>0</v>
          </cell>
          <cell r="BS875">
            <v>0</v>
          </cell>
          <cell r="BT875">
            <v>0</v>
          </cell>
          <cell r="BU875">
            <v>0</v>
          </cell>
          <cell r="BV875">
            <v>0</v>
          </cell>
          <cell r="BW875">
            <v>0</v>
          </cell>
          <cell r="BX875">
            <v>0</v>
          </cell>
          <cell r="BY875">
            <v>0</v>
          </cell>
          <cell r="BZ875">
            <v>0</v>
          </cell>
          <cell r="CA875">
            <v>0</v>
          </cell>
          <cell r="CB875">
            <v>0</v>
          </cell>
          <cell r="CC875">
            <v>0</v>
          </cell>
          <cell r="CD875">
            <v>0</v>
          </cell>
          <cell r="CE875">
            <v>0</v>
          </cell>
          <cell r="CF875">
            <v>0</v>
          </cell>
          <cell r="CG875">
            <v>0</v>
          </cell>
          <cell r="CH875">
            <v>0</v>
          </cell>
          <cell r="CN875">
            <v>0</v>
          </cell>
          <cell r="CO875">
            <v>0</v>
          </cell>
          <cell r="CP875">
            <v>0</v>
          </cell>
          <cell r="CQ875">
            <v>0</v>
          </cell>
          <cell r="CR875">
            <v>0</v>
          </cell>
          <cell r="CS875">
            <v>0</v>
          </cell>
          <cell r="CT875">
            <v>0</v>
          </cell>
          <cell r="CU875">
            <v>0</v>
          </cell>
          <cell r="CV875">
            <v>0</v>
          </cell>
          <cell r="CW875">
            <v>0</v>
          </cell>
          <cell r="EE875">
            <v>0</v>
          </cell>
          <cell r="EF875">
            <v>0</v>
          </cell>
          <cell r="EG875">
            <v>0</v>
          </cell>
          <cell r="EH875">
            <v>0</v>
          </cell>
          <cell r="EI875">
            <v>0</v>
          </cell>
          <cell r="EJ875">
            <v>0</v>
          </cell>
          <cell r="EK875">
            <v>0</v>
          </cell>
          <cell r="EL875">
            <v>0</v>
          </cell>
          <cell r="EM875">
            <v>0</v>
          </cell>
        </row>
        <row r="876">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cell r="BA876">
            <v>0</v>
          </cell>
          <cell r="BB876">
            <v>0</v>
          </cell>
          <cell r="BC876">
            <v>0</v>
          </cell>
          <cell r="BD876">
            <v>0</v>
          </cell>
          <cell r="BE876">
            <v>0</v>
          </cell>
          <cell r="BF876">
            <v>0</v>
          </cell>
          <cell r="BG876">
            <v>0</v>
          </cell>
          <cell r="BH876">
            <v>0</v>
          </cell>
          <cell r="BI876">
            <v>0</v>
          </cell>
          <cell r="BJ876">
            <v>0</v>
          </cell>
          <cell r="BK876">
            <v>0</v>
          </cell>
          <cell r="BL876">
            <v>0</v>
          </cell>
          <cell r="BM876">
            <v>0</v>
          </cell>
          <cell r="BN876">
            <v>0</v>
          </cell>
          <cell r="BO876">
            <v>0</v>
          </cell>
          <cell r="BP876">
            <v>0</v>
          </cell>
          <cell r="BQ876">
            <v>0</v>
          </cell>
          <cell r="BR876">
            <v>0</v>
          </cell>
          <cell r="BS876">
            <v>0</v>
          </cell>
          <cell r="BT876">
            <v>0</v>
          </cell>
          <cell r="BU876">
            <v>0</v>
          </cell>
          <cell r="BV876">
            <v>0</v>
          </cell>
          <cell r="BW876">
            <v>0</v>
          </cell>
          <cell r="BX876">
            <v>0</v>
          </cell>
          <cell r="BY876">
            <v>0</v>
          </cell>
          <cell r="BZ876">
            <v>0</v>
          </cell>
          <cell r="CA876">
            <v>0</v>
          </cell>
          <cell r="CB876">
            <v>0</v>
          </cell>
          <cell r="CC876">
            <v>0</v>
          </cell>
          <cell r="CD876">
            <v>0</v>
          </cell>
          <cell r="CE876">
            <v>0</v>
          </cell>
          <cell r="CF876">
            <v>0</v>
          </cell>
          <cell r="CG876">
            <v>0</v>
          </cell>
          <cell r="CH876">
            <v>0</v>
          </cell>
          <cell r="CN876">
            <v>0</v>
          </cell>
          <cell r="CO876">
            <v>0</v>
          </cell>
          <cell r="CP876">
            <v>0</v>
          </cell>
          <cell r="CQ876">
            <v>0</v>
          </cell>
          <cell r="CR876">
            <v>0</v>
          </cell>
          <cell r="CS876">
            <v>0</v>
          </cell>
          <cell r="CT876">
            <v>0</v>
          </cell>
          <cell r="CU876">
            <v>0</v>
          </cell>
          <cell r="CV876">
            <v>0</v>
          </cell>
          <cell r="CW876">
            <v>0</v>
          </cell>
          <cell r="EE876">
            <v>0</v>
          </cell>
          <cell r="EF876">
            <v>0</v>
          </cell>
          <cell r="EG876">
            <v>0</v>
          </cell>
          <cell r="EH876">
            <v>0</v>
          </cell>
          <cell r="EI876">
            <v>0</v>
          </cell>
          <cell r="EJ876">
            <v>0</v>
          </cell>
          <cell r="EK876">
            <v>0</v>
          </cell>
          <cell r="EL876">
            <v>0</v>
          </cell>
          <cell r="EM876">
            <v>0</v>
          </cell>
        </row>
        <row r="877">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cell r="BA877">
            <v>0</v>
          </cell>
          <cell r="BB877">
            <v>0</v>
          </cell>
          <cell r="BC877">
            <v>0</v>
          </cell>
          <cell r="BD877">
            <v>0</v>
          </cell>
          <cell r="BE877">
            <v>0</v>
          </cell>
          <cell r="BF877">
            <v>0</v>
          </cell>
          <cell r="BG877">
            <v>0</v>
          </cell>
          <cell r="BH877">
            <v>0</v>
          </cell>
          <cell r="BI877">
            <v>0</v>
          </cell>
          <cell r="BJ877">
            <v>0</v>
          </cell>
          <cell r="BK877">
            <v>0</v>
          </cell>
          <cell r="BL877">
            <v>0</v>
          </cell>
          <cell r="BM877">
            <v>0</v>
          </cell>
          <cell r="BN877">
            <v>0</v>
          </cell>
          <cell r="BO877">
            <v>0</v>
          </cell>
          <cell r="BP877">
            <v>0</v>
          </cell>
          <cell r="BQ877">
            <v>0</v>
          </cell>
          <cell r="BR877">
            <v>0</v>
          </cell>
          <cell r="BS877">
            <v>0</v>
          </cell>
          <cell r="BT877">
            <v>0</v>
          </cell>
          <cell r="BU877">
            <v>0</v>
          </cell>
          <cell r="BV877">
            <v>0</v>
          </cell>
          <cell r="BW877">
            <v>0</v>
          </cell>
          <cell r="BX877">
            <v>0</v>
          </cell>
          <cell r="BY877">
            <v>0</v>
          </cell>
          <cell r="BZ877">
            <v>0</v>
          </cell>
          <cell r="CA877">
            <v>0</v>
          </cell>
          <cell r="CB877">
            <v>0</v>
          </cell>
          <cell r="CC877">
            <v>0</v>
          </cell>
          <cell r="CD877">
            <v>0</v>
          </cell>
          <cell r="CE877">
            <v>0</v>
          </cell>
          <cell r="CF877">
            <v>0</v>
          </cell>
          <cell r="CG877">
            <v>0</v>
          </cell>
          <cell r="CH877">
            <v>0</v>
          </cell>
          <cell r="CN877">
            <v>0</v>
          </cell>
          <cell r="CO877">
            <v>0</v>
          </cell>
          <cell r="CP877">
            <v>0</v>
          </cell>
          <cell r="CQ877">
            <v>0</v>
          </cell>
          <cell r="CR877">
            <v>0</v>
          </cell>
          <cell r="CS877">
            <v>0</v>
          </cell>
          <cell r="CT877">
            <v>0</v>
          </cell>
          <cell r="CU877">
            <v>0</v>
          </cell>
          <cell r="CV877">
            <v>0</v>
          </cell>
          <cell r="CW877">
            <v>0</v>
          </cell>
          <cell r="EE877">
            <v>0</v>
          </cell>
          <cell r="EF877">
            <v>0</v>
          </cell>
          <cell r="EG877">
            <v>0</v>
          </cell>
          <cell r="EH877">
            <v>0</v>
          </cell>
          <cell r="EI877">
            <v>0</v>
          </cell>
          <cell r="EJ877">
            <v>0</v>
          </cell>
          <cell r="EK877">
            <v>0</v>
          </cell>
          <cell r="EL877">
            <v>0</v>
          </cell>
          <cell r="EM877">
            <v>0</v>
          </cell>
        </row>
        <row r="878">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cell r="BA878">
            <v>0</v>
          </cell>
          <cell r="BB878">
            <v>0</v>
          </cell>
          <cell r="BC878">
            <v>0</v>
          </cell>
          <cell r="BD878">
            <v>0</v>
          </cell>
          <cell r="BE878">
            <v>0</v>
          </cell>
          <cell r="BF878">
            <v>0</v>
          </cell>
          <cell r="BG878">
            <v>0</v>
          </cell>
          <cell r="BH878">
            <v>0</v>
          </cell>
          <cell r="BI878">
            <v>0</v>
          </cell>
          <cell r="BJ878">
            <v>0</v>
          </cell>
          <cell r="BK878">
            <v>0</v>
          </cell>
          <cell r="BL878">
            <v>0</v>
          </cell>
          <cell r="BM878">
            <v>0</v>
          </cell>
          <cell r="BN878">
            <v>0</v>
          </cell>
          <cell r="BO878">
            <v>0</v>
          </cell>
          <cell r="BP878">
            <v>0</v>
          </cell>
          <cell r="BQ878">
            <v>0</v>
          </cell>
          <cell r="BR878">
            <v>0</v>
          </cell>
          <cell r="BS878">
            <v>0</v>
          </cell>
          <cell r="BT878">
            <v>0</v>
          </cell>
          <cell r="BU878">
            <v>0</v>
          </cell>
          <cell r="BV878">
            <v>0</v>
          </cell>
          <cell r="BW878">
            <v>0</v>
          </cell>
          <cell r="BX878">
            <v>0</v>
          </cell>
          <cell r="BY878">
            <v>0</v>
          </cell>
          <cell r="BZ878">
            <v>0</v>
          </cell>
          <cell r="CA878">
            <v>0</v>
          </cell>
          <cell r="CB878">
            <v>0</v>
          </cell>
          <cell r="CC878">
            <v>0</v>
          </cell>
          <cell r="CD878">
            <v>0</v>
          </cell>
          <cell r="CE878">
            <v>0</v>
          </cell>
          <cell r="CF878">
            <v>0</v>
          </cell>
          <cell r="CG878">
            <v>0</v>
          </cell>
          <cell r="CH878">
            <v>0</v>
          </cell>
          <cell r="CN878">
            <v>0</v>
          </cell>
          <cell r="CO878">
            <v>0</v>
          </cell>
          <cell r="CP878">
            <v>0</v>
          </cell>
          <cell r="CQ878">
            <v>0</v>
          </cell>
          <cell r="CR878">
            <v>0</v>
          </cell>
          <cell r="CS878">
            <v>0</v>
          </cell>
          <cell r="CT878">
            <v>0</v>
          </cell>
          <cell r="CU878">
            <v>0</v>
          </cell>
          <cell r="CV878">
            <v>0</v>
          </cell>
          <cell r="CW878">
            <v>0</v>
          </cell>
          <cell r="EE878">
            <v>0</v>
          </cell>
          <cell r="EF878">
            <v>0</v>
          </cell>
          <cell r="EG878">
            <v>0</v>
          </cell>
          <cell r="EH878">
            <v>0</v>
          </cell>
          <cell r="EI878">
            <v>0</v>
          </cell>
          <cell r="EJ878">
            <v>0</v>
          </cell>
          <cell r="EK878">
            <v>0</v>
          </cell>
          <cell r="EL878">
            <v>0</v>
          </cell>
          <cell r="EM878">
            <v>0</v>
          </cell>
        </row>
        <row r="879">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cell r="BA879">
            <v>0</v>
          </cell>
          <cell r="BB879">
            <v>0</v>
          </cell>
          <cell r="BC879">
            <v>0</v>
          </cell>
          <cell r="BD879">
            <v>0</v>
          </cell>
          <cell r="BE879">
            <v>0</v>
          </cell>
          <cell r="BF879">
            <v>0</v>
          </cell>
          <cell r="BG879">
            <v>0</v>
          </cell>
          <cell r="BH879">
            <v>0</v>
          </cell>
          <cell r="BI879">
            <v>0</v>
          </cell>
          <cell r="BJ879">
            <v>0</v>
          </cell>
          <cell r="BK879">
            <v>0</v>
          </cell>
          <cell r="BL879">
            <v>0</v>
          </cell>
          <cell r="BM879">
            <v>0</v>
          </cell>
          <cell r="BN879">
            <v>0</v>
          </cell>
          <cell r="BO879">
            <v>0</v>
          </cell>
          <cell r="BP879">
            <v>0</v>
          </cell>
          <cell r="BQ879">
            <v>0</v>
          </cell>
          <cell r="BR879">
            <v>0</v>
          </cell>
          <cell r="BS879">
            <v>0</v>
          </cell>
          <cell r="BT879">
            <v>0</v>
          </cell>
          <cell r="BU879">
            <v>0</v>
          </cell>
          <cell r="BV879">
            <v>0</v>
          </cell>
          <cell r="BW879">
            <v>0</v>
          </cell>
          <cell r="BX879">
            <v>0</v>
          </cell>
          <cell r="BY879">
            <v>0</v>
          </cell>
          <cell r="BZ879">
            <v>0</v>
          </cell>
          <cell r="CA879">
            <v>0</v>
          </cell>
          <cell r="CB879">
            <v>0</v>
          </cell>
          <cell r="CC879">
            <v>0</v>
          </cell>
          <cell r="CD879">
            <v>0</v>
          </cell>
          <cell r="CE879">
            <v>0</v>
          </cell>
          <cell r="CF879">
            <v>0</v>
          </cell>
          <cell r="CG879">
            <v>0</v>
          </cell>
          <cell r="CH879">
            <v>0</v>
          </cell>
          <cell r="CN879">
            <v>0</v>
          </cell>
          <cell r="CO879">
            <v>0</v>
          </cell>
          <cell r="CP879">
            <v>0</v>
          </cell>
          <cell r="CQ879">
            <v>0</v>
          </cell>
          <cell r="CR879">
            <v>0</v>
          </cell>
          <cell r="CS879">
            <v>0</v>
          </cell>
          <cell r="CT879">
            <v>0</v>
          </cell>
          <cell r="CU879">
            <v>0</v>
          </cell>
          <cell r="CV879">
            <v>0</v>
          </cell>
          <cell r="CW879">
            <v>0</v>
          </cell>
          <cell r="EE879">
            <v>0</v>
          </cell>
          <cell r="EF879">
            <v>0</v>
          </cell>
          <cell r="EG879">
            <v>0</v>
          </cell>
          <cell r="EH879">
            <v>0</v>
          </cell>
          <cell r="EI879">
            <v>0</v>
          </cell>
          <cell r="EJ879">
            <v>0</v>
          </cell>
          <cell r="EK879">
            <v>0</v>
          </cell>
          <cell r="EL879">
            <v>0</v>
          </cell>
          <cell r="EM879">
            <v>0</v>
          </cell>
        </row>
        <row r="880">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0</v>
          </cell>
          <cell r="AU880">
            <v>0</v>
          </cell>
          <cell r="AV880">
            <v>0</v>
          </cell>
          <cell r="AW880">
            <v>0</v>
          </cell>
          <cell r="AX880">
            <v>0</v>
          </cell>
          <cell r="AY880">
            <v>0</v>
          </cell>
          <cell r="AZ880">
            <v>0</v>
          </cell>
          <cell r="BA880">
            <v>0</v>
          </cell>
          <cell r="BB880">
            <v>0</v>
          </cell>
          <cell r="BC880">
            <v>0</v>
          </cell>
          <cell r="BD880">
            <v>0</v>
          </cell>
          <cell r="BE880">
            <v>0</v>
          </cell>
          <cell r="BF880">
            <v>0</v>
          </cell>
          <cell r="BG880">
            <v>0</v>
          </cell>
          <cell r="BH880">
            <v>0</v>
          </cell>
          <cell r="BI880">
            <v>0</v>
          </cell>
          <cell r="BJ880">
            <v>0</v>
          </cell>
          <cell r="BK880">
            <v>0</v>
          </cell>
          <cell r="BL880">
            <v>0</v>
          </cell>
          <cell r="BM880">
            <v>0</v>
          </cell>
          <cell r="BN880">
            <v>0</v>
          </cell>
          <cell r="BO880">
            <v>0</v>
          </cell>
          <cell r="BP880">
            <v>0</v>
          </cell>
          <cell r="BQ880">
            <v>0</v>
          </cell>
          <cell r="BR880">
            <v>0</v>
          </cell>
          <cell r="BS880">
            <v>0</v>
          </cell>
          <cell r="BT880">
            <v>0</v>
          </cell>
          <cell r="BU880">
            <v>0</v>
          </cell>
          <cell r="BV880">
            <v>0</v>
          </cell>
          <cell r="BW880">
            <v>0</v>
          </cell>
          <cell r="BX880">
            <v>0</v>
          </cell>
          <cell r="BY880">
            <v>0</v>
          </cell>
          <cell r="BZ880">
            <v>0</v>
          </cell>
          <cell r="CA880">
            <v>0</v>
          </cell>
          <cell r="CB880">
            <v>0</v>
          </cell>
          <cell r="CC880">
            <v>0</v>
          </cell>
          <cell r="CD880">
            <v>0</v>
          </cell>
          <cell r="CE880">
            <v>0</v>
          </cell>
          <cell r="CF880">
            <v>0</v>
          </cell>
          <cell r="CG880">
            <v>0</v>
          </cell>
          <cell r="CH880">
            <v>0</v>
          </cell>
          <cell r="CN880">
            <v>0</v>
          </cell>
          <cell r="CO880">
            <v>0</v>
          </cell>
          <cell r="CP880">
            <v>0</v>
          </cell>
          <cell r="CQ880">
            <v>0</v>
          </cell>
          <cell r="CR880">
            <v>0</v>
          </cell>
          <cell r="CS880">
            <v>0</v>
          </cell>
          <cell r="CT880">
            <v>0</v>
          </cell>
          <cell r="CU880">
            <v>0</v>
          </cell>
          <cell r="CV880">
            <v>0</v>
          </cell>
          <cell r="CW880">
            <v>0</v>
          </cell>
          <cell r="EE880">
            <v>0</v>
          </cell>
          <cell r="EF880">
            <v>0</v>
          </cell>
          <cell r="EG880">
            <v>0</v>
          </cell>
          <cell r="EH880">
            <v>0</v>
          </cell>
          <cell r="EI880">
            <v>0</v>
          </cell>
          <cell r="EJ880">
            <v>0</v>
          </cell>
          <cell r="EK880">
            <v>0</v>
          </cell>
          <cell r="EL880">
            <v>0</v>
          </cell>
          <cell r="EM880">
            <v>0</v>
          </cell>
        </row>
        <row r="881">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cell r="BA881">
            <v>0</v>
          </cell>
          <cell r="BB881">
            <v>0</v>
          </cell>
          <cell r="BC881">
            <v>0</v>
          </cell>
          <cell r="BD881">
            <v>0</v>
          </cell>
          <cell r="BE881">
            <v>0</v>
          </cell>
          <cell r="BF881">
            <v>0</v>
          </cell>
          <cell r="BG881">
            <v>0</v>
          </cell>
          <cell r="BH881">
            <v>0</v>
          </cell>
          <cell r="BI881">
            <v>0</v>
          </cell>
          <cell r="BJ881">
            <v>0</v>
          </cell>
          <cell r="BK881">
            <v>0</v>
          </cell>
          <cell r="BL881">
            <v>0</v>
          </cell>
          <cell r="BM881">
            <v>0</v>
          </cell>
          <cell r="BN881">
            <v>0</v>
          </cell>
          <cell r="BO881">
            <v>0</v>
          </cell>
          <cell r="BP881">
            <v>0</v>
          </cell>
          <cell r="BQ881">
            <v>0</v>
          </cell>
          <cell r="BR881">
            <v>0</v>
          </cell>
          <cell r="BS881">
            <v>0</v>
          </cell>
          <cell r="BT881">
            <v>0</v>
          </cell>
          <cell r="BU881">
            <v>0</v>
          </cell>
          <cell r="BV881">
            <v>0</v>
          </cell>
          <cell r="BW881">
            <v>0</v>
          </cell>
          <cell r="BX881">
            <v>0</v>
          </cell>
          <cell r="BY881">
            <v>0</v>
          </cell>
          <cell r="BZ881">
            <v>0</v>
          </cell>
          <cell r="CA881">
            <v>0</v>
          </cell>
          <cell r="CB881">
            <v>0</v>
          </cell>
          <cell r="CC881">
            <v>0</v>
          </cell>
          <cell r="CD881">
            <v>0</v>
          </cell>
          <cell r="CE881">
            <v>0</v>
          </cell>
          <cell r="CF881">
            <v>0</v>
          </cell>
          <cell r="CG881">
            <v>0</v>
          </cell>
          <cell r="CH881">
            <v>0</v>
          </cell>
          <cell r="CN881">
            <v>0</v>
          </cell>
          <cell r="CO881">
            <v>0</v>
          </cell>
          <cell r="CP881">
            <v>0</v>
          </cell>
          <cell r="CQ881">
            <v>0</v>
          </cell>
          <cell r="CR881">
            <v>0</v>
          </cell>
          <cell r="CS881">
            <v>0</v>
          </cell>
          <cell r="CT881">
            <v>0</v>
          </cell>
          <cell r="CU881">
            <v>0</v>
          </cell>
          <cell r="CV881">
            <v>0</v>
          </cell>
          <cell r="CW881">
            <v>0</v>
          </cell>
          <cell r="EE881">
            <v>0</v>
          </cell>
          <cell r="EF881">
            <v>0</v>
          </cell>
          <cell r="EG881">
            <v>0</v>
          </cell>
          <cell r="EH881">
            <v>0</v>
          </cell>
          <cell r="EI881">
            <v>0</v>
          </cell>
          <cell r="EJ881">
            <v>0</v>
          </cell>
          <cell r="EK881">
            <v>0</v>
          </cell>
          <cell r="EL881">
            <v>0</v>
          </cell>
          <cell r="EM881">
            <v>0</v>
          </cell>
        </row>
        <row r="882">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cell r="BA882">
            <v>0</v>
          </cell>
          <cell r="BB882">
            <v>0</v>
          </cell>
          <cell r="BC882">
            <v>0</v>
          </cell>
          <cell r="BD882">
            <v>0</v>
          </cell>
          <cell r="BE882">
            <v>0</v>
          </cell>
          <cell r="BF882">
            <v>0</v>
          </cell>
          <cell r="BG882">
            <v>0</v>
          </cell>
          <cell r="BH882">
            <v>0</v>
          </cell>
          <cell r="BI882">
            <v>0</v>
          </cell>
          <cell r="BJ882">
            <v>0</v>
          </cell>
          <cell r="BK882">
            <v>0</v>
          </cell>
          <cell r="BL882">
            <v>0</v>
          </cell>
          <cell r="BM882">
            <v>0</v>
          </cell>
          <cell r="BN882">
            <v>0</v>
          </cell>
          <cell r="BO882">
            <v>0</v>
          </cell>
          <cell r="BP882">
            <v>0</v>
          </cell>
          <cell r="BQ882">
            <v>0</v>
          </cell>
          <cell r="BR882">
            <v>0</v>
          </cell>
          <cell r="BS882">
            <v>0</v>
          </cell>
          <cell r="BT882">
            <v>0</v>
          </cell>
          <cell r="BU882">
            <v>0</v>
          </cell>
          <cell r="BV882">
            <v>0</v>
          </cell>
          <cell r="BW882">
            <v>0</v>
          </cell>
          <cell r="BX882">
            <v>0</v>
          </cell>
          <cell r="BY882">
            <v>0</v>
          </cell>
          <cell r="BZ882">
            <v>0</v>
          </cell>
          <cell r="CA882">
            <v>0</v>
          </cell>
          <cell r="CB882">
            <v>0</v>
          </cell>
          <cell r="CC882">
            <v>0</v>
          </cell>
          <cell r="CD882">
            <v>0</v>
          </cell>
          <cell r="CE882">
            <v>0</v>
          </cell>
          <cell r="CF882">
            <v>0</v>
          </cell>
          <cell r="CG882">
            <v>0</v>
          </cell>
          <cell r="CH882">
            <v>0</v>
          </cell>
          <cell r="CN882">
            <v>0</v>
          </cell>
          <cell r="CO882">
            <v>0</v>
          </cell>
          <cell r="CP882">
            <v>0</v>
          </cell>
          <cell r="CQ882">
            <v>0</v>
          </cell>
          <cell r="CR882">
            <v>0</v>
          </cell>
          <cell r="CS882">
            <v>0</v>
          </cell>
          <cell r="CT882">
            <v>0</v>
          </cell>
          <cell r="CU882">
            <v>0</v>
          </cell>
          <cell r="CV882">
            <v>0</v>
          </cell>
          <cell r="CW882">
            <v>0</v>
          </cell>
          <cell r="EE882">
            <v>0</v>
          </cell>
          <cell r="EF882">
            <v>0</v>
          </cell>
          <cell r="EG882">
            <v>0</v>
          </cell>
          <cell r="EH882">
            <v>0</v>
          </cell>
          <cell r="EI882">
            <v>0</v>
          </cell>
          <cell r="EJ882">
            <v>0</v>
          </cell>
          <cell r="EK882">
            <v>0</v>
          </cell>
          <cell r="EL882">
            <v>0</v>
          </cell>
          <cell r="EM882">
            <v>0</v>
          </cell>
        </row>
        <row r="883">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cell r="BA883">
            <v>0</v>
          </cell>
          <cell r="BB883">
            <v>0</v>
          </cell>
          <cell r="BC883">
            <v>0</v>
          </cell>
          <cell r="BD883">
            <v>0</v>
          </cell>
          <cell r="BE883">
            <v>0</v>
          </cell>
          <cell r="BF883">
            <v>0</v>
          </cell>
          <cell r="BG883">
            <v>0</v>
          </cell>
          <cell r="BH883">
            <v>0</v>
          </cell>
          <cell r="BI883">
            <v>0</v>
          </cell>
          <cell r="BJ883">
            <v>0</v>
          </cell>
          <cell r="BK883">
            <v>0</v>
          </cell>
          <cell r="BL883">
            <v>0</v>
          </cell>
          <cell r="BM883">
            <v>0</v>
          </cell>
          <cell r="BN883">
            <v>0</v>
          </cell>
          <cell r="BO883">
            <v>0</v>
          </cell>
          <cell r="BP883">
            <v>0</v>
          </cell>
          <cell r="BQ883">
            <v>0</v>
          </cell>
          <cell r="BR883">
            <v>0</v>
          </cell>
          <cell r="BS883">
            <v>0</v>
          </cell>
          <cell r="BT883">
            <v>0</v>
          </cell>
          <cell r="BU883">
            <v>0</v>
          </cell>
          <cell r="BV883">
            <v>0</v>
          </cell>
          <cell r="BW883">
            <v>0</v>
          </cell>
          <cell r="BX883">
            <v>0</v>
          </cell>
          <cell r="BY883">
            <v>0</v>
          </cell>
          <cell r="BZ883">
            <v>0</v>
          </cell>
          <cell r="CA883">
            <v>0</v>
          </cell>
          <cell r="CB883">
            <v>0</v>
          </cell>
          <cell r="CC883">
            <v>0</v>
          </cell>
          <cell r="CD883">
            <v>0</v>
          </cell>
          <cell r="CE883">
            <v>0</v>
          </cell>
          <cell r="CF883">
            <v>0</v>
          </cell>
          <cell r="CG883">
            <v>0</v>
          </cell>
          <cell r="CH883">
            <v>0</v>
          </cell>
          <cell r="CN883">
            <v>0</v>
          </cell>
          <cell r="CO883">
            <v>0</v>
          </cell>
          <cell r="CP883">
            <v>0</v>
          </cell>
          <cell r="CQ883">
            <v>0</v>
          </cell>
          <cell r="CR883">
            <v>0</v>
          </cell>
          <cell r="CS883">
            <v>0</v>
          </cell>
          <cell r="CT883">
            <v>0</v>
          </cell>
          <cell r="CU883">
            <v>0</v>
          </cell>
          <cell r="CV883">
            <v>0</v>
          </cell>
          <cell r="CW883">
            <v>0</v>
          </cell>
          <cell r="EE883">
            <v>0</v>
          </cell>
          <cell r="EF883">
            <v>0</v>
          </cell>
          <cell r="EG883">
            <v>0</v>
          </cell>
          <cell r="EH883">
            <v>0</v>
          </cell>
          <cell r="EI883">
            <v>0</v>
          </cell>
          <cell r="EJ883">
            <v>0</v>
          </cell>
          <cell r="EK883">
            <v>0</v>
          </cell>
          <cell r="EL883">
            <v>0</v>
          </cell>
          <cell r="EM883">
            <v>0</v>
          </cell>
        </row>
        <row r="884">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cell r="BA884">
            <v>0</v>
          </cell>
          <cell r="BB884">
            <v>0</v>
          </cell>
          <cell r="BC884">
            <v>0</v>
          </cell>
          <cell r="BD884">
            <v>0</v>
          </cell>
          <cell r="BE884">
            <v>0</v>
          </cell>
          <cell r="BF884">
            <v>0</v>
          </cell>
          <cell r="BG884">
            <v>0</v>
          </cell>
          <cell r="BH884">
            <v>0</v>
          </cell>
          <cell r="BI884">
            <v>0</v>
          </cell>
          <cell r="BJ884">
            <v>0</v>
          </cell>
          <cell r="BK884">
            <v>0</v>
          </cell>
          <cell r="BL884">
            <v>0</v>
          </cell>
          <cell r="BM884">
            <v>0</v>
          </cell>
          <cell r="BN884">
            <v>0</v>
          </cell>
          <cell r="BO884">
            <v>0</v>
          </cell>
          <cell r="BP884">
            <v>0</v>
          </cell>
          <cell r="BQ884">
            <v>0</v>
          </cell>
          <cell r="BR884">
            <v>0</v>
          </cell>
          <cell r="BS884">
            <v>0</v>
          </cell>
          <cell r="BT884">
            <v>0</v>
          </cell>
          <cell r="BU884">
            <v>0</v>
          </cell>
          <cell r="BV884">
            <v>0</v>
          </cell>
          <cell r="BW884">
            <v>0</v>
          </cell>
          <cell r="BX884">
            <v>0</v>
          </cell>
          <cell r="BY884">
            <v>0</v>
          </cell>
          <cell r="BZ884">
            <v>0</v>
          </cell>
          <cell r="CA884">
            <v>0</v>
          </cell>
          <cell r="CB884">
            <v>0</v>
          </cell>
          <cell r="CC884">
            <v>0</v>
          </cell>
          <cell r="CD884">
            <v>0</v>
          </cell>
          <cell r="CE884">
            <v>0</v>
          </cell>
          <cell r="CF884">
            <v>0</v>
          </cell>
          <cell r="CG884">
            <v>0</v>
          </cell>
          <cell r="CH884">
            <v>0</v>
          </cell>
          <cell r="CN884">
            <v>0</v>
          </cell>
          <cell r="CO884">
            <v>0</v>
          </cell>
          <cell r="CP884">
            <v>0</v>
          </cell>
          <cell r="CQ884">
            <v>0</v>
          </cell>
          <cell r="CR884">
            <v>0</v>
          </cell>
          <cell r="CS884">
            <v>0</v>
          </cell>
          <cell r="CT884">
            <v>0</v>
          </cell>
          <cell r="CU884">
            <v>0</v>
          </cell>
          <cell r="CV884">
            <v>0</v>
          </cell>
          <cell r="CW884">
            <v>0</v>
          </cell>
          <cell r="EE884">
            <v>0</v>
          </cell>
          <cell r="EF884">
            <v>0</v>
          </cell>
          <cell r="EG884">
            <v>0</v>
          </cell>
          <cell r="EH884">
            <v>0</v>
          </cell>
          <cell r="EI884">
            <v>0</v>
          </cell>
          <cell r="EJ884">
            <v>0</v>
          </cell>
          <cell r="EK884">
            <v>0</v>
          </cell>
          <cell r="EL884">
            <v>0</v>
          </cell>
          <cell r="EM884">
            <v>0</v>
          </cell>
        </row>
        <row r="885">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0</v>
          </cell>
          <cell r="AP885">
            <v>0</v>
          </cell>
          <cell r="AQ885">
            <v>0</v>
          </cell>
          <cell r="AR885">
            <v>0</v>
          </cell>
          <cell r="AS885">
            <v>0</v>
          </cell>
          <cell r="AT885">
            <v>0</v>
          </cell>
          <cell r="AU885">
            <v>0</v>
          </cell>
          <cell r="AV885">
            <v>0</v>
          </cell>
          <cell r="AW885">
            <v>0</v>
          </cell>
          <cell r="AX885">
            <v>0</v>
          </cell>
          <cell r="AY885">
            <v>0</v>
          </cell>
          <cell r="AZ885">
            <v>0</v>
          </cell>
          <cell r="BA885">
            <v>0</v>
          </cell>
          <cell r="BB885">
            <v>0</v>
          </cell>
          <cell r="BC885">
            <v>0</v>
          </cell>
          <cell r="BD885">
            <v>0</v>
          </cell>
          <cell r="BE885">
            <v>0</v>
          </cell>
          <cell r="BF885">
            <v>0</v>
          </cell>
          <cell r="BG885">
            <v>0</v>
          </cell>
          <cell r="BH885">
            <v>0</v>
          </cell>
          <cell r="BI885">
            <v>0</v>
          </cell>
          <cell r="BJ885">
            <v>0</v>
          </cell>
          <cell r="BK885">
            <v>0</v>
          </cell>
          <cell r="BL885">
            <v>0</v>
          </cell>
          <cell r="BM885">
            <v>0</v>
          </cell>
          <cell r="BN885">
            <v>0</v>
          </cell>
          <cell r="BO885">
            <v>0</v>
          </cell>
          <cell r="BP885">
            <v>0</v>
          </cell>
          <cell r="BQ885">
            <v>0</v>
          </cell>
          <cell r="BR885">
            <v>0</v>
          </cell>
          <cell r="BS885">
            <v>0</v>
          </cell>
          <cell r="BT885">
            <v>0</v>
          </cell>
          <cell r="BU885">
            <v>0</v>
          </cell>
          <cell r="BV885">
            <v>0</v>
          </cell>
          <cell r="BW885">
            <v>0</v>
          </cell>
          <cell r="BX885">
            <v>0</v>
          </cell>
          <cell r="BY885">
            <v>0</v>
          </cell>
          <cell r="BZ885">
            <v>0</v>
          </cell>
          <cell r="CA885">
            <v>0</v>
          </cell>
          <cell r="CB885">
            <v>0</v>
          </cell>
          <cell r="CC885">
            <v>0</v>
          </cell>
          <cell r="CD885">
            <v>0</v>
          </cell>
          <cell r="CE885">
            <v>0</v>
          </cell>
          <cell r="CF885">
            <v>0</v>
          </cell>
          <cell r="CG885">
            <v>0</v>
          </cell>
          <cell r="CH885">
            <v>0</v>
          </cell>
          <cell r="CN885">
            <v>0</v>
          </cell>
          <cell r="CO885">
            <v>0</v>
          </cell>
          <cell r="CP885">
            <v>0</v>
          </cell>
          <cell r="CQ885">
            <v>0</v>
          </cell>
          <cell r="CR885">
            <v>0</v>
          </cell>
          <cell r="CS885">
            <v>0</v>
          </cell>
          <cell r="CT885">
            <v>0</v>
          </cell>
          <cell r="CU885">
            <v>0</v>
          </cell>
          <cell r="CV885">
            <v>0</v>
          </cell>
          <cell r="CW885">
            <v>0</v>
          </cell>
          <cell r="EE885">
            <v>0</v>
          </cell>
          <cell r="EF885">
            <v>0</v>
          </cell>
          <cell r="EG885">
            <v>0</v>
          </cell>
          <cell r="EH885">
            <v>0</v>
          </cell>
          <cell r="EI885">
            <v>0</v>
          </cell>
          <cell r="EJ885">
            <v>0</v>
          </cell>
          <cell r="EK885">
            <v>0</v>
          </cell>
          <cell r="EL885">
            <v>0</v>
          </cell>
          <cell r="EM885">
            <v>0</v>
          </cell>
        </row>
        <row r="886">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0</v>
          </cell>
          <cell r="AO886">
            <v>0</v>
          </cell>
          <cell r="AP886">
            <v>0</v>
          </cell>
          <cell r="AQ886">
            <v>0</v>
          </cell>
          <cell r="AR886">
            <v>0</v>
          </cell>
          <cell r="AS886">
            <v>0</v>
          </cell>
          <cell r="AT886">
            <v>0</v>
          </cell>
          <cell r="AU886">
            <v>0</v>
          </cell>
          <cell r="AV886">
            <v>0</v>
          </cell>
          <cell r="AW886">
            <v>0</v>
          </cell>
          <cell r="AX886">
            <v>0</v>
          </cell>
          <cell r="AY886">
            <v>0</v>
          </cell>
          <cell r="AZ886">
            <v>0</v>
          </cell>
          <cell r="BA886">
            <v>0</v>
          </cell>
          <cell r="BB886">
            <v>0</v>
          </cell>
          <cell r="BC886">
            <v>0</v>
          </cell>
          <cell r="BD886">
            <v>0</v>
          </cell>
          <cell r="BE886">
            <v>0</v>
          </cell>
          <cell r="BF886">
            <v>0</v>
          </cell>
          <cell r="BG886">
            <v>0</v>
          </cell>
          <cell r="BH886">
            <v>0</v>
          </cell>
          <cell r="BI886">
            <v>0</v>
          </cell>
          <cell r="BJ886">
            <v>0</v>
          </cell>
          <cell r="BK886">
            <v>0</v>
          </cell>
          <cell r="BL886">
            <v>0</v>
          </cell>
          <cell r="BM886">
            <v>0</v>
          </cell>
          <cell r="BN886">
            <v>0</v>
          </cell>
          <cell r="BO886">
            <v>0</v>
          </cell>
          <cell r="BP886">
            <v>0</v>
          </cell>
          <cell r="BQ886">
            <v>0</v>
          </cell>
          <cell r="BR886">
            <v>0</v>
          </cell>
          <cell r="BS886">
            <v>0</v>
          </cell>
          <cell r="BT886">
            <v>0</v>
          </cell>
          <cell r="BU886">
            <v>0</v>
          </cell>
          <cell r="BV886">
            <v>0</v>
          </cell>
          <cell r="BW886">
            <v>0</v>
          </cell>
          <cell r="BX886">
            <v>0</v>
          </cell>
          <cell r="BY886">
            <v>0</v>
          </cell>
          <cell r="BZ886">
            <v>0</v>
          </cell>
          <cell r="CA886">
            <v>0</v>
          </cell>
          <cell r="CB886">
            <v>0</v>
          </cell>
          <cell r="CC886">
            <v>0</v>
          </cell>
          <cell r="CD886">
            <v>0</v>
          </cell>
          <cell r="CE886">
            <v>0</v>
          </cell>
          <cell r="CF886">
            <v>0</v>
          </cell>
          <cell r="CG886">
            <v>0</v>
          </cell>
          <cell r="CH886">
            <v>0</v>
          </cell>
          <cell r="CN886">
            <v>0</v>
          </cell>
          <cell r="CO886">
            <v>0</v>
          </cell>
          <cell r="CP886">
            <v>0</v>
          </cell>
          <cell r="CQ886">
            <v>0</v>
          </cell>
          <cell r="CR886">
            <v>0</v>
          </cell>
          <cell r="CS886">
            <v>0</v>
          </cell>
          <cell r="CT886">
            <v>0</v>
          </cell>
          <cell r="CU886">
            <v>0</v>
          </cell>
          <cell r="CV886">
            <v>0</v>
          </cell>
          <cell r="CW886">
            <v>0</v>
          </cell>
          <cell r="EE886">
            <v>0</v>
          </cell>
          <cell r="EF886">
            <v>0</v>
          </cell>
          <cell r="EG886">
            <v>0</v>
          </cell>
          <cell r="EH886">
            <v>0</v>
          </cell>
          <cell r="EI886">
            <v>0</v>
          </cell>
          <cell r="EJ886">
            <v>0</v>
          </cell>
          <cell r="EK886">
            <v>0</v>
          </cell>
          <cell r="EL886">
            <v>0</v>
          </cell>
          <cell r="EM886">
            <v>0</v>
          </cell>
        </row>
        <row r="887">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cell r="BA887">
            <v>0</v>
          </cell>
          <cell r="BB887">
            <v>0</v>
          </cell>
          <cell r="BC887">
            <v>0</v>
          </cell>
          <cell r="BD887">
            <v>0</v>
          </cell>
          <cell r="BE887">
            <v>0</v>
          </cell>
          <cell r="BF887">
            <v>0</v>
          </cell>
          <cell r="BG887">
            <v>0</v>
          </cell>
          <cell r="BH887">
            <v>0</v>
          </cell>
          <cell r="BI887">
            <v>0</v>
          </cell>
          <cell r="BJ887">
            <v>0</v>
          </cell>
          <cell r="BK887">
            <v>0</v>
          </cell>
          <cell r="BL887">
            <v>0</v>
          </cell>
          <cell r="BM887">
            <v>0</v>
          </cell>
          <cell r="BN887">
            <v>0</v>
          </cell>
          <cell r="BO887">
            <v>0</v>
          </cell>
          <cell r="BP887">
            <v>0</v>
          </cell>
          <cell r="BQ887">
            <v>0</v>
          </cell>
          <cell r="BR887">
            <v>0</v>
          </cell>
          <cell r="BS887">
            <v>0</v>
          </cell>
          <cell r="BT887">
            <v>0</v>
          </cell>
          <cell r="BU887">
            <v>0</v>
          </cell>
          <cell r="BV887">
            <v>0</v>
          </cell>
          <cell r="BW887">
            <v>0</v>
          </cell>
          <cell r="BX887">
            <v>0</v>
          </cell>
          <cell r="BY887">
            <v>0</v>
          </cell>
          <cell r="BZ887">
            <v>0</v>
          </cell>
          <cell r="CA887">
            <v>0</v>
          </cell>
          <cell r="CB887">
            <v>0</v>
          </cell>
          <cell r="CC887">
            <v>0</v>
          </cell>
          <cell r="CD887">
            <v>0</v>
          </cell>
          <cell r="CE887">
            <v>0</v>
          </cell>
          <cell r="CF887">
            <v>0</v>
          </cell>
          <cell r="CG887">
            <v>0</v>
          </cell>
          <cell r="CH887">
            <v>0</v>
          </cell>
          <cell r="CN887">
            <v>0</v>
          </cell>
          <cell r="CO887">
            <v>0</v>
          </cell>
          <cell r="CP887">
            <v>0</v>
          </cell>
          <cell r="CQ887">
            <v>0</v>
          </cell>
          <cell r="CR887">
            <v>0</v>
          </cell>
          <cell r="CS887">
            <v>0</v>
          </cell>
          <cell r="CT887">
            <v>0</v>
          </cell>
          <cell r="CU887">
            <v>0</v>
          </cell>
          <cell r="CV887">
            <v>0</v>
          </cell>
          <cell r="CW887">
            <v>0</v>
          </cell>
          <cell r="EE887">
            <v>0</v>
          </cell>
          <cell r="EF887">
            <v>0</v>
          </cell>
          <cell r="EG887">
            <v>0</v>
          </cell>
          <cell r="EH887">
            <v>0</v>
          </cell>
          <cell r="EI887">
            <v>0</v>
          </cell>
          <cell r="EJ887">
            <v>0</v>
          </cell>
          <cell r="EK887">
            <v>0</v>
          </cell>
          <cell r="EL887">
            <v>0</v>
          </cell>
          <cell r="EM887">
            <v>0</v>
          </cell>
        </row>
        <row r="888">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0</v>
          </cell>
          <cell r="AS888">
            <v>0</v>
          </cell>
          <cell r="AT888">
            <v>0</v>
          </cell>
          <cell r="AU888">
            <v>0</v>
          </cell>
          <cell r="AV888">
            <v>0</v>
          </cell>
          <cell r="AW888">
            <v>0</v>
          </cell>
          <cell r="AX888">
            <v>0</v>
          </cell>
          <cell r="AY888">
            <v>0</v>
          </cell>
          <cell r="AZ888">
            <v>0</v>
          </cell>
          <cell r="BA888">
            <v>0</v>
          </cell>
          <cell r="BB888">
            <v>0</v>
          </cell>
          <cell r="BC888">
            <v>0</v>
          </cell>
          <cell r="BD888">
            <v>0</v>
          </cell>
          <cell r="BE888">
            <v>0</v>
          </cell>
          <cell r="BF888">
            <v>0</v>
          </cell>
          <cell r="BG888">
            <v>0</v>
          </cell>
          <cell r="BH888">
            <v>0</v>
          </cell>
          <cell r="BI888">
            <v>0</v>
          </cell>
          <cell r="BJ888">
            <v>0</v>
          </cell>
          <cell r="BK888">
            <v>0</v>
          </cell>
          <cell r="BL888">
            <v>0</v>
          </cell>
          <cell r="BM888">
            <v>0</v>
          </cell>
          <cell r="BN888">
            <v>0</v>
          </cell>
          <cell r="BO888">
            <v>0</v>
          </cell>
          <cell r="BP888">
            <v>0</v>
          </cell>
          <cell r="BQ888">
            <v>0</v>
          </cell>
          <cell r="BR888">
            <v>0</v>
          </cell>
          <cell r="BS888">
            <v>0</v>
          </cell>
          <cell r="BT888">
            <v>0</v>
          </cell>
          <cell r="BU888">
            <v>0</v>
          </cell>
          <cell r="BV888">
            <v>0</v>
          </cell>
          <cell r="BW888">
            <v>0</v>
          </cell>
          <cell r="BX888">
            <v>0</v>
          </cell>
          <cell r="BY888">
            <v>0</v>
          </cell>
          <cell r="BZ888">
            <v>0</v>
          </cell>
          <cell r="CA888">
            <v>0</v>
          </cell>
          <cell r="CB888">
            <v>0</v>
          </cell>
          <cell r="CC888">
            <v>0</v>
          </cell>
          <cell r="CD888">
            <v>0</v>
          </cell>
          <cell r="CE888">
            <v>0</v>
          </cell>
          <cell r="CF888">
            <v>0</v>
          </cell>
          <cell r="CG888">
            <v>0</v>
          </cell>
          <cell r="CH888">
            <v>0</v>
          </cell>
          <cell r="CN888">
            <v>0</v>
          </cell>
          <cell r="CO888">
            <v>0</v>
          </cell>
          <cell r="CP888">
            <v>0</v>
          </cell>
          <cell r="CQ888">
            <v>0</v>
          </cell>
          <cell r="CR888">
            <v>0</v>
          </cell>
          <cell r="CS888">
            <v>0</v>
          </cell>
          <cell r="CT888">
            <v>0</v>
          </cell>
          <cell r="CU888">
            <v>0</v>
          </cell>
          <cell r="CV888">
            <v>0</v>
          </cell>
          <cell r="CW888">
            <v>0</v>
          </cell>
          <cell r="EE888">
            <v>0</v>
          </cell>
          <cell r="EF888">
            <v>0</v>
          </cell>
          <cell r="EG888">
            <v>0</v>
          </cell>
          <cell r="EH888">
            <v>0</v>
          </cell>
          <cell r="EI888">
            <v>0</v>
          </cell>
          <cell r="EJ888">
            <v>0</v>
          </cell>
          <cell r="EK888">
            <v>0</v>
          </cell>
          <cell r="EL888">
            <v>0</v>
          </cell>
          <cell r="EM888">
            <v>0</v>
          </cell>
        </row>
        <row r="889">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cell r="BA889">
            <v>0</v>
          </cell>
          <cell r="BB889">
            <v>0</v>
          </cell>
          <cell r="BC889">
            <v>0</v>
          </cell>
          <cell r="BD889">
            <v>0</v>
          </cell>
          <cell r="BE889">
            <v>0</v>
          </cell>
          <cell r="BF889">
            <v>0</v>
          </cell>
          <cell r="BG889">
            <v>0</v>
          </cell>
          <cell r="BH889">
            <v>0</v>
          </cell>
          <cell r="BI889">
            <v>0</v>
          </cell>
          <cell r="BJ889">
            <v>0</v>
          </cell>
          <cell r="BK889">
            <v>0</v>
          </cell>
          <cell r="BL889">
            <v>0</v>
          </cell>
          <cell r="BM889">
            <v>0</v>
          </cell>
          <cell r="BN889">
            <v>0</v>
          </cell>
          <cell r="BO889">
            <v>0</v>
          </cell>
          <cell r="BP889">
            <v>0</v>
          </cell>
          <cell r="BQ889">
            <v>0</v>
          </cell>
          <cell r="BR889">
            <v>0</v>
          </cell>
          <cell r="BS889">
            <v>0</v>
          </cell>
          <cell r="BT889">
            <v>0</v>
          </cell>
          <cell r="BU889">
            <v>0</v>
          </cell>
          <cell r="BV889">
            <v>0</v>
          </cell>
          <cell r="BW889">
            <v>0</v>
          </cell>
          <cell r="BX889">
            <v>0</v>
          </cell>
          <cell r="BY889">
            <v>0</v>
          </cell>
          <cell r="BZ889">
            <v>0</v>
          </cell>
          <cell r="CA889">
            <v>0</v>
          </cell>
          <cell r="CB889">
            <v>0</v>
          </cell>
          <cell r="CC889">
            <v>0</v>
          </cell>
          <cell r="CD889">
            <v>0</v>
          </cell>
          <cell r="CE889">
            <v>0</v>
          </cell>
          <cell r="CF889">
            <v>0</v>
          </cell>
          <cell r="CG889">
            <v>0</v>
          </cell>
          <cell r="CH889">
            <v>0</v>
          </cell>
          <cell r="CN889">
            <v>0</v>
          </cell>
          <cell r="CO889">
            <v>0</v>
          </cell>
          <cell r="CP889">
            <v>0</v>
          </cell>
          <cell r="CQ889">
            <v>0</v>
          </cell>
          <cell r="CR889">
            <v>0</v>
          </cell>
          <cell r="CS889">
            <v>0</v>
          </cell>
          <cell r="CT889">
            <v>0</v>
          </cell>
          <cell r="CU889">
            <v>0</v>
          </cell>
          <cell r="CV889">
            <v>0</v>
          </cell>
          <cell r="CW889">
            <v>0</v>
          </cell>
          <cell r="EE889">
            <v>0</v>
          </cell>
          <cell r="EF889">
            <v>0</v>
          </cell>
          <cell r="EG889">
            <v>0</v>
          </cell>
          <cell r="EH889">
            <v>0</v>
          </cell>
          <cell r="EI889">
            <v>0</v>
          </cell>
          <cell r="EJ889">
            <v>0</v>
          </cell>
          <cell r="EK889">
            <v>0</v>
          </cell>
          <cell r="EL889">
            <v>0</v>
          </cell>
          <cell r="EM889">
            <v>0</v>
          </cell>
        </row>
        <row r="890">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cell r="BA890">
            <v>0</v>
          </cell>
          <cell r="BB890">
            <v>0</v>
          </cell>
          <cell r="BC890">
            <v>0</v>
          </cell>
          <cell r="BD890">
            <v>0</v>
          </cell>
          <cell r="BE890">
            <v>0</v>
          </cell>
          <cell r="BF890">
            <v>0</v>
          </cell>
          <cell r="BG890">
            <v>0</v>
          </cell>
          <cell r="BH890">
            <v>0</v>
          </cell>
          <cell r="BI890">
            <v>0</v>
          </cell>
          <cell r="BJ890">
            <v>0</v>
          </cell>
          <cell r="BK890">
            <v>0</v>
          </cell>
          <cell r="BL890">
            <v>0</v>
          </cell>
          <cell r="BM890">
            <v>0</v>
          </cell>
          <cell r="BN890">
            <v>0</v>
          </cell>
          <cell r="BO890">
            <v>0</v>
          </cell>
          <cell r="BP890">
            <v>0</v>
          </cell>
          <cell r="BQ890">
            <v>0</v>
          </cell>
          <cell r="BR890">
            <v>0</v>
          </cell>
          <cell r="BS890">
            <v>0</v>
          </cell>
          <cell r="BT890">
            <v>0</v>
          </cell>
          <cell r="BU890">
            <v>0</v>
          </cell>
          <cell r="BV890">
            <v>0</v>
          </cell>
          <cell r="BW890">
            <v>0</v>
          </cell>
          <cell r="BX890">
            <v>0</v>
          </cell>
          <cell r="BY890">
            <v>0</v>
          </cell>
          <cell r="BZ890">
            <v>0</v>
          </cell>
          <cell r="CA890">
            <v>0</v>
          </cell>
          <cell r="CB890">
            <v>0</v>
          </cell>
          <cell r="CC890">
            <v>0</v>
          </cell>
          <cell r="CD890">
            <v>0</v>
          </cell>
          <cell r="CE890">
            <v>0</v>
          </cell>
          <cell r="CF890">
            <v>0</v>
          </cell>
          <cell r="CG890">
            <v>0</v>
          </cell>
          <cell r="CH890">
            <v>0</v>
          </cell>
          <cell r="CN890">
            <v>0</v>
          </cell>
          <cell r="CO890">
            <v>0</v>
          </cell>
          <cell r="CP890">
            <v>0</v>
          </cell>
          <cell r="CQ890">
            <v>0</v>
          </cell>
          <cell r="CR890">
            <v>0</v>
          </cell>
          <cell r="CS890">
            <v>0</v>
          </cell>
          <cell r="CT890">
            <v>0</v>
          </cell>
          <cell r="CU890">
            <v>0</v>
          </cell>
          <cell r="CV890">
            <v>0</v>
          </cell>
          <cell r="CW890">
            <v>0</v>
          </cell>
          <cell r="EE890">
            <v>0</v>
          </cell>
          <cell r="EF890">
            <v>0</v>
          </cell>
          <cell r="EG890">
            <v>0</v>
          </cell>
          <cell r="EH890">
            <v>0</v>
          </cell>
          <cell r="EI890">
            <v>0</v>
          </cell>
          <cell r="EJ890">
            <v>0</v>
          </cell>
          <cell r="EK890">
            <v>0</v>
          </cell>
          <cell r="EL890">
            <v>0</v>
          </cell>
          <cell r="EM890">
            <v>0</v>
          </cell>
        </row>
        <row r="891">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cell r="BA891">
            <v>0</v>
          </cell>
          <cell r="BB891">
            <v>0</v>
          </cell>
          <cell r="BC891">
            <v>0</v>
          </cell>
          <cell r="BD891">
            <v>0</v>
          </cell>
          <cell r="BE891">
            <v>0</v>
          </cell>
          <cell r="BF891">
            <v>0</v>
          </cell>
          <cell r="BG891">
            <v>0</v>
          </cell>
          <cell r="BH891">
            <v>0</v>
          </cell>
          <cell r="BI891">
            <v>0</v>
          </cell>
          <cell r="BJ891">
            <v>0</v>
          </cell>
          <cell r="BK891">
            <v>0</v>
          </cell>
          <cell r="BL891">
            <v>0</v>
          </cell>
          <cell r="BM891">
            <v>0</v>
          </cell>
          <cell r="BN891">
            <v>0</v>
          </cell>
          <cell r="BO891">
            <v>0</v>
          </cell>
          <cell r="BP891">
            <v>0</v>
          </cell>
          <cell r="BQ891">
            <v>0</v>
          </cell>
          <cell r="BR891">
            <v>0</v>
          </cell>
          <cell r="BS891">
            <v>0</v>
          </cell>
          <cell r="BT891">
            <v>0</v>
          </cell>
          <cell r="BU891">
            <v>0</v>
          </cell>
          <cell r="BV891">
            <v>0</v>
          </cell>
          <cell r="BW891">
            <v>0</v>
          </cell>
          <cell r="BX891">
            <v>0</v>
          </cell>
          <cell r="BY891">
            <v>0</v>
          </cell>
          <cell r="BZ891">
            <v>0</v>
          </cell>
          <cell r="CA891">
            <v>0</v>
          </cell>
          <cell r="CB891">
            <v>0</v>
          </cell>
          <cell r="CC891">
            <v>0</v>
          </cell>
          <cell r="CD891">
            <v>0</v>
          </cell>
          <cell r="CE891">
            <v>0</v>
          </cell>
          <cell r="CF891">
            <v>0</v>
          </cell>
          <cell r="CG891">
            <v>0</v>
          </cell>
          <cell r="CH891">
            <v>0</v>
          </cell>
          <cell r="CN891">
            <v>0</v>
          </cell>
          <cell r="CO891">
            <v>0</v>
          </cell>
          <cell r="CP891">
            <v>0</v>
          </cell>
          <cell r="CQ891">
            <v>0</v>
          </cell>
          <cell r="CR891">
            <v>0</v>
          </cell>
          <cell r="CS891">
            <v>0</v>
          </cell>
          <cell r="CT891">
            <v>0</v>
          </cell>
          <cell r="CU891">
            <v>0</v>
          </cell>
          <cell r="CV891">
            <v>0</v>
          </cell>
          <cell r="CW891">
            <v>0</v>
          </cell>
          <cell r="EE891">
            <v>0</v>
          </cell>
          <cell r="EF891">
            <v>0</v>
          </cell>
          <cell r="EG891">
            <v>0</v>
          </cell>
          <cell r="EH891">
            <v>0</v>
          </cell>
          <cell r="EI891">
            <v>0</v>
          </cell>
          <cell r="EJ891">
            <v>0</v>
          </cell>
          <cell r="EK891">
            <v>0</v>
          </cell>
          <cell r="EL891">
            <v>0</v>
          </cell>
          <cell r="EM891">
            <v>0</v>
          </cell>
        </row>
        <row r="892">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cell r="BA892">
            <v>0</v>
          </cell>
          <cell r="BB892">
            <v>0</v>
          </cell>
          <cell r="BC892">
            <v>0</v>
          </cell>
          <cell r="BD892">
            <v>0</v>
          </cell>
          <cell r="BE892">
            <v>0</v>
          </cell>
          <cell r="BF892">
            <v>0</v>
          </cell>
          <cell r="BG892">
            <v>0</v>
          </cell>
          <cell r="BH892">
            <v>0</v>
          </cell>
          <cell r="BI892">
            <v>0</v>
          </cell>
          <cell r="BJ892">
            <v>0</v>
          </cell>
          <cell r="BK892">
            <v>0</v>
          </cell>
          <cell r="BL892">
            <v>0</v>
          </cell>
          <cell r="BM892">
            <v>0</v>
          </cell>
          <cell r="BN892">
            <v>0</v>
          </cell>
          <cell r="BO892">
            <v>0</v>
          </cell>
          <cell r="BP892">
            <v>0</v>
          </cell>
          <cell r="BQ892">
            <v>0</v>
          </cell>
          <cell r="BR892">
            <v>0</v>
          </cell>
          <cell r="BS892">
            <v>0</v>
          </cell>
          <cell r="BT892">
            <v>0</v>
          </cell>
          <cell r="BU892">
            <v>0</v>
          </cell>
          <cell r="BV892">
            <v>0</v>
          </cell>
          <cell r="BW892">
            <v>0</v>
          </cell>
          <cell r="BX892">
            <v>0</v>
          </cell>
          <cell r="BY892">
            <v>0</v>
          </cell>
          <cell r="BZ892">
            <v>0</v>
          </cell>
          <cell r="CA892">
            <v>0</v>
          </cell>
          <cell r="CB892">
            <v>0</v>
          </cell>
          <cell r="CC892">
            <v>0</v>
          </cell>
          <cell r="CD892">
            <v>0</v>
          </cell>
          <cell r="CE892">
            <v>0</v>
          </cell>
          <cell r="CF892">
            <v>0</v>
          </cell>
          <cell r="CG892">
            <v>0</v>
          </cell>
          <cell r="CH892">
            <v>0</v>
          </cell>
          <cell r="CN892">
            <v>0</v>
          </cell>
          <cell r="CO892">
            <v>0</v>
          </cell>
          <cell r="CP892">
            <v>0</v>
          </cell>
          <cell r="CQ892">
            <v>0</v>
          </cell>
          <cell r="CR892">
            <v>0</v>
          </cell>
          <cell r="CS892">
            <v>0</v>
          </cell>
          <cell r="CT892">
            <v>0</v>
          </cell>
          <cell r="CU892">
            <v>0</v>
          </cell>
          <cell r="CV892">
            <v>0</v>
          </cell>
          <cell r="CW892">
            <v>0</v>
          </cell>
          <cell r="EE892">
            <v>0</v>
          </cell>
          <cell r="EF892">
            <v>0</v>
          </cell>
          <cell r="EG892">
            <v>0</v>
          </cell>
          <cell r="EH892">
            <v>0</v>
          </cell>
          <cell r="EI892">
            <v>0</v>
          </cell>
          <cell r="EJ892">
            <v>0</v>
          </cell>
          <cell r="EK892">
            <v>0</v>
          </cell>
          <cell r="EL892">
            <v>0</v>
          </cell>
          <cell r="EM892">
            <v>0</v>
          </cell>
        </row>
        <row r="893">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cell r="BA893">
            <v>0</v>
          </cell>
          <cell r="BB893">
            <v>0</v>
          </cell>
          <cell r="BC893">
            <v>0</v>
          </cell>
          <cell r="BD893">
            <v>0</v>
          </cell>
          <cell r="BE893">
            <v>0</v>
          </cell>
          <cell r="BF893">
            <v>0</v>
          </cell>
          <cell r="BG893">
            <v>0</v>
          </cell>
          <cell r="BH893">
            <v>0</v>
          </cell>
          <cell r="BI893">
            <v>0</v>
          </cell>
          <cell r="BJ893">
            <v>0</v>
          </cell>
          <cell r="BK893">
            <v>0</v>
          </cell>
          <cell r="BL893">
            <v>0</v>
          </cell>
          <cell r="BM893">
            <v>0</v>
          </cell>
          <cell r="BN893">
            <v>0</v>
          </cell>
          <cell r="BO893">
            <v>0</v>
          </cell>
          <cell r="BP893">
            <v>0</v>
          </cell>
          <cell r="BQ893">
            <v>0</v>
          </cell>
          <cell r="BR893">
            <v>0</v>
          </cell>
          <cell r="BS893">
            <v>0</v>
          </cell>
          <cell r="BT893">
            <v>0</v>
          </cell>
          <cell r="BU893">
            <v>0</v>
          </cell>
          <cell r="BV893">
            <v>0</v>
          </cell>
          <cell r="BW893">
            <v>0</v>
          </cell>
          <cell r="BX893">
            <v>0</v>
          </cell>
          <cell r="BY893">
            <v>0</v>
          </cell>
          <cell r="BZ893">
            <v>0</v>
          </cell>
          <cell r="CA893">
            <v>0</v>
          </cell>
          <cell r="CB893">
            <v>0</v>
          </cell>
          <cell r="CC893">
            <v>0</v>
          </cell>
          <cell r="CD893">
            <v>0</v>
          </cell>
          <cell r="CE893">
            <v>0</v>
          </cell>
          <cell r="CF893">
            <v>0</v>
          </cell>
          <cell r="CG893">
            <v>0</v>
          </cell>
          <cell r="CH893">
            <v>0</v>
          </cell>
          <cell r="CN893">
            <v>0</v>
          </cell>
          <cell r="CO893">
            <v>0</v>
          </cell>
          <cell r="CP893">
            <v>0</v>
          </cell>
          <cell r="CQ893">
            <v>0</v>
          </cell>
          <cell r="CR893">
            <v>0</v>
          </cell>
          <cell r="CS893">
            <v>0</v>
          </cell>
          <cell r="CT893">
            <v>0</v>
          </cell>
          <cell r="CU893">
            <v>0</v>
          </cell>
          <cell r="CV893">
            <v>0</v>
          </cell>
          <cell r="CW893">
            <v>0</v>
          </cell>
          <cell r="EE893">
            <v>0</v>
          </cell>
          <cell r="EF893">
            <v>0</v>
          </cell>
          <cell r="EG893">
            <v>0</v>
          </cell>
          <cell r="EH893">
            <v>0</v>
          </cell>
          <cell r="EI893">
            <v>0</v>
          </cell>
          <cell r="EJ893">
            <v>0</v>
          </cell>
          <cell r="EK893">
            <v>0</v>
          </cell>
          <cell r="EL893">
            <v>0</v>
          </cell>
          <cell r="EM893">
            <v>0</v>
          </cell>
        </row>
        <row r="894">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cell r="BA894">
            <v>0</v>
          </cell>
          <cell r="BB894">
            <v>0</v>
          </cell>
          <cell r="BC894">
            <v>0</v>
          </cell>
          <cell r="BD894">
            <v>0</v>
          </cell>
          <cell r="BE894">
            <v>0</v>
          </cell>
          <cell r="BF894">
            <v>0</v>
          </cell>
          <cell r="BG894">
            <v>0</v>
          </cell>
          <cell r="BH894">
            <v>0</v>
          </cell>
          <cell r="BI894">
            <v>0</v>
          </cell>
          <cell r="BJ894">
            <v>0</v>
          </cell>
          <cell r="BK894">
            <v>0</v>
          </cell>
          <cell r="BL894">
            <v>0</v>
          </cell>
          <cell r="BM894">
            <v>0</v>
          </cell>
          <cell r="BN894">
            <v>0</v>
          </cell>
          <cell r="BO894">
            <v>0</v>
          </cell>
          <cell r="BP894">
            <v>0</v>
          </cell>
          <cell r="BQ894">
            <v>0</v>
          </cell>
          <cell r="BR894">
            <v>0</v>
          </cell>
          <cell r="BS894">
            <v>0</v>
          </cell>
          <cell r="BT894">
            <v>0</v>
          </cell>
          <cell r="BU894">
            <v>0</v>
          </cell>
          <cell r="BV894">
            <v>0</v>
          </cell>
          <cell r="BW894">
            <v>0</v>
          </cell>
          <cell r="BX894">
            <v>0</v>
          </cell>
          <cell r="BY894">
            <v>0</v>
          </cell>
          <cell r="BZ894">
            <v>0</v>
          </cell>
          <cell r="CA894">
            <v>0</v>
          </cell>
          <cell r="CB894">
            <v>0</v>
          </cell>
          <cell r="CC894">
            <v>0</v>
          </cell>
          <cell r="CD894">
            <v>0</v>
          </cell>
          <cell r="CE894">
            <v>0</v>
          </cell>
          <cell r="CF894">
            <v>0</v>
          </cell>
          <cell r="CG894">
            <v>0</v>
          </cell>
          <cell r="CH894">
            <v>0</v>
          </cell>
          <cell r="CN894">
            <v>0</v>
          </cell>
          <cell r="CO894">
            <v>0</v>
          </cell>
          <cell r="CP894">
            <v>0</v>
          </cell>
          <cell r="CQ894">
            <v>0</v>
          </cell>
          <cell r="CR894">
            <v>0</v>
          </cell>
          <cell r="CS894">
            <v>0</v>
          </cell>
          <cell r="CT894">
            <v>0</v>
          </cell>
          <cell r="CU894">
            <v>0</v>
          </cell>
          <cell r="CV894">
            <v>0</v>
          </cell>
          <cell r="CW894">
            <v>0</v>
          </cell>
          <cell r="EE894">
            <v>0</v>
          </cell>
          <cell r="EF894">
            <v>0</v>
          </cell>
          <cell r="EG894">
            <v>0</v>
          </cell>
          <cell r="EH894">
            <v>0</v>
          </cell>
          <cell r="EI894">
            <v>0</v>
          </cell>
          <cell r="EJ894">
            <v>0</v>
          </cell>
          <cell r="EK894">
            <v>0</v>
          </cell>
          <cell r="EL894">
            <v>0</v>
          </cell>
          <cell r="EM894">
            <v>0</v>
          </cell>
        </row>
        <row r="895">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P895">
            <v>0</v>
          </cell>
          <cell r="AQ895">
            <v>0</v>
          </cell>
          <cell r="AR895">
            <v>0</v>
          </cell>
          <cell r="AS895">
            <v>0</v>
          </cell>
          <cell r="AT895">
            <v>0</v>
          </cell>
          <cell r="AU895">
            <v>0</v>
          </cell>
          <cell r="AV895">
            <v>0</v>
          </cell>
          <cell r="AW895">
            <v>0</v>
          </cell>
          <cell r="AX895">
            <v>0</v>
          </cell>
          <cell r="AY895">
            <v>0</v>
          </cell>
          <cell r="AZ895">
            <v>0</v>
          </cell>
          <cell r="BA895">
            <v>0</v>
          </cell>
          <cell r="BB895">
            <v>0</v>
          </cell>
          <cell r="BC895">
            <v>0</v>
          </cell>
          <cell r="BD895">
            <v>0</v>
          </cell>
          <cell r="BE895">
            <v>0</v>
          </cell>
          <cell r="BF895">
            <v>0</v>
          </cell>
          <cell r="BG895">
            <v>0</v>
          </cell>
          <cell r="BH895">
            <v>0</v>
          </cell>
          <cell r="BI895">
            <v>0</v>
          </cell>
          <cell r="BJ895">
            <v>0</v>
          </cell>
          <cell r="BK895">
            <v>0</v>
          </cell>
          <cell r="BL895">
            <v>0</v>
          </cell>
          <cell r="BM895">
            <v>0</v>
          </cell>
          <cell r="BN895">
            <v>0</v>
          </cell>
          <cell r="BO895">
            <v>0</v>
          </cell>
          <cell r="BP895">
            <v>0</v>
          </cell>
          <cell r="BQ895">
            <v>0</v>
          </cell>
          <cell r="BR895">
            <v>0</v>
          </cell>
          <cell r="BS895">
            <v>0</v>
          </cell>
          <cell r="BT895">
            <v>0</v>
          </cell>
          <cell r="BU895">
            <v>0</v>
          </cell>
          <cell r="BV895">
            <v>0</v>
          </cell>
          <cell r="BW895">
            <v>0</v>
          </cell>
          <cell r="BX895">
            <v>0</v>
          </cell>
          <cell r="BY895">
            <v>0</v>
          </cell>
          <cell r="BZ895">
            <v>0</v>
          </cell>
          <cell r="CA895">
            <v>0</v>
          </cell>
          <cell r="CB895">
            <v>0</v>
          </cell>
          <cell r="CC895">
            <v>0</v>
          </cell>
          <cell r="CD895">
            <v>0</v>
          </cell>
          <cell r="CE895">
            <v>0</v>
          </cell>
          <cell r="CF895">
            <v>0</v>
          </cell>
          <cell r="CG895">
            <v>0</v>
          </cell>
          <cell r="CH895">
            <v>0</v>
          </cell>
          <cell r="CN895">
            <v>0</v>
          </cell>
          <cell r="CO895">
            <v>0</v>
          </cell>
          <cell r="CP895">
            <v>0</v>
          </cell>
          <cell r="CQ895">
            <v>0</v>
          </cell>
          <cell r="CR895">
            <v>0</v>
          </cell>
          <cell r="CS895">
            <v>0</v>
          </cell>
          <cell r="CT895">
            <v>0</v>
          </cell>
          <cell r="CU895">
            <v>0</v>
          </cell>
          <cell r="CV895">
            <v>0</v>
          </cell>
          <cell r="CW895">
            <v>0</v>
          </cell>
          <cell r="EE895">
            <v>0</v>
          </cell>
          <cell r="EF895">
            <v>0</v>
          </cell>
          <cell r="EG895">
            <v>0</v>
          </cell>
          <cell r="EH895">
            <v>0</v>
          </cell>
          <cell r="EI895">
            <v>0</v>
          </cell>
          <cell r="EJ895">
            <v>0</v>
          </cell>
          <cell r="EK895">
            <v>0</v>
          </cell>
          <cell r="EL895">
            <v>0</v>
          </cell>
          <cell r="EM895">
            <v>0</v>
          </cell>
        </row>
        <row r="896">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0</v>
          </cell>
          <cell r="AS896">
            <v>0</v>
          </cell>
          <cell r="AT896">
            <v>0</v>
          </cell>
          <cell r="AU896">
            <v>0</v>
          </cell>
          <cell r="AV896">
            <v>0</v>
          </cell>
          <cell r="AW896">
            <v>0</v>
          </cell>
          <cell r="AX896">
            <v>0</v>
          </cell>
          <cell r="AY896">
            <v>0</v>
          </cell>
          <cell r="AZ896">
            <v>0</v>
          </cell>
          <cell r="BA896">
            <v>0</v>
          </cell>
          <cell r="BB896">
            <v>0</v>
          </cell>
          <cell r="BC896">
            <v>0</v>
          </cell>
          <cell r="BD896">
            <v>0</v>
          </cell>
          <cell r="BE896">
            <v>0</v>
          </cell>
          <cell r="BF896">
            <v>0</v>
          </cell>
          <cell r="BG896">
            <v>0</v>
          </cell>
          <cell r="BH896">
            <v>0</v>
          </cell>
          <cell r="BI896">
            <v>0</v>
          </cell>
          <cell r="BJ896">
            <v>0</v>
          </cell>
          <cell r="BK896">
            <v>0</v>
          </cell>
          <cell r="BL896">
            <v>0</v>
          </cell>
          <cell r="BM896">
            <v>0</v>
          </cell>
          <cell r="BN896">
            <v>0</v>
          </cell>
          <cell r="BO896">
            <v>0</v>
          </cell>
          <cell r="BP896">
            <v>0</v>
          </cell>
          <cell r="BQ896">
            <v>0</v>
          </cell>
          <cell r="BR896">
            <v>0</v>
          </cell>
          <cell r="BS896">
            <v>0</v>
          </cell>
          <cell r="BT896">
            <v>0</v>
          </cell>
          <cell r="BU896">
            <v>0</v>
          </cell>
          <cell r="BV896">
            <v>0</v>
          </cell>
          <cell r="BW896">
            <v>0</v>
          </cell>
          <cell r="BX896">
            <v>0</v>
          </cell>
          <cell r="BY896">
            <v>0</v>
          </cell>
          <cell r="BZ896">
            <v>0</v>
          </cell>
          <cell r="CA896">
            <v>0</v>
          </cell>
          <cell r="CB896">
            <v>0</v>
          </cell>
          <cell r="CC896">
            <v>0</v>
          </cell>
          <cell r="CD896">
            <v>0</v>
          </cell>
          <cell r="CE896">
            <v>0</v>
          </cell>
          <cell r="CF896">
            <v>0</v>
          </cell>
          <cell r="CG896">
            <v>0</v>
          </cell>
          <cell r="CH896">
            <v>0</v>
          </cell>
          <cell r="CN896">
            <v>0</v>
          </cell>
          <cell r="CO896">
            <v>0</v>
          </cell>
          <cell r="CP896">
            <v>0</v>
          </cell>
          <cell r="CQ896">
            <v>0</v>
          </cell>
          <cell r="CR896">
            <v>0</v>
          </cell>
          <cell r="CS896">
            <v>0</v>
          </cell>
          <cell r="CT896">
            <v>0</v>
          </cell>
          <cell r="CU896">
            <v>0</v>
          </cell>
          <cell r="CV896">
            <v>0</v>
          </cell>
          <cell r="CW896">
            <v>0</v>
          </cell>
          <cell r="EE896">
            <v>0</v>
          </cell>
          <cell r="EF896">
            <v>0</v>
          </cell>
          <cell r="EG896">
            <v>0</v>
          </cell>
          <cell r="EH896">
            <v>0</v>
          </cell>
          <cell r="EI896">
            <v>0</v>
          </cell>
          <cell r="EJ896">
            <v>0</v>
          </cell>
          <cell r="EK896">
            <v>0</v>
          </cell>
          <cell r="EL896">
            <v>0</v>
          </cell>
          <cell r="EM896">
            <v>0</v>
          </cell>
        </row>
        <row r="897">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P897">
            <v>0</v>
          </cell>
          <cell r="AQ897">
            <v>0</v>
          </cell>
          <cell r="AR897">
            <v>0</v>
          </cell>
          <cell r="AS897">
            <v>0</v>
          </cell>
          <cell r="AT897">
            <v>0</v>
          </cell>
          <cell r="AU897">
            <v>0</v>
          </cell>
          <cell r="AV897">
            <v>0</v>
          </cell>
          <cell r="AW897">
            <v>0</v>
          </cell>
          <cell r="AX897">
            <v>0</v>
          </cell>
          <cell r="AY897">
            <v>0</v>
          </cell>
          <cell r="AZ897">
            <v>0</v>
          </cell>
          <cell r="BA897">
            <v>0</v>
          </cell>
          <cell r="BB897">
            <v>0</v>
          </cell>
          <cell r="BC897">
            <v>0</v>
          </cell>
          <cell r="BD897">
            <v>0</v>
          </cell>
          <cell r="BE897">
            <v>0</v>
          </cell>
          <cell r="BF897">
            <v>0</v>
          </cell>
          <cell r="BG897">
            <v>0</v>
          </cell>
          <cell r="BH897">
            <v>0</v>
          </cell>
          <cell r="BI897">
            <v>0</v>
          </cell>
          <cell r="BJ897">
            <v>0</v>
          </cell>
          <cell r="BK897">
            <v>0</v>
          </cell>
          <cell r="BL897">
            <v>0</v>
          </cell>
          <cell r="BM897">
            <v>0</v>
          </cell>
          <cell r="BN897">
            <v>0</v>
          </cell>
          <cell r="BO897">
            <v>0</v>
          </cell>
          <cell r="BP897">
            <v>0</v>
          </cell>
          <cell r="BQ897">
            <v>0</v>
          </cell>
          <cell r="BR897">
            <v>0</v>
          </cell>
          <cell r="BS897">
            <v>0</v>
          </cell>
          <cell r="BT897">
            <v>0</v>
          </cell>
          <cell r="BU897">
            <v>0</v>
          </cell>
          <cell r="BV897">
            <v>0</v>
          </cell>
          <cell r="BW897">
            <v>0</v>
          </cell>
          <cell r="BX897">
            <v>0</v>
          </cell>
          <cell r="BY897">
            <v>0</v>
          </cell>
          <cell r="BZ897">
            <v>0</v>
          </cell>
          <cell r="CA897">
            <v>0</v>
          </cell>
          <cell r="CB897">
            <v>0</v>
          </cell>
          <cell r="CC897">
            <v>0</v>
          </cell>
          <cell r="CD897">
            <v>0</v>
          </cell>
          <cell r="CE897">
            <v>0</v>
          </cell>
          <cell r="CF897">
            <v>0</v>
          </cell>
          <cell r="CG897">
            <v>0</v>
          </cell>
          <cell r="CH897">
            <v>0</v>
          </cell>
          <cell r="CN897">
            <v>0</v>
          </cell>
          <cell r="CO897">
            <v>0</v>
          </cell>
          <cell r="CP897">
            <v>0</v>
          </cell>
          <cell r="CQ897">
            <v>0</v>
          </cell>
          <cell r="CR897">
            <v>0</v>
          </cell>
          <cell r="CS897">
            <v>0</v>
          </cell>
          <cell r="CT897">
            <v>0</v>
          </cell>
          <cell r="CU897">
            <v>0</v>
          </cell>
          <cell r="CV897">
            <v>0</v>
          </cell>
          <cell r="CW897">
            <v>0</v>
          </cell>
          <cell r="EE897">
            <v>0</v>
          </cell>
          <cell r="EF897">
            <v>0</v>
          </cell>
          <cell r="EG897">
            <v>0</v>
          </cell>
          <cell r="EH897">
            <v>0</v>
          </cell>
          <cell r="EI897">
            <v>0</v>
          </cell>
          <cell r="EJ897">
            <v>0</v>
          </cell>
          <cell r="EK897">
            <v>0</v>
          </cell>
          <cell r="EL897">
            <v>0</v>
          </cell>
          <cell r="EM897">
            <v>0</v>
          </cell>
        </row>
        <row r="898">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cell r="BA898">
            <v>0</v>
          </cell>
          <cell r="BB898">
            <v>0</v>
          </cell>
          <cell r="BC898">
            <v>0</v>
          </cell>
          <cell r="BD898">
            <v>0</v>
          </cell>
          <cell r="BE898">
            <v>0</v>
          </cell>
          <cell r="BF898">
            <v>0</v>
          </cell>
          <cell r="BG898">
            <v>0</v>
          </cell>
          <cell r="BH898">
            <v>0</v>
          </cell>
          <cell r="BI898">
            <v>0</v>
          </cell>
          <cell r="BJ898">
            <v>0</v>
          </cell>
          <cell r="BK898">
            <v>0</v>
          </cell>
          <cell r="BL898">
            <v>0</v>
          </cell>
          <cell r="BM898">
            <v>0</v>
          </cell>
          <cell r="BN898">
            <v>0</v>
          </cell>
          <cell r="BO898">
            <v>0</v>
          </cell>
          <cell r="BP898">
            <v>0</v>
          </cell>
          <cell r="BQ898">
            <v>0</v>
          </cell>
          <cell r="BR898">
            <v>0</v>
          </cell>
          <cell r="BS898">
            <v>0</v>
          </cell>
          <cell r="BT898">
            <v>0</v>
          </cell>
          <cell r="BU898">
            <v>0</v>
          </cell>
          <cell r="BV898">
            <v>0</v>
          </cell>
          <cell r="BW898">
            <v>0</v>
          </cell>
          <cell r="BX898">
            <v>0</v>
          </cell>
          <cell r="BY898">
            <v>0</v>
          </cell>
          <cell r="BZ898">
            <v>0</v>
          </cell>
          <cell r="CA898">
            <v>0</v>
          </cell>
          <cell r="CB898">
            <v>0</v>
          </cell>
          <cell r="CC898">
            <v>0</v>
          </cell>
          <cell r="CD898">
            <v>0</v>
          </cell>
          <cell r="CE898">
            <v>0</v>
          </cell>
          <cell r="CF898">
            <v>0</v>
          </cell>
          <cell r="CG898">
            <v>0</v>
          </cell>
          <cell r="CH898">
            <v>0</v>
          </cell>
          <cell r="CN898">
            <v>0</v>
          </cell>
          <cell r="CO898">
            <v>0</v>
          </cell>
          <cell r="CP898">
            <v>0</v>
          </cell>
          <cell r="CQ898">
            <v>0</v>
          </cell>
          <cell r="CR898">
            <v>0</v>
          </cell>
          <cell r="CS898">
            <v>0</v>
          </cell>
          <cell r="CT898">
            <v>0</v>
          </cell>
          <cell r="CU898">
            <v>0</v>
          </cell>
          <cell r="CV898">
            <v>0</v>
          </cell>
          <cell r="CW898">
            <v>0</v>
          </cell>
          <cell r="EE898">
            <v>0</v>
          </cell>
          <cell r="EF898">
            <v>0</v>
          </cell>
          <cell r="EG898">
            <v>0</v>
          </cell>
          <cell r="EH898">
            <v>0</v>
          </cell>
          <cell r="EI898">
            <v>0</v>
          </cell>
          <cell r="EJ898">
            <v>0</v>
          </cell>
          <cell r="EK898">
            <v>0</v>
          </cell>
          <cell r="EL898">
            <v>0</v>
          </cell>
          <cell r="EM898">
            <v>0</v>
          </cell>
        </row>
        <row r="899">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cell r="BA899">
            <v>0</v>
          </cell>
          <cell r="BB899">
            <v>0</v>
          </cell>
          <cell r="BC899">
            <v>0</v>
          </cell>
          <cell r="BD899">
            <v>0</v>
          </cell>
          <cell r="BE899">
            <v>0</v>
          </cell>
          <cell r="BF899">
            <v>0</v>
          </cell>
          <cell r="BG899">
            <v>0</v>
          </cell>
          <cell r="BH899">
            <v>0</v>
          </cell>
          <cell r="BI899">
            <v>0</v>
          </cell>
          <cell r="BJ899">
            <v>0</v>
          </cell>
          <cell r="BK899">
            <v>0</v>
          </cell>
          <cell r="BL899">
            <v>0</v>
          </cell>
          <cell r="BM899">
            <v>0</v>
          </cell>
          <cell r="BN899">
            <v>0</v>
          </cell>
          <cell r="BO899">
            <v>0</v>
          </cell>
          <cell r="BP899">
            <v>0</v>
          </cell>
          <cell r="BQ899">
            <v>0</v>
          </cell>
          <cell r="BR899">
            <v>0</v>
          </cell>
          <cell r="BS899">
            <v>0</v>
          </cell>
          <cell r="BT899">
            <v>0</v>
          </cell>
          <cell r="BU899">
            <v>0</v>
          </cell>
          <cell r="BV899">
            <v>0</v>
          </cell>
          <cell r="BW899">
            <v>0</v>
          </cell>
          <cell r="BX899">
            <v>0</v>
          </cell>
          <cell r="BY899">
            <v>0</v>
          </cell>
          <cell r="BZ899">
            <v>0</v>
          </cell>
          <cell r="CA899">
            <v>0</v>
          </cell>
          <cell r="CB899">
            <v>0</v>
          </cell>
          <cell r="CC899">
            <v>0</v>
          </cell>
          <cell r="CD899">
            <v>0</v>
          </cell>
          <cell r="CE899">
            <v>0</v>
          </cell>
          <cell r="CF899">
            <v>0</v>
          </cell>
          <cell r="CG899">
            <v>0</v>
          </cell>
          <cell r="CH899">
            <v>0</v>
          </cell>
          <cell r="CN899">
            <v>0</v>
          </cell>
          <cell r="CO899">
            <v>0</v>
          </cell>
          <cell r="CP899">
            <v>0</v>
          </cell>
          <cell r="CQ899">
            <v>0</v>
          </cell>
          <cell r="CR899">
            <v>0</v>
          </cell>
          <cell r="CS899">
            <v>0</v>
          </cell>
          <cell r="CT899">
            <v>0</v>
          </cell>
          <cell r="CU899">
            <v>0</v>
          </cell>
          <cell r="CV899">
            <v>0</v>
          </cell>
          <cell r="CW899">
            <v>0</v>
          </cell>
          <cell r="EE899">
            <v>0</v>
          </cell>
          <cell r="EF899">
            <v>0</v>
          </cell>
          <cell r="EG899">
            <v>0</v>
          </cell>
          <cell r="EH899">
            <v>0</v>
          </cell>
          <cell r="EI899">
            <v>0</v>
          </cell>
          <cell r="EJ899">
            <v>0</v>
          </cell>
          <cell r="EK899">
            <v>0</v>
          </cell>
          <cell r="EL899">
            <v>0</v>
          </cell>
          <cell r="EM899">
            <v>0</v>
          </cell>
        </row>
        <row r="900">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P900">
            <v>0</v>
          </cell>
          <cell r="AQ900">
            <v>0</v>
          </cell>
          <cell r="AR900">
            <v>0</v>
          </cell>
          <cell r="AS900">
            <v>0</v>
          </cell>
          <cell r="AT900">
            <v>0</v>
          </cell>
          <cell r="AU900">
            <v>0</v>
          </cell>
          <cell r="AV900">
            <v>0</v>
          </cell>
          <cell r="AW900">
            <v>0</v>
          </cell>
          <cell r="AX900">
            <v>0</v>
          </cell>
          <cell r="AY900">
            <v>0</v>
          </cell>
          <cell r="AZ900">
            <v>0</v>
          </cell>
          <cell r="BA900">
            <v>0</v>
          </cell>
          <cell r="BB900">
            <v>0</v>
          </cell>
          <cell r="BC900">
            <v>0</v>
          </cell>
          <cell r="BD900">
            <v>0</v>
          </cell>
          <cell r="BE900">
            <v>0</v>
          </cell>
          <cell r="BF900">
            <v>0</v>
          </cell>
          <cell r="BG900">
            <v>0</v>
          </cell>
          <cell r="BH900">
            <v>0</v>
          </cell>
          <cell r="BI900">
            <v>0</v>
          </cell>
          <cell r="BJ900">
            <v>0</v>
          </cell>
          <cell r="BK900">
            <v>0</v>
          </cell>
          <cell r="BL900">
            <v>0</v>
          </cell>
          <cell r="BM900">
            <v>0</v>
          </cell>
          <cell r="BN900">
            <v>0</v>
          </cell>
          <cell r="BO900">
            <v>0</v>
          </cell>
          <cell r="BP900">
            <v>0</v>
          </cell>
          <cell r="BQ900">
            <v>0</v>
          </cell>
          <cell r="BR900">
            <v>0</v>
          </cell>
          <cell r="BS900">
            <v>0</v>
          </cell>
          <cell r="BT900">
            <v>0</v>
          </cell>
          <cell r="BU900">
            <v>0</v>
          </cell>
          <cell r="BV900">
            <v>0</v>
          </cell>
          <cell r="BW900">
            <v>0</v>
          </cell>
          <cell r="BX900">
            <v>0</v>
          </cell>
          <cell r="BY900">
            <v>0</v>
          </cell>
          <cell r="BZ900">
            <v>0</v>
          </cell>
          <cell r="CA900">
            <v>0</v>
          </cell>
          <cell r="CB900">
            <v>0</v>
          </cell>
          <cell r="CC900">
            <v>0</v>
          </cell>
          <cell r="CD900">
            <v>0</v>
          </cell>
          <cell r="CE900">
            <v>0</v>
          </cell>
          <cell r="CF900">
            <v>0</v>
          </cell>
          <cell r="CG900">
            <v>0</v>
          </cell>
          <cell r="CH900">
            <v>0</v>
          </cell>
          <cell r="CN900">
            <v>0</v>
          </cell>
          <cell r="CO900">
            <v>0</v>
          </cell>
          <cell r="CP900">
            <v>0</v>
          </cell>
          <cell r="CQ900">
            <v>0</v>
          </cell>
          <cell r="CR900">
            <v>0</v>
          </cell>
          <cell r="CS900">
            <v>0</v>
          </cell>
          <cell r="CT900">
            <v>0</v>
          </cell>
          <cell r="CU900">
            <v>0</v>
          </cell>
          <cell r="CV900">
            <v>0</v>
          </cell>
          <cell r="CW900">
            <v>0</v>
          </cell>
          <cell r="EE900">
            <v>0</v>
          </cell>
          <cell r="EF900">
            <v>0</v>
          </cell>
          <cell r="EG900">
            <v>0</v>
          </cell>
          <cell r="EH900">
            <v>0</v>
          </cell>
          <cell r="EI900">
            <v>0</v>
          </cell>
          <cell r="EJ900">
            <v>0</v>
          </cell>
          <cell r="EK900">
            <v>0</v>
          </cell>
          <cell r="EL900">
            <v>0</v>
          </cell>
          <cell r="EM900">
            <v>0</v>
          </cell>
        </row>
        <row r="901">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v>0</v>
          </cell>
          <cell r="AK901">
            <v>0</v>
          </cell>
          <cell r="AL901">
            <v>0</v>
          </cell>
          <cell r="AM901">
            <v>0</v>
          </cell>
          <cell r="AN901">
            <v>0</v>
          </cell>
          <cell r="AO901">
            <v>0</v>
          </cell>
          <cell r="AP901">
            <v>0</v>
          </cell>
          <cell r="AQ901">
            <v>0</v>
          </cell>
          <cell r="AR901">
            <v>0</v>
          </cell>
          <cell r="AS901">
            <v>0</v>
          </cell>
          <cell r="AT901">
            <v>0</v>
          </cell>
          <cell r="AU901">
            <v>0</v>
          </cell>
          <cell r="AV901">
            <v>0</v>
          </cell>
          <cell r="AW901">
            <v>0</v>
          </cell>
          <cell r="AX901">
            <v>0</v>
          </cell>
          <cell r="AY901">
            <v>0</v>
          </cell>
          <cell r="AZ901">
            <v>0</v>
          </cell>
          <cell r="BA901">
            <v>0</v>
          </cell>
          <cell r="BB901">
            <v>0</v>
          </cell>
          <cell r="BC901">
            <v>0</v>
          </cell>
          <cell r="BD901">
            <v>0</v>
          </cell>
          <cell r="BE901">
            <v>0</v>
          </cell>
          <cell r="BF901">
            <v>0</v>
          </cell>
          <cell r="BG901">
            <v>0</v>
          </cell>
          <cell r="BH901">
            <v>0</v>
          </cell>
          <cell r="BI901">
            <v>0</v>
          </cell>
          <cell r="BJ901">
            <v>0</v>
          </cell>
          <cell r="BK901">
            <v>0</v>
          </cell>
          <cell r="BL901">
            <v>0</v>
          </cell>
          <cell r="BM901">
            <v>0</v>
          </cell>
          <cell r="BN901">
            <v>0</v>
          </cell>
          <cell r="BO901">
            <v>0</v>
          </cell>
          <cell r="BP901">
            <v>0</v>
          </cell>
          <cell r="BQ901">
            <v>0</v>
          </cell>
          <cell r="BR901">
            <v>0</v>
          </cell>
          <cell r="BS901">
            <v>0</v>
          </cell>
          <cell r="BT901">
            <v>0</v>
          </cell>
          <cell r="BU901">
            <v>0</v>
          </cell>
          <cell r="BV901">
            <v>0</v>
          </cell>
          <cell r="BW901">
            <v>0</v>
          </cell>
          <cell r="BX901">
            <v>0</v>
          </cell>
          <cell r="BY901">
            <v>0</v>
          </cell>
          <cell r="BZ901">
            <v>0</v>
          </cell>
          <cell r="CA901">
            <v>0</v>
          </cell>
          <cell r="CB901">
            <v>0</v>
          </cell>
          <cell r="CC901">
            <v>0</v>
          </cell>
          <cell r="CD901">
            <v>0</v>
          </cell>
          <cell r="CE901">
            <v>0</v>
          </cell>
          <cell r="CF901">
            <v>0</v>
          </cell>
          <cell r="CG901">
            <v>0</v>
          </cell>
          <cell r="CH901">
            <v>0</v>
          </cell>
          <cell r="CN901">
            <v>0</v>
          </cell>
          <cell r="CO901">
            <v>0</v>
          </cell>
          <cell r="CP901">
            <v>0</v>
          </cell>
          <cell r="CQ901">
            <v>0</v>
          </cell>
          <cell r="CR901">
            <v>0</v>
          </cell>
          <cell r="CS901">
            <v>0</v>
          </cell>
          <cell r="CT901">
            <v>0</v>
          </cell>
          <cell r="CU901">
            <v>0</v>
          </cell>
          <cell r="CV901">
            <v>0</v>
          </cell>
          <cell r="CW901">
            <v>0</v>
          </cell>
          <cell r="EE901">
            <v>0</v>
          </cell>
          <cell r="EF901">
            <v>0</v>
          </cell>
          <cell r="EG901">
            <v>0</v>
          </cell>
          <cell r="EH901">
            <v>0</v>
          </cell>
          <cell r="EI901">
            <v>0</v>
          </cell>
          <cell r="EJ901">
            <v>0</v>
          </cell>
          <cell r="EK901">
            <v>0</v>
          </cell>
          <cell r="EL901">
            <v>0</v>
          </cell>
          <cell r="EM901">
            <v>0</v>
          </cell>
        </row>
        <row r="902">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0</v>
          </cell>
          <cell r="AS902">
            <v>0</v>
          </cell>
          <cell r="AT902">
            <v>0</v>
          </cell>
          <cell r="AU902">
            <v>0</v>
          </cell>
          <cell r="AV902">
            <v>0</v>
          </cell>
          <cell r="AW902">
            <v>0</v>
          </cell>
          <cell r="AX902">
            <v>0</v>
          </cell>
          <cell r="AY902">
            <v>0</v>
          </cell>
          <cell r="AZ902">
            <v>0</v>
          </cell>
          <cell r="BA902">
            <v>0</v>
          </cell>
          <cell r="BB902">
            <v>0</v>
          </cell>
          <cell r="BC902">
            <v>0</v>
          </cell>
          <cell r="BD902">
            <v>0</v>
          </cell>
          <cell r="BE902">
            <v>0</v>
          </cell>
          <cell r="BF902">
            <v>0</v>
          </cell>
          <cell r="BG902">
            <v>0</v>
          </cell>
          <cell r="BH902">
            <v>0</v>
          </cell>
          <cell r="BI902">
            <v>0</v>
          </cell>
          <cell r="BJ902">
            <v>0</v>
          </cell>
          <cell r="BK902">
            <v>0</v>
          </cell>
          <cell r="BL902">
            <v>0</v>
          </cell>
          <cell r="BM902">
            <v>0</v>
          </cell>
          <cell r="BN902">
            <v>0</v>
          </cell>
          <cell r="BO902">
            <v>0</v>
          </cell>
          <cell r="BP902">
            <v>0</v>
          </cell>
          <cell r="BQ902">
            <v>0</v>
          </cell>
          <cell r="BR902">
            <v>0</v>
          </cell>
          <cell r="BS902">
            <v>0</v>
          </cell>
          <cell r="BT902">
            <v>0</v>
          </cell>
          <cell r="BU902">
            <v>0</v>
          </cell>
          <cell r="BV902">
            <v>0</v>
          </cell>
          <cell r="BW902">
            <v>0</v>
          </cell>
          <cell r="BX902">
            <v>0</v>
          </cell>
          <cell r="BY902">
            <v>0</v>
          </cell>
          <cell r="BZ902">
            <v>0</v>
          </cell>
          <cell r="CA902">
            <v>0</v>
          </cell>
          <cell r="CB902">
            <v>0</v>
          </cell>
          <cell r="CC902">
            <v>0</v>
          </cell>
          <cell r="CD902">
            <v>0</v>
          </cell>
          <cell r="CE902">
            <v>0</v>
          </cell>
          <cell r="CF902">
            <v>0</v>
          </cell>
          <cell r="CG902">
            <v>0</v>
          </cell>
          <cell r="CH902">
            <v>0</v>
          </cell>
          <cell r="CN902">
            <v>0</v>
          </cell>
          <cell r="CO902">
            <v>0</v>
          </cell>
          <cell r="CP902">
            <v>0</v>
          </cell>
          <cell r="CQ902">
            <v>0</v>
          </cell>
          <cell r="CR902">
            <v>0</v>
          </cell>
          <cell r="CS902">
            <v>0</v>
          </cell>
          <cell r="CT902">
            <v>0</v>
          </cell>
          <cell r="CU902">
            <v>0</v>
          </cell>
          <cell r="CV902">
            <v>0</v>
          </cell>
          <cell r="CW902">
            <v>0</v>
          </cell>
          <cell r="EE902">
            <v>0</v>
          </cell>
          <cell r="EF902">
            <v>0</v>
          </cell>
          <cell r="EG902">
            <v>0</v>
          </cell>
          <cell r="EH902">
            <v>0</v>
          </cell>
          <cell r="EI902">
            <v>0</v>
          </cell>
          <cell r="EJ902">
            <v>0</v>
          </cell>
          <cell r="EK902">
            <v>0</v>
          </cell>
          <cell r="EL902">
            <v>0</v>
          </cell>
          <cell r="EM902">
            <v>0</v>
          </cell>
        </row>
        <row r="903">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0</v>
          </cell>
          <cell r="BA903">
            <v>0</v>
          </cell>
          <cell r="BB903">
            <v>0</v>
          </cell>
          <cell r="BC903">
            <v>0</v>
          </cell>
          <cell r="BD903">
            <v>0</v>
          </cell>
          <cell r="BE903">
            <v>0</v>
          </cell>
          <cell r="BF903">
            <v>0</v>
          </cell>
          <cell r="BG903">
            <v>0</v>
          </cell>
          <cell r="BH903">
            <v>0</v>
          </cell>
          <cell r="BI903">
            <v>0</v>
          </cell>
          <cell r="BJ903">
            <v>0</v>
          </cell>
          <cell r="BK903">
            <v>0</v>
          </cell>
          <cell r="BL903">
            <v>0</v>
          </cell>
          <cell r="BM903">
            <v>0</v>
          </cell>
          <cell r="BN903">
            <v>0</v>
          </cell>
          <cell r="BO903">
            <v>0</v>
          </cell>
          <cell r="BP903">
            <v>0</v>
          </cell>
          <cell r="BQ903">
            <v>0</v>
          </cell>
          <cell r="BR903">
            <v>0</v>
          </cell>
          <cell r="BS903">
            <v>0</v>
          </cell>
          <cell r="BT903">
            <v>0</v>
          </cell>
          <cell r="BU903">
            <v>0</v>
          </cell>
          <cell r="BV903">
            <v>0</v>
          </cell>
          <cell r="BW903">
            <v>0</v>
          </cell>
          <cell r="BX903">
            <v>0</v>
          </cell>
          <cell r="BY903">
            <v>0</v>
          </cell>
          <cell r="BZ903">
            <v>0</v>
          </cell>
          <cell r="CA903">
            <v>0</v>
          </cell>
          <cell r="CB903">
            <v>0</v>
          </cell>
          <cell r="CC903">
            <v>0</v>
          </cell>
          <cell r="CD903">
            <v>0</v>
          </cell>
          <cell r="CE903">
            <v>0</v>
          </cell>
          <cell r="CF903">
            <v>0</v>
          </cell>
          <cell r="CG903">
            <v>0</v>
          </cell>
          <cell r="CH903">
            <v>0</v>
          </cell>
          <cell r="CN903">
            <v>0</v>
          </cell>
          <cell r="CO903">
            <v>0</v>
          </cell>
          <cell r="CP903">
            <v>0</v>
          </cell>
          <cell r="CQ903">
            <v>0</v>
          </cell>
          <cell r="CR903">
            <v>0</v>
          </cell>
          <cell r="CS903">
            <v>0</v>
          </cell>
          <cell r="CT903">
            <v>0</v>
          </cell>
          <cell r="CU903">
            <v>0</v>
          </cell>
          <cell r="CV903">
            <v>0</v>
          </cell>
          <cell r="CW903">
            <v>0</v>
          </cell>
          <cell r="EE903">
            <v>0</v>
          </cell>
          <cell r="EF903">
            <v>0</v>
          </cell>
          <cell r="EG903">
            <v>0</v>
          </cell>
          <cell r="EH903">
            <v>0</v>
          </cell>
          <cell r="EI903">
            <v>0</v>
          </cell>
          <cell r="EJ903">
            <v>0</v>
          </cell>
          <cell r="EK903">
            <v>0</v>
          </cell>
          <cell r="EL903">
            <v>0</v>
          </cell>
          <cell r="EM903">
            <v>0</v>
          </cell>
        </row>
        <row r="904">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0</v>
          </cell>
          <cell r="AR904">
            <v>0</v>
          </cell>
          <cell r="AS904">
            <v>0</v>
          </cell>
          <cell r="AT904">
            <v>0</v>
          </cell>
          <cell r="AU904">
            <v>0</v>
          </cell>
          <cell r="AV904">
            <v>0</v>
          </cell>
          <cell r="AW904">
            <v>0</v>
          </cell>
          <cell r="AX904">
            <v>0</v>
          </cell>
          <cell r="AY904">
            <v>0</v>
          </cell>
          <cell r="AZ904">
            <v>0</v>
          </cell>
          <cell r="BA904">
            <v>0</v>
          </cell>
          <cell r="BB904">
            <v>0</v>
          </cell>
          <cell r="BC904">
            <v>0</v>
          </cell>
          <cell r="BD904">
            <v>0</v>
          </cell>
          <cell r="BE904">
            <v>0</v>
          </cell>
          <cell r="BF904">
            <v>0</v>
          </cell>
          <cell r="BG904">
            <v>0</v>
          </cell>
          <cell r="BH904">
            <v>0</v>
          </cell>
          <cell r="BI904">
            <v>0</v>
          </cell>
          <cell r="BJ904">
            <v>0</v>
          </cell>
          <cell r="BK904">
            <v>0</v>
          </cell>
          <cell r="BL904">
            <v>0</v>
          </cell>
          <cell r="BM904">
            <v>0</v>
          </cell>
          <cell r="BN904">
            <v>0</v>
          </cell>
          <cell r="BO904">
            <v>0</v>
          </cell>
          <cell r="BP904">
            <v>0</v>
          </cell>
          <cell r="BQ904">
            <v>0</v>
          </cell>
          <cell r="BR904">
            <v>0</v>
          </cell>
          <cell r="BS904">
            <v>0</v>
          </cell>
          <cell r="BT904">
            <v>0</v>
          </cell>
          <cell r="BU904">
            <v>0</v>
          </cell>
          <cell r="BV904">
            <v>0</v>
          </cell>
          <cell r="BW904">
            <v>0</v>
          </cell>
          <cell r="BX904">
            <v>0</v>
          </cell>
          <cell r="BY904">
            <v>0</v>
          </cell>
          <cell r="BZ904">
            <v>0</v>
          </cell>
          <cell r="CA904">
            <v>0</v>
          </cell>
          <cell r="CB904">
            <v>0</v>
          </cell>
          <cell r="CC904">
            <v>0</v>
          </cell>
          <cell r="CD904">
            <v>0</v>
          </cell>
          <cell r="CE904">
            <v>0</v>
          </cell>
          <cell r="CF904">
            <v>0</v>
          </cell>
          <cell r="CG904">
            <v>0</v>
          </cell>
          <cell r="CH904">
            <v>0</v>
          </cell>
          <cell r="CN904">
            <v>0</v>
          </cell>
          <cell r="CO904">
            <v>0</v>
          </cell>
          <cell r="CP904">
            <v>0</v>
          </cell>
          <cell r="CQ904">
            <v>0</v>
          </cell>
          <cell r="CR904">
            <v>0</v>
          </cell>
          <cell r="CS904">
            <v>0</v>
          </cell>
          <cell r="CT904">
            <v>0</v>
          </cell>
          <cell r="CU904">
            <v>0</v>
          </cell>
          <cell r="CV904">
            <v>0</v>
          </cell>
          <cell r="CW904">
            <v>0</v>
          </cell>
          <cell r="EE904">
            <v>0</v>
          </cell>
          <cell r="EF904">
            <v>0</v>
          </cell>
          <cell r="EG904">
            <v>0</v>
          </cell>
          <cell r="EH904">
            <v>0</v>
          </cell>
          <cell r="EI904">
            <v>0</v>
          </cell>
          <cell r="EJ904">
            <v>0</v>
          </cell>
          <cell r="EK904">
            <v>0</v>
          </cell>
          <cell r="EL904">
            <v>0</v>
          </cell>
          <cell r="EM904">
            <v>0</v>
          </cell>
        </row>
        <row r="905">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0</v>
          </cell>
          <cell r="AO905">
            <v>0</v>
          </cell>
          <cell r="AP905">
            <v>0</v>
          </cell>
          <cell r="AQ905">
            <v>0</v>
          </cell>
          <cell r="AR905">
            <v>0</v>
          </cell>
          <cell r="AS905">
            <v>0</v>
          </cell>
          <cell r="AT905">
            <v>0</v>
          </cell>
          <cell r="AU905">
            <v>0</v>
          </cell>
          <cell r="AV905">
            <v>0</v>
          </cell>
          <cell r="AW905">
            <v>0</v>
          </cell>
          <cell r="AX905">
            <v>0</v>
          </cell>
          <cell r="AY905">
            <v>0</v>
          </cell>
          <cell r="AZ905">
            <v>0</v>
          </cell>
          <cell r="BA905">
            <v>0</v>
          </cell>
          <cell r="BB905">
            <v>0</v>
          </cell>
          <cell r="BC905">
            <v>0</v>
          </cell>
          <cell r="BD905">
            <v>0</v>
          </cell>
          <cell r="BE905">
            <v>0</v>
          </cell>
          <cell r="BF905">
            <v>0</v>
          </cell>
          <cell r="BG905">
            <v>0</v>
          </cell>
          <cell r="BH905">
            <v>0</v>
          </cell>
          <cell r="BI905">
            <v>0</v>
          </cell>
          <cell r="BJ905">
            <v>0</v>
          </cell>
          <cell r="BK905">
            <v>0</v>
          </cell>
          <cell r="BL905">
            <v>0</v>
          </cell>
          <cell r="BM905">
            <v>0</v>
          </cell>
          <cell r="BN905">
            <v>0</v>
          </cell>
          <cell r="BO905">
            <v>0</v>
          </cell>
          <cell r="BP905">
            <v>0</v>
          </cell>
          <cell r="BQ905">
            <v>0</v>
          </cell>
          <cell r="BR905">
            <v>0</v>
          </cell>
          <cell r="BS905">
            <v>0</v>
          </cell>
          <cell r="BT905">
            <v>0</v>
          </cell>
          <cell r="BU905">
            <v>0</v>
          </cell>
          <cell r="BV905">
            <v>0</v>
          </cell>
          <cell r="BW905">
            <v>0</v>
          </cell>
          <cell r="BX905">
            <v>0</v>
          </cell>
          <cell r="BY905">
            <v>0</v>
          </cell>
          <cell r="BZ905">
            <v>0</v>
          </cell>
          <cell r="CA905">
            <v>0</v>
          </cell>
          <cell r="CB905">
            <v>0</v>
          </cell>
          <cell r="CC905">
            <v>0</v>
          </cell>
          <cell r="CD905">
            <v>0</v>
          </cell>
          <cell r="CE905">
            <v>0</v>
          </cell>
          <cell r="CF905">
            <v>0</v>
          </cell>
          <cell r="CG905">
            <v>0</v>
          </cell>
          <cell r="CH905">
            <v>0</v>
          </cell>
          <cell r="CN905">
            <v>0</v>
          </cell>
          <cell r="CO905">
            <v>0</v>
          </cell>
          <cell r="CP905">
            <v>0</v>
          </cell>
          <cell r="CQ905">
            <v>0</v>
          </cell>
          <cell r="CR905">
            <v>0</v>
          </cell>
          <cell r="CS905">
            <v>0</v>
          </cell>
          <cell r="CT905">
            <v>0</v>
          </cell>
          <cell r="CU905">
            <v>0</v>
          </cell>
          <cell r="CV905">
            <v>0</v>
          </cell>
          <cell r="CW905">
            <v>0</v>
          </cell>
          <cell r="EE905">
            <v>0</v>
          </cell>
          <cell r="EF905">
            <v>0</v>
          </cell>
          <cell r="EG905">
            <v>0</v>
          </cell>
          <cell r="EH905">
            <v>0</v>
          </cell>
          <cell r="EI905">
            <v>0</v>
          </cell>
          <cell r="EJ905">
            <v>0</v>
          </cell>
          <cell r="EK905">
            <v>0</v>
          </cell>
          <cell r="EL905">
            <v>0</v>
          </cell>
          <cell r="EM905">
            <v>0</v>
          </cell>
        </row>
        <row r="906">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cell r="BA906">
            <v>0</v>
          </cell>
          <cell r="BB906">
            <v>0</v>
          </cell>
          <cell r="BC906">
            <v>0</v>
          </cell>
          <cell r="BD906">
            <v>0</v>
          </cell>
          <cell r="BE906">
            <v>0</v>
          </cell>
          <cell r="BF906">
            <v>0</v>
          </cell>
          <cell r="BG906">
            <v>0</v>
          </cell>
          <cell r="BH906">
            <v>0</v>
          </cell>
          <cell r="BI906">
            <v>0</v>
          </cell>
          <cell r="BJ906">
            <v>0</v>
          </cell>
          <cell r="BK906">
            <v>0</v>
          </cell>
          <cell r="BL906">
            <v>0</v>
          </cell>
          <cell r="BM906">
            <v>0</v>
          </cell>
          <cell r="BN906">
            <v>0</v>
          </cell>
          <cell r="BO906">
            <v>0</v>
          </cell>
          <cell r="BP906">
            <v>0</v>
          </cell>
          <cell r="BQ906">
            <v>0</v>
          </cell>
          <cell r="BR906">
            <v>0</v>
          </cell>
          <cell r="BS906">
            <v>0</v>
          </cell>
          <cell r="BT906">
            <v>0</v>
          </cell>
          <cell r="BU906">
            <v>0</v>
          </cell>
          <cell r="BV906">
            <v>0</v>
          </cell>
          <cell r="BW906">
            <v>0</v>
          </cell>
          <cell r="BX906">
            <v>0</v>
          </cell>
          <cell r="BY906">
            <v>0</v>
          </cell>
          <cell r="BZ906">
            <v>0</v>
          </cell>
          <cell r="CA906">
            <v>0</v>
          </cell>
          <cell r="CB906">
            <v>0</v>
          </cell>
          <cell r="CC906">
            <v>0</v>
          </cell>
          <cell r="CD906">
            <v>0</v>
          </cell>
          <cell r="CE906">
            <v>0</v>
          </cell>
          <cell r="CF906">
            <v>0</v>
          </cell>
          <cell r="CG906">
            <v>0</v>
          </cell>
          <cell r="CH906">
            <v>0</v>
          </cell>
          <cell r="CN906">
            <v>0</v>
          </cell>
          <cell r="CO906">
            <v>0</v>
          </cell>
          <cell r="CP906">
            <v>0</v>
          </cell>
          <cell r="CQ906">
            <v>0</v>
          </cell>
          <cell r="CR906">
            <v>0</v>
          </cell>
          <cell r="CS906">
            <v>0</v>
          </cell>
          <cell r="CT906">
            <v>0</v>
          </cell>
          <cell r="CU906">
            <v>0</v>
          </cell>
          <cell r="CV906">
            <v>0</v>
          </cell>
          <cell r="CW906">
            <v>0</v>
          </cell>
          <cell r="EE906">
            <v>0</v>
          </cell>
          <cell r="EF906">
            <v>0</v>
          </cell>
          <cell r="EG906">
            <v>0</v>
          </cell>
          <cell r="EH906">
            <v>0</v>
          </cell>
          <cell r="EI906">
            <v>0</v>
          </cell>
          <cell r="EJ906">
            <v>0</v>
          </cell>
          <cell r="EK906">
            <v>0</v>
          </cell>
          <cell r="EL906">
            <v>0</v>
          </cell>
          <cell r="EM906">
            <v>0</v>
          </cell>
        </row>
        <row r="907">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P907">
            <v>0</v>
          </cell>
          <cell r="AQ907">
            <v>0</v>
          </cell>
          <cell r="AR907">
            <v>0</v>
          </cell>
          <cell r="AS907">
            <v>0</v>
          </cell>
          <cell r="AT907">
            <v>0</v>
          </cell>
          <cell r="AU907">
            <v>0</v>
          </cell>
          <cell r="AV907">
            <v>0</v>
          </cell>
          <cell r="AW907">
            <v>0</v>
          </cell>
          <cell r="AX907">
            <v>0</v>
          </cell>
          <cell r="AY907">
            <v>0</v>
          </cell>
          <cell r="AZ907">
            <v>0</v>
          </cell>
          <cell r="BA907">
            <v>0</v>
          </cell>
          <cell r="BB907">
            <v>0</v>
          </cell>
          <cell r="BC907">
            <v>0</v>
          </cell>
          <cell r="BD907">
            <v>0</v>
          </cell>
          <cell r="BE907">
            <v>0</v>
          </cell>
          <cell r="BF907">
            <v>0</v>
          </cell>
          <cell r="BG907">
            <v>0</v>
          </cell>
          <cell r="BH907">
            <v>0</v>
          </cell>
          <cell r="BI907">
            <v>0</v>
          </cell>
          <cell r="BJ907">
            <v>0</v>
          </cell>
          <cell r="BK907">
            <v>0</v>
          </cell>
          <cell r="BL907">
            <v>0</v>
          </cell>
          <cell r="BM907">
            <v>0</v>
          </cell>
          <cell r="BN907">
            <v>0</v>
          </cell>
          <cell r="BO907">
            <v>0</v>
          </cell>
          <cell r="BP907">
            <v>0</v>
          </cell>
          <cell r="BQ907">
            <v>0</v>
          </cell>
          <cell r="BR907">
            <v>0</v>
          </cell>
          <cell r="BS907">
            <v>0</v>
          </cell>
          <cell r="BT907">
            <v>0</v>
          </cell>
          <cell r="BU907">
            <v>0</v>
          </cell>
          <cell r="BV907">
            <v>0</v>
          </cell>
          <cell r="BW907">
            <v>0</v>
          </cell>
          <cell r="BX907">
            <v>0</v>
          </cell>
          <cell r="BY907">
            <v>0</v>
          </cell>
          <cell r="BZ907">
            <v>0</v>
          </cell>
          <cell r="CA907">
            <v>0</v>
          </cell>
          <cell r="CB907">
            <v>0</v>
          </cell>
          <cell r="CC907">
            <v>0</v>
          </cell>
          <cell r="CD907">
            <v>0</v>
          </cell>
          <cell r="CE907">
            <v>0</v>
          </cell>
          <cell r="CF907">
            <v>0</v>
          </cell>
          <cell r="CG907">
            <v>0</v>
          </cell>
          <cell r="CH907">
            <v>0</v>
          </cell>
          <cell r="CN907">
            <v>0</v>
          </cell>
          <cell r="CO907">
            <v>0</v>
          </cell>
          <cell r="CP907">
            <v>0</v>
          </cell>
          <cell r="CQ907">
            <v>0</v>
          </cell>
          <cell r="CR907">
            <v>0</v>
          </cell>
          <cell r="CS907">
            <v>0</v>
          </cell>
          <cell r="CT907">
            <v>0</v>
          </cell>
          <cell r="CU907">
            <v>0</v>
          </cell>
          <cell r="CV907">
            <v>0</v>
          </cell>
          <cell r="CW907">
            <v>0</v>
          </cell>
          <cell r="EE907">
            <v>0</v>
          </cell>
          <cell r="EF907">
            <v>0</v>
          </cell>
          <cell r="EG907">
            <v>0</v>
          </cell>
          <cell r="EH907">
            <v>0</v>
          </cell>
          <cell r="EI907">
            <v>0</v>
          </cell>
          <cell r="EJ907">
            <v>0</v>
          </cell>
          <cell r="EK907">
            <v>0</v>
          </cell>
          <cell r="EL907">
            <v>0</v>
          </cell>
          <cell r="EM907">
            <v>0</v>
          </cell>
        </row>
        <row r="908">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P908">
            <v>0</v>
          </cell>
          <cell r="AQ908">
            <v>0</v>
          </cell>
          <cell r="AR908">
            <v>0</v>
          </cell>
          <cell r="AS908">
            <v>0</v>
          </cell>
          <cell r="AT908">
            <v>0</v>
          </cell>
          <cell r="AU908">
            <v>0</v>
          </cell>
          <cell r="AV908">
            <v>0</v>
          </cell>
          <cell r="AW908">
            <v>0</v>
          </cell>
          <cell r="AX908">
            <v>0</v>
          </cell>
          <cell r="AY908">
            <v>0</v>
          </cell>
          <cell r="AZ908">
            <v>0</v>
          </cell>
          <cell r="BA908">
            <v>0</v>
          </cell>
          <cell r="BB908">
            <v>0</v>
          </cell>
          <cell r="BC908">
            <v>0</v>
          </cell>
          <cell r="BD908">
            <v>0</v>
          </cell>
          <cell r="BE908">
            <v>0</v>
          </cell>
          <cell r="BF908">
            <v>0</v>
          </cell>
          <cell r="BG908">
            <v>0</v>
          </cell>
          <cell r="BH908">
            <v>0</v>
          </cell>
          <cell r="BI908">
            <v>0</v>
          </cell>
          <cell r="BJ908">
            <v>0</v>
          </cell>
          <cell r="BK908">
            <v>0</v>
          </cell>
          <cell r="BL908">
            <v>0</v>
          </cell>
          <cell r="BM908">
            <v>0</v>
          </cell>
          <cell r="BN908">
            <v>0</v>
          </cell>
          <cell r="BO908">
            <v>0</v>
          </cell>
          <cell r="BP908">
            <v>0</v>
          </cell>
          <cell r="BQ908">
            <v>0</v>
          </cell>
          <cell r="BR908">
            <v>0</v>
          </cell>
          <cell r="BS908">
            <v>0</v>
          </cell>
          <cell r="BT908">
            <v>0</v>
          </cell>
          <cell r="BU908">
            <v>0</v>
          </cell>
          <cell r="BV908">
            <v>0</v>
          </cell>
          <cell r="BW908">
            <v>0</v>
          </cell>
          <cell r="BX908">
            <v>0</v>
          </cell>
          <cell r="BY908">
            <v>0</v>
          </cell>
          <cell r="BZ908">
            <v>0</v>
          </cell>
          <cell r="CA908">
            <v>0</v>
          </cell>
          <cell r="CB908">
            <v>0</v>
          </cell>
          <cell r="CC908">
            <v>0</v>
          </cell>
          <cell r="CD908">
            <v>0</v>
          </cell>
          <cell r="CE908">
            <v>0</v>
          </cell>
          <cell r="CF908">
            <v>0</v>
          </cell>
          <cell r="CG908">
            <v>0</v>
          </cell>
          <cell r="CH908">
            <v>0</v>
          </cell>
          <cell r="CN908">
            <v>0</v>
          </cell>
          <cell r="CO908">
            <v>0</v>
          </cell>
          <cell r="CP908">
            <v>0</v>
          </cell>
          <cell r="CQ908">
            <v>0</v>
          </cell>
          <cell r="CR908">
            <v>0</v>
          </cell>
          <cell r="CS908">
            <v>0</v>
          </cell>
          <cell r="CT908">
            <v>0</v>
          </cell>
          <cell r="CU908">
            <v>0</v>
          </cell>
          <cell r="CV908">
            <v>0</v>
          </cell>
          <cell r="CW908">
            <v>0</v>
          </cell>
          <cell r="EE908">
            <v>0</v>
          </cell>
          <cell r="EF908">
            <v>0</v>
          </cell>
          <cell r="EG908">
            <v>0</v>
          </cell>
          <cell r="EH908">
            <v>0</v>
          </cell>
          <cell r="EI908">
            <v>0</v>
          </cell>
          <cell r="EJ908">
            <v>0</v>
          </cell>
          <cell r="EK908">
            <v>0</v>
          </cell>
          <cell r="EL908">
            <v>0</v>
          </cell>
          <cell r="EM908">
            <v>0</v>
          </cell>
        </row>
        <row r="909">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cell r="BA909">
            <v>0</v>
          </cell>
          <cell r="BB909">
            <v>0</v>
          </cell>
          <cell r="BC909">
            <v>0</v>
          </cell>
          <cell r="BD909">
            <v>0</v>
          </cell>
          <cell r="BE909">
            <v>0</v>
          </cell>
          <cell r="BF909">
            <v>0</v>
          </cell>
          <cell r="BG909">
            <v>0</v>
          </cell>
          <cell r="BH909">
            <v>0</v>
          </cell>
          <cell r="BI909">
            <v>0</v>
          </cell>
          <cell r="BJ909">
            <v>0</v>
          </cell>
          <cell r="BK909">
            <v>0</v>
          </cell>
          <cell r="BL909">
            <v>0</v>
          </cell>
          <cell r="BM909">
            <v>0</v>
          </cell>
          <cell r="BN909">
            <v>0</v>
          </cell>
          <cell r="BO909">
            <v>0</v>
          </cell>
          <cell r="BP909">
            <v>0</v>
          </cell>
          <cell r="BQ909">
            <v>0</v>
          </cell>
          <cell r="BR909">
            <v>0</v>
          </cell>
          <cell r="BS909">
            <v>0</v>
          </cell>
          <cell r="BT909">
            <v>0</v>
          </cell>
          <cell r="BU909">
            <v>0</v>
          </cell>
          <cell r="BV909">
            <v>0</v>
          </cell>
          <cell r="BW909">
            <v>0</v>
          </cell>
          <cell r="BX909">
            <v>0</v>
          </cell>
          <cell r="BY909">
            <v>0</v>
          </cell>
          <cell r="BZ909">
            <v>0</v>
          </cell>
          <cell r="CA909">
            <v>0</v>
          </cell>
          <cell r="CB909">
            <v>0</v>
          </cell>
          <cell r="CC909">
            <v>0</v>
          </cell>
          <cell r="CD909">
            <v>0</v>
          </cell>
          <cell r="CE909">
            <v>0</v>
          </cell>
          <cell r="CF909">
            <v>0</v>
          </cell>
          <cell r="CG909">
            <v>0</v>
          </cell>
          <cell r="CH909">
            <v>0</v>
          </cell>
          <cell r="CN909">
            <v>0</v>
          </cell>
          <cell r="CO909">
            <v>0</v>
          </cell>
          <cell r="CP909">
            <v>0</v>
          </cell>
          <cell r="CQ909">
            <v>0</v>
          </cell>
          <cell r="CR909">
            <v>0</v>
          </cell>
          <cell r="CS909">
            <v>0</v>
          </cell>
          <cell r="CT909">
            <v>0</v>
          </cell>
          <cell r="CU909">
            <v>0</v>
          </cell>
          <cell r="CV909">
            <v>0</v>
          </cell>
          <cell r="CW909">
            <v>0</v>
          </cell>
          <cell r="EE909">
            <v>0</v>
          </cell>
          <cell r="EF909">
            <v>0</v>
          </cell>
          <cell r="EG909">
            <v>0</v>
          </cell>
          <cell r="EH909">
            <v>0</v>
          </cell>
          <cell r="EI909">
            <v>0</v>
          </cell>
          <cell r="EJ909">
            <v>0</v>
          </cell>
          <cell r="EK909">
            <v>0</v>
          </cell>
          <cell r="EL909">
            <v>0</v>
          </cell>
          <cell r="EM909">
            <v>0</v>
          </cell>
        </row>
        <row r="910">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0</v>
          </cell>
          <cell r="AO910">
            <v>0</v>
          </cell>
          <cell r="AP910">
            <v>0</v>
          </cell>
          <cell r="AQ910">
            <v>0</v>
          </cell>
          <cell r="AR910">
            <v>0</v>
          </cell>
          <cell r="AS910">
            <v>0</v>
          </cell>
          <cell r="AT910">
            <v>0</v>
          </cell>
          <cell r="AU910">
            <v>0</v>
          </cell>
          <cell r="AV910">
            <v>0</v>
          </cell>
          <cell r="AW910">
            <v>0</v>
          </cell>
          <cell r="AX910">
            <v>0</v>
          </cell>
          <cell r="AY910">
            <v>0</v>
          </cell>
          <cell r="AZ910">
            <v>0</v>
          </cell>
          <cell r="BA910">
            <v>0</v>
          </cell>
          <cell r="BB910">
            <v>0</v>
          </cell>
          <cell r="BC910">
            <v>0</v>
          </cell>
          <cell r="BD910">
            <v>0</v>
          </cell>
          <cell r="BE910">
            <v>0</v>
          </cell>
          <cell r="BF910">
            <v>0</v>
          </cell>
          <cell r="BG910">
            <v>0</v>
          </cell>
          <cell r="BH910">
            <v>0</v>
          </cell>
          <cell r="BI910">
            <v>0</v>
          </cell>
          <cell r="BJ910">
            <v>0</v>
          </cell>
          <cell r="BK910">
            <v>0</v>
          </cell>
          <cell r="BL910">
            <v>0</v>
          </cell>
          <cell r="BM910">
            <v>0</v>
          </cell>
          <cell r="BN910">
            <v>0</v>
          </cell>
          <cell r="BO910">
            <v>0</v>
          </cell>
          <cell r="BP910">
            <v>0</v>
          </cell>
          <cell r="BQ910">
            <v>0</v>
          </cell>
          <cell r="BR910">
            <v>0</v>
          </cell>
          <cell r="BS910">
            <v>0</v>
          </cell>
          <cell r="BT910">
            <v>0</v>
          </cell>
          <cell r="BU910">
            <v>0</v>
          </cell>
          <cell r="BV910">
            <v>0</v>
          </cell>
          <cell r="BW910">
            <v>0</v>
          </cell>
          <cell r="BX910">
            <v>0</v>
          </cell>
          <cell r="BY910">
            <v>0</v>
          </cell>
          <cell r="BZ910">
            <v>0</v>
          </cell>
          <cell r="CA910">
            <v>0</v>
          </cell>
          <cell r="CB910">
            <v>0</v>
          </cell>
          <cell r="CC910">
            <v>0</v>
          </cell>
          <cell r="CD910">
            <v>0</v>
          </cell>
          <cell r="CE910">
            <v>0</v>
          </cell>
          <cell r="CF910">
            <v>0</v>
          </cell>
          <cell r="CG910">
            <v>0</v>
          </cell>
          <cell r="CH910">
            <v>0</v>
          </cell>
          <cell r="CN910">
            <v>0</v>
          </cell>
          <cell r="CO910">
            <v>0</v>
          </cell>
          <cell r="CP910">
            <v>0</v>
          </cell>
          <cell r="CQ910">
            <v>0</v>
          </cell>
          <cell r="CR910">
            <v>0</v>
          </cell>
          <cell r="CS910">
            <v>0</v>
          </cell>
          <cell r="CT910">
            <v>0</v>
          </cell>
          <cell r="CU910">
            <v>0</v>
          </cell>
          <cell r="CV910">
            <v>0</v>
          </cell>
          <cell r="CW910">
            <v>0</v>
          </cell>
          <cell r="EE910">
            <v>0</v>
          </cell>
          <cell r="EF910">
            <v>0</v>
          </cell>
          <cell r="EG910">
            <v>0</v>
          </cell>
          <cell r="EH910">
            <v>0</v>
          </cell>
          <cell r="EI910">
            <v>0</v>
          </cell>
          <cell r="EJ910">
            <v>0</v>
          </cell>
          <cell r="EK910">
            <v>0</v>
          </cell>
          <cell r="EL910">
            <v>0</v>
          </cell>
          <cell r="EM910">
            <v>0</v>
          </cell>
        </row>
        <row r="911">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0</v>
          </cell>
          <cell r="AS911">
            <v>0</v>
          </cell>
          <cell r="AT911">
            <v>0</v>
          </cell>
          <cell r="AU911">
            <v>0</v>
          </cell>
          <cell r="AV911">
            <v>0</v>
          </cell>
          <cell r="AW911">
            <v>0</v>
          </cell>
          <cell r="AX911">
            <v>0</v>
          </cell>
          <cell r="AY911">
            <v>0</v>
          </cell>
          <cell r="AZ911">
            <v>0</v>
          </cell>
          <cell r="BA911">
            <v>0</v>
          </cell>
          <cell r="BB911">
            <v>0</v>
          </cell>
          <cell r="BC911">
            <v>0</v>
          </cell>
          <cell r="BD911">
            <v>0</v>
          </cell>
          <cell r="BE911">
            <v>0</v>
          </cell>
          <cell r="BF911">
            <v>0</v>
          </cell>
          <cell r="BG911">
            <v>0</v>
          </cell>
          <cell r="BH911">
            <v>0</v>
          </cell>
          <cell r="BI911">
            <v>0</v>
          </cell>
          <cell r="BJ911">
            <v>0</v>
          </cell>
          <cell r="BK911">
            <v>0</v>
          </cell>
          <cell r="BL911">
            <v>0</v>
          </cell>
          <cell r="BM911">
            <v>0</v>
          </cell>
          <cell r="BN911">
            <v>0</v>
          </cell>
          <cell r="BO911">
            <v>0</v>
          </cell>
          <cell r="BP911">
            <v>0</v>
          </cell>
          <cell r="BQ911">
            <v>0</v>
          </cell>
          <cell r="BR911">
            <v>0</v>
          </cell>
          <cell r="BS911">
            <v>0</v>
          </cell>
          <cell r="BT911">
            <v>0</v>
          </cell>
          <cell r="BU911">
            <v>0</v>
          </cell>
          <cell r="BV911">
            <v>0</v>
          </cell>
          <cell r="BW911">
            <v>0</v>
          </cell>
          <cell r="BX911">
            <v>0</v>
          </cell>
          <cell r="BY911">
            <v>0</v>
          </cell>
          <cell r="BZ911">
            <v>0</v>
          </cell>
          <cell r="CA911">
            <v>0</v>
          </cell>
          <cell r="CB911">
            <v>0</v>
          </cell>
          <cell r="CC911">
            <v>0</v>
          </cell>
          <cell r="CD911">
            <v>0</v>
          </cell>
          <cell r="CE911">
            <v>0</v>
          </cell>
          <cell r="CF911">
            <v>0</v>
          </cell>
          <cell r="CG911">
            <v>0</v>
          </cell>
          <cell r="CH911">
            <v>0</v>
          </cell>
          <cell r="CN911">
            <v>0</v>
          </cell>
          <cell r="CO911">
            <v>0</v>
          </cell>
          <cell r="CP911">
            <v>0</v>
          </cell>
          <cell r="CQ911">
            <v>0</v>
          </cell>
          <cell r="CR911">
            <v>0</v>
          </cell>
          <cell r="CS911">
            <v>0</v>
          </cell>
          <cell r="CT911">
            <v>0</v>
          </cell>
          <cell r="CU911">
            <v>0</v>
          </cell>
          <cell r="CV911">
            <v>0</v>
          </cell>
          <cell r="CW911">
            <v>0</v>
          </cell>
          <cell r="EE911">
            <v>0</v>
          </cell>
          <cell r="EF911">
            <v>0</v>
          </cell>
          <cell r="EG911">
            <v>0</v>
          </cell>
          <cell r="EH911">
            <v>0</v>
          </cell>
          <cell r="EI911">
            <v>0</v>
          </cell>
          <cell r="EJ911">
            <v>0</v>
          </cell>
          <cell r="EK911">
            <v>0</v>
          </cell>
          <cell r="EL911">
            <v>0</v>
          </cell>
          <cell r="EM911">
            <v>0</v>
          </cell>
        </row>
        <row r="912">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v>0</v>
          </cell>
          <cell r="AO912">
            <v>0</v>
          </cell>
          <cell r="AP912">
            <v>0</v>
          </cell>
          <cell r="AQ912">
            <v>0</v>
          </cell>
          <cell r="AR912">
            <v>0</v>
          </cell>
          <cell r="AS912">
            <v>0</v>
          </cell>
          <cell r="AT912">
            <v>0</v>
          </cell>
          <cell r="AU912">
            <v>0</v>
          </cell>
          <cell r="AV912">
            <v>0</v>
          </cell>
          <cell r="AW912">
            <v>0</v>
          </cell>
          <cell r="AX912">
            <v>0</v>
          </cell>
          <cell r="AY912">
            <v>0</v>
          </cell>
          <cell r="AZ912">
            <v>0</v>
          </cell>
          <cell r="BA912">
            <v>0</v>
          </cell>
          <cell r="BB912">
            <v>0</v>
          </cell>
          <cell r="BC912">
            <v>0</v>
          </cell>
          <cell r="BD912">
            <v>0</v>
          </cell>
          <cell r="BE912">
            <v>0</v>
          </cell>
          <cell r="BF912">
            <v>0</v>
          </cell>
          <cell r="BG912">
            <v>0</v>
          </cell>
          <cell r="BH912">
            <v>0</v>
          </cell>
          <cell r="BI912">
            <v>0</v>
          </cell>
          <cell r="BJ912">
            <v>0</v>
          </cell>
          <cell r="BK912">
            <v>0</v>
          </cell>
          <cell r="BL912">
            <v>0</v>
          </cell>
          <cell r="BM912">
            <v>0</v>
          </cell>
          <cell r="BN912">
            <v>0</v>
          </cell>
          <cell r="BO912">
            <v>0</v>
          </cell>
          <cell r="BP912">
            <v>0</v>
          </cell>
          <cell r="BQ912">
            <v>0</v>
          </cell>
          <cell r="BR912">
            <v>0</v>
          </cell>
          <cell r="BS912">
            <v>0</v>
          </cell>
          <cell r="BT912">
            <v>0</v>
          </cell>
          <cell r="BU912">
            <v>0</v>
          </cell>
          <cell r="BV912">
            <v>0</v>
          </cell>
          <cell r="BW912">
            <v>0</v>
          </cell>
          <cell r="BX912">
            <v>0</v>
          </cell>
          <cell r="BY912">
            <v>0</v>
          </cell>
          <cell r="BZ912">
            <v>0</v>
          </cell>
          <cell r="CA912">
            <v>0</v>
          </cell>
          <cell r="CB912">
            <v>0</v>
          </cell>
          <cell r="CC912">
            <v>0</v>
          </cell>
          <cell r="CD912">
            <v>0</v>
          </cell>
          <cell r="CE912">
            <v>0</v>
          </cell>
          <cell r="CF912">
            <v>0</v>
          </cell>
          <cell r="CG912">
            <v>0</v>
          </cell>
          <cell r="CH912">
            <v>0</v>
          </cell>
          <cell r="CN912">
            <v>0</v>
          </cell>
          <cell r="CO912">
            <v>0</v>
          </cell>
          <cell r="CP912">
            <v>0</v>
          </cell>
          <cell r="CQ912">
            <v>0</v>
          </cell>
          <cell r="CR912">
            <v>0</v>
          </cell>
          <cell r="CS912">
            <v>0</v>
          </cell>
          <cell r="CT912">
            <v>0</v>
          </cell>
          <cell r="CU912">
            <v>0</v>
          </cell>
          <cell r="CV912">
            <v>0</v>
          </cell>
          <cell r="CW912">
            <v>0</v>
          </cell>
          <cell r="EE912">
            <v>0</v>
          </cell>
          <cell r="EF912">
            <v>0</v>
          </cell>
          <cell r="EG912">
            <v>0</v>
          </cell>
          <cell r="EH912">
            <v>0</v>
          </cell>
          <cell r="EI912">
            <v>0</v>
          </cell>
          <cell r="EJ912">
            <v>0</v>
          </cell>
          <cell r="EK912">
            <v>0</v>
          </cell>
          <cell r="EL912">
            <v>0</v>
          </cell>
          <cell r="EM912">
            <v>0</v>
          </cell>
        </row>
        <row r="913">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0</v>
          </cell>
          <cell r="AO913">
            <v>0</v>
          </cell>
          <cell r="AP913">
            <v>0</v>
          </cell>
          <cell r="AQ913">
            <v>0</v>
          </cell>
          <cell r="AR913">
            <v>0</v>
          </cell>
          <cell r="AS913">
            <v>0</v>
          </cell>
          <cell r="AT913">
            <v>0</v>
          </cell>
          <cell r="AU913">
            <v>0</v>
          </cell>
          <cell r="AV913">
            <v>0</v>
          </cell>
          <cell r="AW913">
            <v>0</v>
          </cell>
          <cell r="AX913">
            <v>0</v>
          </cell>
          <cell r="AY913">
            <v>0</v>
          </cell>
          <cell r="AZ913">
            <v>0</v>
          </cell>
          <cell r="BA913">
            <v>0</v>
          </cell>
          <cell r="BB913">
            <v>0</v>
          </cell>
          <cell r="BC913">
            <v>0</v>
          </cell>
          <cell r="BD913">
            <v>0</v>
          </cell>
          <cell r="BE913">
            <v>0</v>
          </cell>
          <cell r="BF913">
            <v>0</v>
          </cell>
          <cell r="BG913">
            <v>0</v>
          </cell>
          <cell r="BH913">
            <v>0</v>
          </cell>
          <cell r="BI913">
            <v>0</v>
          </cell>
          <cell r="BJ913">
            <v>0</v>
          </cell>
          <cell r="BK913">
            <v>0</v>
          </cell>
          <cell r="BL913">
            <v>0</v>
          </cell>
          <cell r="BM913">
            <v>0</v>
          </cell>
          <cell r="BN913">
            <v>0</v>
          </cell>
          <cell r="BO913">
            <v>0</v>
          </cell>
          <cell r="BP913">
            <v>0</v>
          </cell>
          <cell r="BQ913">
            <v>0</v>
          </cell>
          <cell r="BR913">
            <v>0</v>
          </cell>
          <cell r="BS913">
            <v>0</v>
          </cell>
          <cell r="BT913">
            <v>0</v>
          </cell>
          <cell r="BU913">
            <v>0</v>
          </cell>
          <cell r="BV913">
            <v>0</v>
          </cell>
          <cell r="BW913">
            <v>0</v>
          </cell>
          <cell r="BX913">
            <v>0</v>
          </cell>
          <cell r="BY913">
            <v>0</v>
          </cell>
          <cell r="BZ913">
            <v>0</v>
          </cell>
          <cell r="CA913">
            <v>0</v>
          </cell>
          <cell r="CB913">
            <v>0</v>
          </cell>
          <cell r="CC913">
            <v>0</v>
          </cell>
          <cell r="CD913">
            <v>0</v>
          </cell>
          <cell r="CE913">
            <v>0</v>
          </cell>
          <cell r="CF913">
            <v>0</v>
          </cell>
          <cell r="CG913">
            <v>0</v>
          </cell>
          <cell r="CH913">
            <v>0</v>
          </cell>
          <cell r="CN913">
            <v>0</v>
          </cell>
          <cell r="CO913">
            <v>0</v>
          </cell>
          <cell r="CP913">
            <v>0</v>
          </cell>
          <cell r="CQ913">
            <v>0</v>
          </cell>
          <cell r="CR913">
            <v>0</v>
          </cell>
          <cell r="CS913">
            <v>0</v>
          </cell>
          <cell r="CT913">
            <v>0</v>
          </cell>
          <cell r="CU913">
            <v>0</v>
          </cell>
          <cell r="CV913">
            <v>0</v>
          </cell>
          <cell r="CW913">
            <v>0</v>
          </cell>
          <cell r="EE913">
            <v>0</v>
          </cell>
          <cell r="EF913">
            <v>0</v>
          </cell>
          <cell r="EG913">
            <v>0</v>
          </cell>
          <cell r="EH913">
            <v>0</v>
          </cell>
          <cell r="EI913">
            <v>0</v>
          </cell>
          <cell r="EJ913">
            <v>0</v>
          </cell>
          <cell r="EK913">
            <v>0</v>
          </cell>
          <cell r="EL913">
            <v>0</v>
          </cell>
          <cell r="EM913">
            <v>0</v>
          </cell>
        </row>
        <row r="914">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0</v>
          </cell>
          <cell r="AO914">
            <v>0</v>
          </cell>
          <cell r="AP914">
            <v>0</v>
          </cell>
          <cell r="AQ914">
            <v>0</v>
          </cell>
          <cell r="AR914">
            <v>0</v>
          </cell>
          <cell r="AS914">
            <v>0</v>
          </cell>
          <cell r="AT914">
            <v>0</v>
          </cell>
          <cell r="AU914">
            <v>0</v>
          </cell>
          <cell r="AV914">
            <v>0</v>
          </cell>
          <cell r="AW914">
            <v>0</v>
          </cell>
          <cell r="AX914">
            <v>0</v>
          </cell>
          <cell r="AY914">
            <v>0</v>
          </cell>
          <cell r="AZ914">
            <v>0</v>
          </cell>
          <cell r="BA914">
            <v>0</v>
          </cell>
          <cell r="BB914">
            <v>0</v>
          </cell>
          <cell r="BC914">
            <v>0</v>
          </cell>
          <cell r="BD914">
            <v>0</v>
          </cell>
          <cell r="BE914">
            <v>0</v>
          </cell>
          <cell r="BF914">
            <v>0</v>
          </cell>
          <cell r="BG914">
            <v>0</v>
          </cell>
          <cell r="BH914">
            <v>0</v>
          </cell>
          <cell r="BI914">
            <v>0</v>
          </cell>
          <cell r="BJ914">
            <v>0</v>
          </cell>
          <cell r="BK914">
            <v>0</v>
          </cell>
          <cell r="BL914">
            <v>0</v>
          </cell>
          <cell r="BM914">
            <v>0</v>
          </cell>
          <cell r="BN914">
            <v>0</v>
          </cell>
          <cell r="BO914">
            <v>0</v>
          </cell>
          <cell r="BP914">
            <v>0</v>
          </cell>
          <cell r="BQ914">
            <v>0</v>
          </cell>
          <cell r="BR914">
            <v>0</v>
          </cell>
          <cell r="BS914">
            <v>0</v>
          </cell>
          <cell r="BT914">
            <v>0</v>
          </cell>
          <cell r="BU914">
            <v>0</v>
          </cell>
          <cell r="BV914">
            <v>0</v>
          </cell>
          <cell r="BW914">
            <v>0</v>
          </cell>
          <cell r="BX914">
            <v>0</v>
          </cell>
          <cell r="BY914">
            <v>0</v>
          </cell>
          <cell r="BZ914">
            <v>0</v>
          </cell>
          <cell r="CA914">
            <v>0</v>
          </cell>
          <cell r="CB914">
            <v>0</v>
          </cell>
          <cell r="CC914">
            <v>0</v>
          </cell>
          <cell r="CD914">
            <v>0</v>
          </cell>
          <cell r="CE914">
            <v>0</v>
          </cell>
          <cell r="CF914">
            <v>0</v>
          </cell>
          <cell r="CG914">
            <v>0</v>
          </cell>
          <cell r="CH914">
            <v>0</v>
          </cell>
          <cell r="CN914">
            <v>0</v>
          </cell>
          <cell r="CO914">
            <v>0</v>
          </cell>
          <cell r="CP914">
            <v>0</v>
          </cell>
          <cell r="CQ914">
            <v>0</v>
          </cell>
          <cell r="CR914">
            <v>0</v>
          </cell>
          <cell r="CS914">
            <v>0</v>
          </cell>
          <cell r="CT914">
            <v>0</v>
          </cell>
          <cell r="CU914">
            <v>0</v>
          </cell>
          <cell r="CV914">
            <v>0</v>
          </cell>
          <cell r="CW914">
            <v>0</v>
          </cell>
          <cell r="EE914">
            <v>0</v>
          </cell>
          <cell r="EF914">
            <v>0</v>
          </cell>
          <cell r="EG914">
            <v>0</v>
          </cell>
          <cell r="EH914">
            <v>0</v>
          </cell>
          <cell r="EI914">
            <v>0</v>
          </cell>
          <cell r="EJ914">
            <v>0</v>
          </cell>
          <cell r="EK914">
            <v>0</v>
          </cell>
          <cell r="EL914">
            <v>0</v>
          </cell>
          <cell r="EM914">
            <v>0</v>
          </cell>
        </row>
        <row r="915">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v>0</v>
          </cell>
          <cell r="AO915">
            <v>0</v>
          </cell>
          <cell r="AP915">
            <v>0</v>
          </cell>
          <cell r="AQ915">
            <v>0</v>
          </cell>
          <cell r="AR915">
            <v>0</v>
          </cell>
          <cell r="AS915">
            <v>0</v>
          </cell>
          <cell r="AT915">
            <v>0</v>
          </cell>
          <cell r="AU915">
            <v>0</v>
          </cell>
          <cell r="AV915">
            <v>0</v>
          </cell>
          <cell r="AW915">
            <v>0</v>
          </cell>
          <cell r="AX915">
            <v>0</v>
          </cell>
          <cell r="AY915">
            <v>0</v>
          </cell>
          <cell r="AZ915">
            <v>0</v>
          </cell>
          <cell r="BA915">
            <v>0</v>
          </cell>
          <cell r="BB915">
            <v>0</v>
          </cell>
          <cell r="BC915">
            <v>0</v>
          </cell>
          <cell r="BD915">
            <v>0</v>
          </cell>
          <cell r="BE915">
            <v>0</v>
          </cell>
          <cell r="BF915">
            <v>0</v>
          </cell>
          <cell r="BG915">
            <v>0</v>
          </cell>
          <cell r="BH915">
            <v>0</v>
          </cell>
          <cell r="BI915">
            <v>0</v>
          </cell>
          <cell r="BJ915">
            <v>0</v>
          </cell>
          <cell r="BK915">
            <v>0</v>
          </cell>
          <cell r="BL915">
            <v>0</v>
          </cell>
          <cell r="BM915">
            <v>0</v>
          </cell>
          <cell r="BN915">
            <v>0</v>
          </cell>
          <cell r="BO915">
            <v>0</v>
          </cell>
          <cell r="BP915">
            <v>0</v>
          </cell>
          <cell r="BQ915">
            <v>0</v>
          </cell>
          <cell r="BR915">
            <v>0</v>
          </cell>
          <cell r="BS915">
            <v>0</v>
          </cell>
          <cell r="BT915">
            <v>0</v>
          </cell>
          <cell r="BU915">
            <v>0</v>
          </cell>
          <cell r="BV915">
            <v>0</v>
          </cell>
          <cell r="BW915">
            <v>0</v>
          </cell>
          <cell r="BX915">
            <v>0</v>
          </cell>
          <cell r="BY915">
            <v>0</v>
          </cell>
          <cell r="BZ915">
            <v>0</v>
          </cell>
          <cell r="CA915">
            <v>0</v>
          </cell>
          <cell r="CB915">
            <v>0</v>
          </cell>
          <cell r="CC915">
            <v>0</v>
          </cell>
          <cell r="CD915">
            <v>0</v>
          </cell>
          <cell r="CE915">
            <v>0</v>
          </cell>
          <cell r="CF915">
            <v>0</v>
          </cell>
          <cell r="CG915">
            <v>0</v>
          </cell>
          <cell r="CH915">
            <v>0</v>
          </cell>
          <cell r="CN915">
            <v>0</v>
          </cell>
          <cell r="CO915">
            <v>0</v>
          </cell>
          <cell r="CP915">
            <v>0</v>
          </cell>
          <cell r="CQ915">
            <v>0</v>
          </cell>
          <cell r="CR915">
            <v>0</v>
          </cell>
          <cell r="CS915">
            <v>0</v>
          </cell>
          <cell r="CT915">
            <v>0</v>
          </cell>
          <cell r="CU915">
            <v>0</v>
          </cell>
          <cell r="CV915">
            <v>0</v>
          </cell>
          <cell r="CW915">
            <v>0</v>
          </cell>
          <cell r="EE915">
            <v>0</v>
          </cell>
          <cell r="EF915">
            <v>0</v>
          </cell>
          <cell r="EG915">
            <v>0</v>
          </cell>
          <cell r="EH915">
            <v>0</v>
          </cell>
          <cell r="EI915">
            <v>0</v>
          </cell>
          <cell r="EJ915">
            <v>0</v>
          </cell>
          <cell r="EK915">
            <v>0</v>
          </cell>
          <cell r="EL915">
            <v>0</v>
          </cell>
          <cell r="EM915">
            <v>0</v>
          </cell>
        </row>
        <row r="916">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0</v>
          </cell>
          <cell r="AS916">
            <v>0</v>
          </cell>
          <cell r="AT916">
            <v>0</v>
          </cell>
          <cell r="AU916">
            <v>0</v>
          </cell>
          <cell r="AV916">
            <v>0</v>
          </cell>
          <cell r="AW916">
            <v>0</v>
          </cell>
          <cell r="AX916">
            <v>0</v>
          </cell>
          <cell r="AY916">
            <v>0</v>
          </cell>
          <cell r="AZ916">
            <v>0</v>
          </cell>
          <cell r="BA916">
            <v>0</v>
          </cell>
          <cell r="BB916">
            <v>0</v>
          </cell>
          <cell r="BC916">
            <v>0</v>
          </cell>
          <cell r="BD916">
            <v>0</v>
          </cell>
          <cell r="BE916">
            <v>0</v>
          </cell>
          <cell r="BF916">
            <v>0</v>
          </cell>
          <cell r="BG916">
            <v>0</v>
          </cell>
          <cell r="BH916">
            <v>0</v>
          </cell>
          <cell r="BI916">
            <v>0</v>
          </cell>
          <cell r="BJ916">
            <v>0</v>
          </cell>
          <cell r="BK916">
            <v>0</v>
          </cell>
          <cell r="BL916">
            <v>0</v>
          </cell>
          <cell r="BM916">
            <v>0</v>
          </cell>
          <cell r="BN916">
            <v>0</v>
          </cell>
          <cell r="BO916">
            <v>0</v>
          </cell>
          <cell r="BP916">
            <v>0</v>
          </cell>
          <cell r="BQ916">
            <v>0</v>
          </cell>
          <cell r="BR916">
            <v>0</v>
          </cell>
          <cell r="BS916">
            <v>0</v>
          </cell>
          <cell r="BT916">
            <v>0</v>
          </cell>
          <cell r="BU916">
            <v>0</v>
          </cell>
          <cell r="BV916">
            <v>0</v>
          </cell>
          <cell r="BW916">
            <v>0</v>
          </cell>
          <cell r="BX916">
            <v>0</v>
          </cell>
          <cell r="BY916">
            <v>0</v>
          </cell>
          <cell r="BZ916">
            <v>0</v>
          </cell>
          <cell r="CA916">
            <v>0</v>
          </cell>
          <cell r="CB916">
            <v>0</v>
          </cell>
          <cell r="CC916">
            <v>0</v>
          </cell>
          <cell r="CD916">
            <v>0</v>
          </cell>
          <cell r="CE916">
            <v>0</v>
          </cell>
          <cell r="CF916">
            <v>0</v>
          </cell>
          <cell r="CG916">
            <v>0</v>
          </cell>
          <cell r="CH916">
            <v>0</v>
          </cell>
          <cell r="CN916">
            <v>0</v>
          </cell>
          <cell r="CO916">
            <v>0</v>
          </cell>
          <cell r="CP916">
            <v>0</v>
          </cell>
          <cell r="CQ916">
            <v>0</v>
          </cell>
          <cell r="CR916">
            <v>0</v>
          </cell>
          <cell r="CS916">
            <v>0</v>
          </cell>
          <cell r="CT916">
            <v>0</v>
          </cell>
          <cell r="CU916">
            <v>0</v>
          </cell>
          <cell r="CV916">
            <v>0</v>
          </cell>
          <cell r="CW916">
            <v>0</v>
          </cell>
          <cell r="EE916">
            <v>0</v>
          </cell>
          <cell r="EF916">
            <v>0</v>
          </cell>
          <cell r="EG916">
            <v>0</v>
          </cell>
          <cell r="EH916">
            <v>0</v>
          </cell>
          <cell r="EI916">
            <v>0</v>
          </cell>
          <cell r="EJ916">
            <v>0</v>
          </cell>
          <cell r="EK916">
            <v>0</v>
          </cell>
          <cell r="EL916">
            <v>0</v>
          </cell>
          <cell r="EM916">
            <v>0</v>
          </cell>
        </row>
        <row r="917">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0</v>
          </cell>
          <cell r="AR917">
            <v>0</v>
          </cell>
          <cell r="AS917">
            <v>0</v>
          </cell>
          <cell r="AT917">
            <v>0</v>
          </cell>
          <cell r="AU917">
            <v>0</v>
          </cell>
          <cell r="AV917">
            <v>0</v>
          </cell>
          <cell r="AW917">
            <v>0</v>
          </cell>
          <cell r="AX917">
            <v>0</v>
          </cell>
          <cell r="AY917">
            <v>0</v>
          </cell>
          <cell r="AZ917">
            <v>0</v>
          </cell>
          <cell r="BA917">
            <v>0</v>
          </cell>
          <cell r="BB917">
            <v>0</v>
          </cell>
          <cell r="BC917">
            <v>0</v>
          </cell>
          <cell r="BD917">
            <v>0</v>
          </cell>
          <cell r="BE917">
            <v>0</v>
          </cell>
          <cell r="BF917">
            <v>0</v>
          </cell>
          <cell r="BG917">
            <v>0</v>
          </cell>
          <cell r="BH917">
            <v>0</v>
          </cell>
          <cell r="BI917">
            <v>0</v>
          </cell>
          <cell r="BJ917">
            <v>0</v>
          </cell>
          <cell r="BK917">
            <v>0</v>
          </cell>
          <cell r="BL917">
            <v>0</v>
          </cell>
          <cell r="BM917">
            <v>0</v>
          </cell>
          <cell r="BN917">
            <v>0</v>
          </cell>
          <cell r="BO917">
            <v>0</v>
          </cell>
          <cell r="BP917">
            <v>0</v>
          </cell>
          <cell r="BQ917">
            <v>0</v>
          </cell>
          <cell r="BR917">
            <v>0</v>
          </cell>
          <cell r="BS917">
            <v>0</v>
          </cell>
          <cell r="BT917">
            <v>0</v>
          </cell>
          <cell r="BU917">
            <v>0</v>
          </cell>
          <cell r="BV917">
            <v>0</v>
          </cell>
          <cell r="BW917">
            <v>0</v>
          </cell>
          <cell r="BX917">
            <v>0</v>
          </cell>
          <cell r="BY917">
            <v>0</v>
          </cell>
          <cell r="BZ917">
            <v>0</v>
          </cell>
          <cell r="CA917">
            <v>0</v>
          </cell>
          <cell r="CB917">
            <v>0</v>
          </cell>
          <cell r="CC917">
            <v>0</v>
          </cell>
          <cell r="CD917">
            <v>0</v>
          </cell>
          <cell r="CE917">
            <v>0</v>
          </cell>
          <cell r="CF917">
            <v>0</v>
          </cell>
          <cell r="CG917">
            <v>0</v>
          </cell>
          <cell r="CH917">
            <v>0</v>
          </cell>
          <cell r="CN917">
            <v>0</v>
          </cell>
          <cell r="CO917">
            <v>0</v>
          </cell>
          <cell r="CP917">
            <v>0</v>
          </cell>
          <cell r="CQ917">
            <v>0</v>
          </cell>
          <cell r="CR917">
            <v>0</v>
          </cell>
          <cell r="CS917">
            <v>0</v>
          </cell>
          <cell r="CT917">
            <v>0</v>
          </cell>
          <cell r="CU917">
            <v>0</v>
          </cell>
          <cell r="CV917">
            <v>0</v>
          </cell>
          <cell r="CW917">
            <v>0</v>
          </cell>
          <cell r="EE917">
            <v>0</v>
          </cell>
          <cell r="EF917">
            <v>0</v>
          </cell>
          <cell r="EG917">
            <v>0</v>
          </cell>
          <cell r="EH917">
            <v>0</v>
          </cell>
          <cell r="EI917">
            <v>0</v>
          </cell>
          <cell r="EJ917">
            <v>0</v>
          </cell>
          <cell r="EK917">
            <v>0</v>
          </cell>
          <cell r="EL917">
            <v>0</v>
          </cell>
          <cell r="EM917">
            <v>0</v>
          </cell>
        </row>
        <row r="918">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cell r="BA918">
            <v>0</v>
          </cell>
          <cell r="BB918">
            <v>0</v>
          </cell>
          <cell r="BC918">
            <v>0</v>
          </cell>
          <cell r="BD918">
            <v>0</v>
          </cell>
          <cell r="BE918">
            <v>0</v>
          </cell>
          <cell r="BF918">
            <v>0</v>
          </cell>
          <cell r="BG918">
            <v>0</v>
          </cell>
          <cell r="BH918">
            <v>0</v>
          </cell>
          <cell r="BI918">
            <v>0</v>
          </cell>
          <cell r="BJ918">
            <v>0</v>
          </cell>
          <cell r="BK918">
            <v>0</v>
          </cell>
          <cell r="BL918">
            <v>0</v>
          </cell>
          <cell r="BM918">
            <v>0</v>
          </cell>
          <cell r="BN918">
            <v>0</v>
          </cell>
          <cell r="BO918">
            <v>0</v>
          </cell>
          <cell r="BP918">
            <v>0</v>
          </cell>
          <cell r="BQ918">
            <v>0</v>
          </cell>
          <cell r="BR918">
            <v>0</v>
          </cell>
          <cell r="BS918">
            <v>0</v>
          </cell>
          <cell r="BT918">
            <v>0</v>
          </cell>
          <cell r="BU918">
            <v>0</v>
          </cell>
          <cell r="BV918">
            <v>0</v>
          </cell>
          <cell r="BW918">
            <v>0</v>
          </cell>
          <cell r="BX918">
            <v>0</v>
          </cell>
          <cell r="BY918">
            <v>0</v>
          </cell>
          <cell r="BZ918">
            <v>0</v>
          </cell>
          <cell r="CA918">
            <v>0</v>
          </cell>
          <cell r="CB918">
            <v>0</v>
          </cell>
          <cell r="CC918">
            <v>0</v>
          </cell>
          <cell r="CD918">
            <v>0</v>
          </cell>
          <cell r="CE918">
            <v>0</v>
          </cell>
          <cell r="CF918">
            <v>0</v>
          </cell>
          <cell r="CG918">
            <v>0</v>
          </cell>
          <cell r="CH918">
            <v>0</v>
          </cell>
          <cell r="CN918">
            <v>0</v>
          </cell>
          <cell r="CO918">
            <v>0</v>
          </cell>
          <cell r="CP918">
            <v>0</v>
          </cell>
          <cell r="CQ918">
            <v>0</v>
          </cell>
          <cell r="CR918">
            <v>0</v>
          </cell>
          <cell r="CS918">
            <v>0</v>
          </cell>
          <cell r="CT918">
            <v>0</v>
          </cell>
          <cell r="CU918">
            <v>0</v>
          </cell>
          <cell r="CV918">
            <v>0</v>
          </cell>
          <cell r="CW918">
            <v>0</v>
          </cell>
          <cell r="EE918">
            <v>0</v>
          </cell>
          <cell r="EF918">
            <v>0</v>
          </cell>
          <cell r="EG918">
            <v>0</v>
          </cell>
          <cell r="EH918">
            <v>0</v>
          </cell>
          <cell r="EI918">
            <v>0</v>
          </cell>
          <cell r="EJ918">
            <v>0</v>
          </cell>
          <cell r="EK918">
            <v>0</v>
          </cell>
          <cell r="EL918">
            <v>0</v>
          </cell>
          <cell r="EM918">
            <v>0</v>
          </cell>
        </row>
        <row r="919">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v>0</v>
          </cell>
          <cell r="AO919">
            <v>0</v>
          </cell>
          <cell r="AP919">
            <v>0</v>
          </cell>
          <cell r="AQ919">
            <v>0</v>
          </cell>
          <cell r="AR919">
            <v>0</v>
          </cell>
          <cell r="AS919">
            <v>0</v>
          </cell>
          <cell r="AT919">
            <v>0</v>
          </cell>
          <cell r="AU919">
            <v>0</v>
          </cell>
          <cell r="AV919">
            <v>0</v>
          </cell>
          <cell r="AW919">
            <v>0</v>
          </cell>
          <cell r="AX919">
            <v>0</v>
          </cell>
          <cell r="AY919">
            <v>0</v>
          </cell>
          <cell r="AZ919">
            <v>0</v>
          </cell>
          <cell r="BA919">
            <v>0</v>
          </cell>
          <cell r="BB919">
            <v>0</v>
          </cell>
          <cell r="BC919">
            <v>0</v>
          </cell>
          <cell r="BD919">
            <v>0</v>
          </cell>
          <cell r="BE919">
            <v>0</v>
          </cell>
          <cell r="BF919">
            <v>0</v>
          </cell>
          <cell r="BG919">
            <v>0</v>
          </cell>
          <cell r="BH919">
            <v>0</v>
          </cell>
          <cell r="BI919">
            <v>0</v>
          </cell>
          <cell r="BJ919">
            <v>0</v>
          </cell>
          <cell r="BK919">
            <v>0</v>
          </cell>
          <cell r="BL919">
            <v>0</v>
          </cell>
          <cell r="BM919">
            <v>0</v>
          </cell>
          <cell r="BN919">
            <v>0</v>
          </cell>
          <cell r="BO919">
            <v>0</v>
          </cell>
          <cell r="BP919">
            <v>0</v>
          </cell>
          <cell r="BQ919">
            <v>0</v>
          </cell>
          <cell r="BR919">
            <v>0</v>
          </cell>
          <cell r="BS919">
            <v>0</v>
          </cell>
          <cell r="BT919">
            <v>0</v>
          </cell>
          <cell r="BU919">
            <v>0</v>
          </cell>
          <cell r="BV919">
            <v>0</v>
          </cell>
          <cell r="BW919">
            <v>0</v>
          </cell>
          <cell r="BX919">
            <v>0</v>
          </cell>
          <cell r="BY919">
            <v>0</v>
          </cell>
          <cell r="BZ919">
            <v>0</v>
          </cell>
          <cell r="CA919">
            <v>0</v>
          </cell>
          <cell r="CB919">
            <v>0</v>
          </cell>
          <cell r="CC919">
            <v>0</v>
          </cell>
          <cell r="CD919">
            <v>0</v>
          </cell>
          <cell r="CE919">
            <v>0</v>
          </cell>
          <cell r="CF919">
            <v>0</v>
          </cell>
          <cell r="CG919">
            <v>0</v>
          </cell>
          <cell r="CH919">
            <v>0</v>
          </cell>
          <cell r="CN919">
            <v>0</v>
          </cell>
          <cell r="CO919">
            <v>0</v>
          </cell>
          <cell r="CP919">
            <v>0</v>
          </cell>
          <cell r="CQ919">
            <v>0</v>
          </cell>
          <cell r="CR919">
            <v>0</v>
          </cell>
          <cell r="CS919">
            <v>0</v>
          </cell>
          <cell r="CT919">
            <v>0</v>
          </cell>
          <cell r="CU919">
            <v>0</v>
          </cell>
          <cell r="CV919">
            <v>0</v>
          </cell>
          <cell r="CW919">
            <v>0</v>
          </cell>
          <cell r="EE919">
            <v>0</v>
          </cell>
          <cell r="EF919">
            <v>0</v>
          </cell>
          <cell r="EG919">
            <v>0</v>
          </cell>
          <cell r="EH919">
            <v>0</v>
          </cell>
          <cell r="EI919">
            <v>0</v>
          </cell>
          <cell r="EJ919">
            <v>0</v>
          </cell>
          <cell r="EK919">
            <v>0</v>
          </cell>
          <cell r="EL919">
            <v>0</v>
          </cell>
          <cell r="EM919">
            <v>0</v>
          </cell>
        </row>
        <row r="920">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cell r="AS920">
            <v>0</v>
          </cell>
          <cell r="AT920">
            <v>0</v>
          </cell>
          <cell r="AU920">
            <v>0</v>
          </cell>
          <cell r="AV920">
            <v>0</v>
          </cell>
          <cell r="AW920">
            <v>0</v>
          </cell>
          <cell r="AX920">
            <v>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N920">
            <v>0</v>
          </cell>
          <cell r="CO920">
            <v>0</v>
          </cell>
          <cell r="CP920">
            <v>0</v>
          </cell>
          <cell r="CQ920">
            <v>0</v>
          </cell>
          <cell r="CR920">
            <v>0</v>
          </cell>
          <cell r="CS920">
            <v>0</v>
          </cell>
          <cell r="CT920">
            <v>0</v>
          </cell>
          <cell r="CU920">
            <v>0</v>
          </cell>
          <cell r="CV920">
            <v>0</v>
          </cell>
          <cell r="CW920">
            <v>0</v>
          </cell>
          <cell r="EE920">
            <v>0</v>
          </cell>
          <cell r="EF920">
            <v>0</v>
          </cell>
          <cell r="EG920">
            <v>0</v>
          </cell>
          <cell r="EH920">
            <v>0</v>
          </cell>
          <cell r="EI920">
            <v>0</v>
          </cell>
          <cell r="EJ920">
            <v>0</v>
          </cell>
          <cell r="EK920">
            <v>0</v>
          </cell>
          <cell r="EL920">
            <v>0</v>
          </cell>
          <cell r="EM920">
            <v>0</v>
          </cell>
        </row>
        <row r="921">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cell r="AK921">
            <v>0</v>
          </cell>
          <cell r="AL921">
            <v>0</v>
          </cell>
          <cell r="AM921">
            <v>0</v>
          </cell>
          <cell r="AN921">
            <v>0</v>
          </cell>
          <cell r="AO921">
            <v>0</v>
          </cell>
          <cell r="AP921">
            <v>0</v>
          </cell>
          <cell r="AQ921">
            <v>0</v>
          </cell>
          <cell r="AR921">
            <v>0</v>
          </cell>
          <cell r="AS921">
            <v>0</v>
          </cell>
          <cell r="AT921">
            <v>0</v>
          </cell>
          <cell r="AU921">
            <v>0</v>
          </cell>
          <cell r="AV921">
            <v>0</v>
          </cell>
          <cell r="AW921">
            <v>0</v>
          </cell>
          <cell r="AX921">
            <v>0</v>
          </cell>
          <cell r="AY921">
            <v>0</v>
          </cell>
          <cell r="AZ921">
            <v>0</v>
          </cell>
          <cell r="BA921">
            <v>0</v>
          </cell>
          <cell r="BB921">
            <v>0</v>
          </cell>
          <cell r="BC921">
            <v>0</v>
          </cell>
          <cell r="BD921">
            <v>0</v>
          </cell>
          <cell r="BE921">
            <v>0</v>
          </cell>
          <cell r="BF921">
            <v>0</v>
          </cell>
          <cell r="BG921">
            <v>0</v>
          </cell>
          <cell r="BH921">
            <v>0</v>
          </cell>
          <cell r="BI921">
            <v>0</v>
          </cell>
          <cell r="BJ921">
            <v>0</v>
          </cell>
          <cell r="BK921">
            <v>0</v>
          </cell>
          <cell r="BL921">
            <v>0</v>
          </cell>
          <cell r="BM921">
            <v>0</v>
          </cell>
          <cell r="BN921">
            <v>0</v>
          </cell>
          <cell r="BO921">
            <v>0</v>
          </cell>
          <cell r="BP921">
            <v>0</v>
          </cell>
          <cell r="BQ921">
            <v>0</v>
          </cell>
          <cell r="BR921">
            <v>0</v>
          </cell>
          <cell r="BS921">
            <v>0</v>
          </cell>
          <cell r="BT921">
            <v>0</v>
          </cell>
          <cell r="BU921">
            <v>0</v>
          </cell>
          <cell r="BV921">
            <v>0</v>
          </cell>
          <cell r="BW921">
            <v>0</v>
          </cell>
          <cell r="BX921">
            <v>0</v>
          </cell>
          <cell r="BY921">
            <v>0</v>
          </cell>
          <cell r="BZ921">
            <v>0</v>
          </cell>
          <cell r="CA921">
            <v>0</v>
          </cell>
          <cell r="CB921">
            <v>0</v>
          </cell>
          <cell r="CC921">
            <v>0</v>
          </cell>
          <cell r="CD921">
            <v>0</v>
          </cell>
          <cell r="CE921">
            <v>0</v>
          </cell>
          <cell r="CF921">
            <v>0</v>
          </cell>
          <cell r="CG921">
            <v>0</v>
          </cell>
          <cell r="CH921">
            <v>0</v>
          </cell>
          <cell r="CN921">
            <v>0</v>
          </cell>
          <cell r="CO921">
            <v>0</v>
          </cell>
          <cell r="CP921">
            <v>0</v>
          </cell>
          <cell r="CQ921">
            <v>0</v>
          </cell>
          <cell r="CR921">
            <v>0</v>
          </cell>
          <cell r="CS921">
            <v>0</v>
          </cell>
          <cell r="CT921">
            <v>0</v>
          </cell>
          <cell r="CU921">
            <v>0</v>
          </cell>
          <cell r="CV921">
            <v>0</v>
          </cell>
          <cell r="CW921">
            <v>0</v>
          </cell>
          <cell r="EE921">
            <v>0</v>
          </cell>
          <cell r="EF921">
            <v>0</v>
          </cell>
          <cell r="EG921">
            <v>0</v>
          </cell>
          <cell r="EH921">
            <v>0</v>
          </cell>
          <cell r="EI921">
            <v>0</v>
          </cell>
          <cell r="EJ921">
            <v>0</v>
          </cell>
          <cell r="EK921">
            <v>0</v>
          </cell>
          <cell r="EL921">
            <v>0</v>
          </cell>
          <cell r="EM921">
            <v>0</v>
          </cell>
        </row>
        <row r="922">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0</v>
          </cell>
          <cell r="AO922">
            <v>0</v>
          </cell>
          <cell r="AP922">
            <v>0</v>
          </cell>
          <cell r="AQ922">
            <v>0</v>
          </cell>
          <cell r="AR922">
            <v>0</v>
          </cell>
          <cell r="AS922">
            <v>0</v>
          </cell>
          <cell r="AT922">
            <v>0</v>
          </cell>
          <cell r="AU922">
            <v>0</v>
          </cell>
          <cell r="AV922">
            <v>0</v>
          </cell>
          <cell r="AW922">
            <v>0</v>
          </cell>
          <cell r="AX922">
            <v>0</v>
          </cell>
          <cell r="AY922">
            <v>0</v>
          </cell>
          <cell r="AZ922">
            <v>0</v>
          </cell>
          <cell r="BA922">
            <v>0</v>
          </cell>
          <cell r="BB922">
            <v>0</v>
          </cell>
          <cell r="BC922">
            <v>0</v>
          </cell>
          <cell r="BD922">
            <v>0</v>
          </cell>
          <cell r="BE922">
            <v>0</v>
          </cell>
          <cell r="BF922">
            <v>0</v>
          </cell>
          <cell r="BG922">
            <v>0</v>
          </cell>
          <cell r="BH922">
            <v>0</v>
          </cell>
          <cell r="BI922">
            <v>0</v>
          </cell>
          <cell r="BJ922">
            <v>0</v>
          </cell>
          <cell r="BK922">
            <v>0</v>
          </cell>
          <cell r="BL922">
            <v>0</v>
          </cell>
          <cell r="BM922">
            <v>0</v>
          </cell>
          <cell r="BN922">
            <v>0</v>
          </cell>
          <cell r="BO922">
            <v>0</v>
          </cell>
          <cell r="BP922">
            <v>0</v>
          </cell>
          <cell r="BQ922">
            <v>0</v>
          </cell>
          <cell r="BR922">
            <v>0</v>
          </cell>
          <cell r="BS922">
            <v>0</v>
          </cell>
          <cell r="BT922">
            <v>0</v>
          </cell>
          <cell r="BU922">
            <v>0</v>
          </cell>
          <cell r="BV922">
            <v>0</v>
          </cell>
          <cell r="BW922">
            <v>0</v>
          </cell>
          <cell r="BX922">
            <v>0</v>
          </cell>
          <cell r="BY922">
            <v>0</v>
          </cell>
          <cell r="BZ922">
            <v>0</v>
          </cell>
          <cell r="CA922">
            <v>0</v>
          </cell>
          <cell r="CB922">
            <v>0</v>
          </cell>
          <cell r="CC922">
            <v>0</v>
          </cell>
          <cell r="CD922">
            <v>0</v>
          </cell>
          <cell r="CE922">
            <v>0</v>
          </cell>
          <cell r="CF922">
            <v>0</v>
          </cell>
          <cell r="CG922">
            <v>0</v>
          </cell>
          <cell r="CH922">
            <v>0</v>
          </cell>
          <cell r="CN922">
            <v>0</v>
          </cell>
          <cell r="CO922">
            <v>0</v>
          </cell>
          <cell r="CP922">
            <v>0</v>
          </cell>
          <cell r="CQ922">
            <v>0</v>
          </cell>
          <cell r="CR922">
            <v>0</v>
          </cell>
          <cell r="CS922">
            <v>0</v>
          </cell>
          <cell r="CT922">
            <v>0</v>
          </cell>
          <cell r="CU922">
            <v>0</v>
          </cell>
          <cell r="CV922">
            <v>0</v>
          </cell>
          <cell r="CW922">
            <v>0</v>
          </cell>
          <cell r="EE922">
            <v>0</v>
          </cell>
          <cell r="EF922">
            <v>0</v>
          </cell>
          <cell r="EG922">
            <v>0</v>
          </cell>
          <cell r="EH922">
            <v>0</v>
          </cell>
          <cell r="EI922">
            <v>0</v>
          </cell>
          <cell r="EJ922">
            <v>0</v>
          </cell>
          <cell r="EK922">
            <v>0</v>
          </cell>
          <cell r="EL922">
            <v>0</v>
          </cell>
          <cell r="EM922">
            <v>0</v>
          </cell>
        </row>
        <row r="923">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0</v>
          </cell>
          <cell r="AO923">
            <v>0</v>
          </cell>
          <cell r="AP923">
            <v>0</v>
          </cell>
          <cell r="AQ923">
            <v>0</v>
          </cell>
          <cell r="AR923">
            <v>0</v>
          </cell>
          <cell r="AS923">
            <v>0</v>
          </cell>
          <cell r="AT923">
            <v>0</v>
          </cell>
          <cell r="AU923">
            <v>0</v>
          </cell>
          <cell r="AV923">
            <v>0</v>
          </cell>
          <cell r="AW923">
            <v>0</v>
          </cell>
          <cell r="AX923">
            <v>0</v>
          </cell>
          <cell r="AY923">
            <v>0</v>
          </cell>
          <cell r="AZ923">
            <v>0</v>
          </cell>
          <cell r="BA923">
            <v>0</v>
          </cell>
          <cell r="BB923">
            <v>0</v>
          </cell>
          <cell r="BC923">
            <v>0</v>
          </cell>
          <cell r="BD923">
            <v>0</v>
          </cell>
          <cell r="BE923">
            <v>0</v>
          </cell>
          <cell r="BF923">
            <v>0</v>
          </cell>
          <cell r="BG923">
            <v>0</v>
          </cell>
          <cell r="BH923">
            <v>0</v>
          </cell>
          <cell r="BI923">
            <v>0</v>
          </cell>
          <cell r="BJ923">
            <v>0</v>
          </cell>
          <cell r="BK923">
            <v>0</v>
          </cell>
          <cell r="BL923">
            <v>0</v>
          </cell>
          <cell r="BM923">
            <v>0</v>
          </cell>
          <cell r="BN923">
            <v>0</v>
          </cell>
          <cell r="BO923">
            <v>0</v>
          </cell>
          <cell r="BP923">
            <v>0</v>
          </cell>
          <cell r="BQ923">
            <v>0</v>
          </cell>
          <cell r="BR923">
            <v>0</v>
          </cell>
          <cell r="BS923">
            <v>0</v>
          </cell>
          <cell r="BT923">
            <v>0</v>
          </cell>
          <cell r="BU923">
            <v>0</v>
          </cell>
          <cell r="BV923">
            <v>0</v>
          </cell>
          <cell r="BW923">
            <v>0</v>
          </cell>
          <cell r="BX923">
            <v>0</v>
          </cell>
          <cell r="BY923">
            <v>0</v>
          </cell>
          <cell r="BZ923">
            <v>0</v>
          </cell>
          <cell r="CA923">
            <v>0</v>
          </cell>
          <cell r="CB923">
            <v>0</v>
          </cell>
          <cell r="CC923">
            <v>0</v>
          </cell>
          <cell r="CD923">
            <v>0</v>
          </cell>
          <cell r="CE923">
            <v>0</v>
          </cell>
          <cell r="CF923">
            <v>0</v>
          </cell>
          <cell r="CG923">
            <v>0</v>
          </cell>
          <cell r="CH923">
            <v>0</v>
          </cell>
          <cell r="CN923">
            <v>0</v>
          </cell>
          <cell r="CO923">
            <v>0</v>
          </cell>
          <cell r="CP923">
            <v>0</v>
          </cell>
          <cell r="CQ923">
            <v>0</v>
          </cell>
          <cell r="CR923">
            <v>0</v>
          </cell>
          <cell r="CS923">
            <v>0</v>
          </cell>
          <cell r="CT923">
            <v>0</v>
          </cell>
          <cell r="CU923">
            <v>0</v>
          </cell>
          <cell r="CV923">
            <v>0</v>
          </cell>
          <cell r="CW923">
            <v>0</v>
          </cell>
          <cell r="EE923">
            <v>0</v>
          </cell>
          <cell r="EF923">
            <v>0</v>
          </cell>
          <cell r="EG923">
            <v>0</v>
          </cell>
          <cell r="EH923">
            <v>0</v>
          </cell>
          <cell r="EI923">
            <v>0</v>
          </cell>
          <cell r="EJ923">
            <v>0</v>
          </cell>
          <cell r="EK923">
            <v>0</v>
          </cell>
          <cell r="EL923">
            <v>0</v>
          </cell>
          <cell r="EM923">
            <v>0</v>
          </cell>
        </row>
        <row r="924">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0</v>
          </cell>
          <cell r="AO924">
            <v>0</v>
          </cell>
          <cell r="AP924">
            <v>0</v>
          </cell>
          <cell r="AQ924">
            <v>0</v>
          </cell>
          <cell r="AR924">
            <v>0</v>
          </cell>
          <cell r="AS924">
            <v>0</v>
          </cell>
          <cell r="AT924">
            <v>0</v>
          </cell>
          <cell r="AU924">
            <v>0</v>
          </cell>
          <cell r="AV924">
            <v>0</v>
          </cell>
          <cell r="AW924">
            <v>0</v>
          </cell>
          <cell r="AX924">
            <v>0</v>
          </cell>
          <cell r="AY924">
            <v>0</v>
          </cell>
          <cell r="AZ924">
            <v>0</v>
          </cell>
          <cell r="BA924">
            <v>0</v>
          </cell>
          <cell r="BB924">
            <v>0</v>
          </cell>
          <cell r="BC924">
            <v>0</v>
          </cell>
          <cell r="BD924">
            <v>0</v>
          </cell>
          <cell r="BE924">
            <v>0</v>
          </cell>
          <cell r="BF924">
            <v>0</v>
          </cell>
          <cell r="BG924">
            <v>0</v>
          </cell>
          <cell r="BH924">
            <v>0</v>
          </cell>
          <cell r="BI924">
            <v>0</v>
          </cell>
          <cell r="BJ924">
            <v>0</v>
          </cell>
          <cell r="BK924">
            <v>0</v>
          </cell>
          <cell r="BL924">
            <v>0</v>
          </cell>
          <cell r="BM924">
            <v>0</v>
          </cell>
          <cell r="BN924">
            <v>0</v>
          </cell>
          <cell r="BO924">
            <v>0</v>
          </cell>
          <cell r="BP924">
            <v>0</v>
          </cell>
          <cell r="BQ924">
            <v>0</v>
          </cell>
          <cell r="BR924">
            <v>0</v>
          </cell>
          <cell r="BS924">
            <v>0</v>
          </cell>
          <cell r="BT924">
            <v>0</v>
          </cell>
          <cell r="BU924">
            <v>0</v>
          </cell>
          <cell r="BV924">
            <v>0</v>
          </cell>
          <cell r="BW924">
            <v>0</v>
          </cell>
          <cell r="BX924">
            <v>0</v>
          </cell>
          <cell r="BY924">
            <v>0</v>
          </cell>
          <cell r="BZ924">
            <v>0</v>
          </cell>
          <cell r="CA924">
            <v>0</v>
          </cell>
          <cell r="CB924">
            <v>0</v>
          </cell>
          <cell r="CC924">
            <v>0</v>
          </cell>
          <cell r="CD924">
            <v>0</v>
          </cell>
          <cell r="CE924">
            <v>0</v>
          </cell>
          <cell r="CF924">
            <v>0</v>
          </cell>
          <cell r="CG924">
            <v>0</v>
          </cell>
          <cell r="CH924">
            <v>0</v>
          </cell>
          <cell r="CN924">
            <v>0</v>
          </cell>
          <cell r="CO924">
            <v>0</v>
          </cell>
          <cell r="CP924">
            <v>0</v>
          </cell>
          <cell r="CQ924">
            <v>0</v>
          </cell>
          <cell r="CR924">
            <v>0</v>
          </cell>
          <cell r="CS924">
            <v>0</v>
          </cell>
          <cell r="CT924">
            <v>0</v>
          </cell>
          <cell r="CU924">
            <v>0</v>
          </cell>
          <cell r="CV924">
            <v>0</v>
          </cell>
          <cell r="CW924">
            <v>0</v>
          </cell>
          <cell r="EE924">
            <v>0</v>
          </cell>
          <cell r="EF924">
            <v>0</v>
          </cell>
          <cell r="EG924">
            <v>0</v>
          </cell>
          <cell r="EH924">
            <v>0</v>
          </cell>
          <cell r="EI924">
            <v>0</v>
          </cell>
          <cell r="EJ924">
            <v>0</v>
          </cell>
          <cell r="EK924">
            <v>0</v>
          </cell>
          <cell r="EL924">
            <v>0</v>
          </cell>
          <cell r="EM924">
            <v>0</v>
          </cell>
        </row>
        <row r="925">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v>0</v>
          </cell>
          <cell r="AO925">
            <v>0</v>
          </cell>
          <cell r="AP925">
            <v>0</v>
          </cell>
          <cell r="AQ925">
            <v>0</v>
          </cell>
          <cell r="AR925">
            <v>0</v>
          </cell>
          <cell r="AS925">
            <v>0</v>
          </cell>
          <cell r="AT925">
            <v>0</v>
          </cell>
          <cell r="AU925">
            <v>0</v>
          </cell>
          <cell r="AV925">
            <v>0</v>
          </cell>
          <cell r="AW925">
            <v>0</v>
          </cell>
          <cell r="AX925">
            <v>0</v>
          </cell>
          <cell r="AY925">
            <v>0</v>
          </cell>
          <cell r="AZ925">
            <v>0</v>
          </cell>
          <cell r="BA925">
            <v>0</v>
          </cell>
          <cell r="BB925">
            <v>0</v>
          </cell>
          <cell r="BC925">
            <v>0</v>
          </cell>
          <cell r="BD925">
            <v>0</v>
          </cell>
          <cell r="BE925">
            <v>0</v>
          </cell>
          <cell r="BF925">
            <v>0</v>
          </cell>
          <cell r="BG925">
            <v>0</v>
          </cell>
          <cell r="BH925">
            <v>0</v>
          </cell>
          <cell r="BI925">
            <v>0</v>
          </cell>
          <cell r="BJ925">
            <v>0</v>
          </cell>
          <cell r="BK925">
            <v>0</v>
          </cell>
          <cell r="BL925">
            <v>0</v>
          </cell>
          <cell r="BM925">
            <v>0</v>
          </cell>
          <cell r="BN925">
            <v>0</v>
          </cell>
          <cell r="BO925">
            <v>0</v>
          </cell>
          <cell r="BP925">
            <v>0</v>
          </cell>
          <cell r="BQ925">
            <v>0</v>
          </cell>
          <cell r="BR925">
            <v>0</v>
          </cell>
          <cell r="BS925">
            <v>0</v>
          </cell>
          <cell r="BT925">
            <v>0</v>
          </cell>
          <cell r="BU925">
            <v>0</v>
          </cell>
          <cell r="BV925">
            <v>0</v>
          </cell>
          <cell r="BW925">
            <v>0</v>
          </cell>
          <cell r="BX925">
            <v>0</v>
          </cell>
          <cell r="BY925">
            <v>0</v>
          </cell>
          <cell r="BZ925">
            <v>0</v>
          </cell>
          <cell r="CA925">
            <v>0</v>
          </cell>
          <cell r="CB925">
            <v>0</v>
          </cell>
          <cell r="CC925">
            <v>0</v>
          </cell>
          <cell r="CD925">
            <v>0</v>
          </cell>
          <cell r="CE925">
            <v>0</v>
          </cell>
          <cell r="CF925">
            <v>0</v>
          </cell>
          <cell r="CG925">
            <v>0</v>
          </cell>
          <cell r="CH925">
            <v>0</v>
          </cell>
          <cell r="CN925">
            <v>0</v>
          </cell>
          <cell r="CO925">
            <v>0</v>
          </cell>
          <cell r="CP925">
            <v>0</v>
          </cell>
          <cell r="CQ925">
            <v>0</v>
          </cell>
          <cell r="CR925">
            <v>0</v>
          </cell>
          <cell r="CS925">
            <v>0</v>
          </cell>
          <cell r="CT925">
            <v>0</v>
          </cell>
          <cell r="CU925">
            <v>0</v>
          </cell>
          <cell r="CV925">
            <v>0</v>
          </cell>
          <cell r="CW925">
            <v>0</v>
          </cell>
          <cell r="EE925">
            <v>0</v>
          </cell>
          <cell r="EF925">
            <v>0</v>
          </cell>
          <cell r="EG925">
            <v>0</v>
          </cell>
          <cell r="EH925">
            <v>0</v>
          </cell>
          <cell r="EI925">
            <v>0</v>
          </cell>
          <cell r="EJ925">
            <v>0</v>
          </cell>
          <cell r="EK925">
            <v>0</v>
          </cell>
          <cell r="EL925">
            <v>0</v>
          </cell>
          <cell r="EM925">
            <v>0</v>
          </cell>
        </row>
        <row r="926">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cell r="BA926">
            <v>0</v>
          </cell>
          <cell r="BB926">
            <v>0</v>
          </cell>
          <cell r="BC926">
            <v>0</v>
          </cell>
          <cell r="BD926">
            <v>0</v>
          </cell>
          <cell r="BE926">
            <v>0</v>
          </cell>
          <cell r="BF926">
            <v>0</v>
          </cell>
          <cell r="BG926">
            <v>0</v>
          </cell>
          <cell r="BH926">
            <v>0</v>
          </cell>
          <cell r="BI926">
            <v>0</v>
          </cell>
          <cell r="BJ926">
            <v>0</v>
          </cell>
          <cell r="BK926">
            <v>0</v>
          </cell>
          <cell r="BL926">
            <v>0</v>
          </cell>
          <cell r="BM926">
            <v>0</v>
          </cell>
          <cell r="BN926">
            <v>0</v>
          </cell>
          <cell r="BO926">
            <v>0</v>
          </cell>
          <cell r="BP926">
            <v>0</v>
          </cell>
          <cell r="BQ926">
            <v>0</v>
          </cell>
          <cell r="BR926">
            <v>0</v>
          </cell>
          <cell r="BS926">
            <v>0</v>
          </cell>
          <cell r="BT926">
            <v>0</v>
          </cell>
          <cell r="BU926">
            <v>0</v>
          </cell>
          <cell r="BV926">
            <v>0</v>
          </cell>
          <cell r="BW926">
            <v>0</v>
          </cell>
          <cell r="BX926">
            <v>0</v>
          </cell>
          <cell r="BY926">
            <v>0</v>
          </cell>
          <cell r="BZ926">
            <v>0</v>
          </cell>
          <cell r="CA926">
            <v>0</v>
          </cell>
          <cell r="CB926">
            <v>0</v>
          </cell>
          <cell r="CC926">
            <v>0</v>
          </cell>
          <cell r="CD926">
            <v>0</v>
          </cell>
          <cell r="CE926">
            <v>0</v>
          </cell>
          <cell r="CF926">
            <v>0</v>
          </cell>
          <cell r="CG926">
            <v>0</v>
          </cell>
          <cell r="CH926">
            <v>0</v>
          </cell>
          <cell r="CN926">
            <v>0</v>
          </cell>
          <cell r="CO926">
            <v>0</v>
          </cell>
          <cell r="CP926">
            <v>0</v>
          </cell>
          <cell r="CQ926">
            <v>0</v>
          </cell>
          <cell r="CR926">
            <v>0</v>
          </cell>
          <cell r="CS926">
            <v>0</v>
          </cell>
          <cell r="CT926">
            <v>0</v>
          </cell>
          <cell r="CU926">
            <v>0</v>
          </cell>
          <cell r="CV926">
            <v>0</v>
          </cell>
          <cell r="CW926">
            <v>0</v>
          </cell>
          <cell r="EE926">
            <v>0</v>
          </cell>
          <cell r="EF926">
            <v>0</v>
          </cell>
          <cell r="EG926">
            <v>0</v>
          </cell>
          <cell r="EH926">
            <v>0</v>
          </cell>
          <cell r="EI926">
            <v>0</v>
          </cell>
          <cell r="EJ926">
            <v>0</v>
          </cell>
          <cell r="EK926">
            <v>0</v>
          </cell>
          <cell r="EL926">
            <v>0</v>
          </cell>
          <cell r="EM926">
            <v>0</v>
          </cell>
        </row>
        <row r="927">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v>0</v>
          </cell>
          <cell r="AO927">
            <v>0</v>
          </cell>
          <cell r="AP927">
            <v>0</v>
          </cell>
          <cell r="AQ927">
            <v>0</v>
          </cell>
          <cell r="AR927">
            <v>0</v>
          </cell>
          <cell r="AS927">
            <v>0</v>
          </cell>
          <cell r="AT927">
            <v>0</v>
          </cell>
          <cell r="AU927">
            <v>0</v>
          </cell>
          <cell r="AV927">
            <v>0</v>
          </cell>
          <cell r="AW927">
            <v>0</v>
          </cell>
          <cell r="AX927">
            <v>0</v>
          </cell>
          <cell r="AY927">
            <v>0</v>
          </cell>
          <cell r="AZ927">
            <v>0</v>
          </cell>
          <cell r="BA927">
            <v>0</v>
          </cell>
          <cell r="BB927">
            <v>0</v>
          </cell>
          <cell r="BC927">
            <v>0</v>
          </cell>
          <cell r="BD927">
            <v>0</v>
          </cell>
          <cell r="BE927">
            <v>0</v>
          </cell>
          <cell r="BF927">
            <v>0</v>
          </cell>
          <cell r="BG927">
            <v>0</v>
          </cell>
          <cell r="BH927">
            <v>0</v>
          </cell>
          <cell r="BI927">
            <v>0</v>
          </cell>
          <cell r="BJ927">
            <v>0</v>
          </cell>
          <cell r="BK927">
            <v>0</v>
          </cell>
          <cell r="BL927">
            <v>0</v>
          </cell>
          <cell r="BM927">
            <v>0</v>
          </cell>
          <cell r="BN927">
            <v>0</v>
          </cell>
          <cell r="BO927">
            <v>0</v>
          </cell>
          <cell r="BP927">
            <v>0</v>
          </cell>
          <cell r="BQ927">
            <v>0</v>
          </cell>
          <cell r="BR927">
            <v>0</v>
          </cell>
          <cell r="BS927">
            <v>0</v>
          </cell>
          <cell r="BT927">
            <v>0</v>
          </cell>
          <cell r="BU927">
            <v>0</v>
          </cell>
          <cell r="BV927">
            <v>0</v>
          </cell>
          <cell r="BW927">
            <v>0</v>
          </cell>
          <cell r="BX927">
            <v>0</v>
          </cell>
          <cell r="BY927">
            <v>0</v>
          </cell>
          <cell r="BZ927">
            <v>0</v>
          </cell>
          <cell r="CA927">
            <v>0</v>
          </cell>
          <cell r="CB927">
            <v>0</v>
          </cell>
          <cell r="CC927">
            <v>0</v>
          </cell>
          <cell r="CD927">
            <v>0</v>
          </cell>
          <cell r="CE927">
            <v>0</v>
          </cell>
          <cell r="CF927">
            <v>0</v>
          </cell>
          <cell r="CG927">
            <v>0</v>
          </cell>
          <cell r="CH927">
            <v>0</v>
          </cell>
          <cell r="CN927">
            <v>0</v>
          </cell>
          <cell r="CO927">
            <v>0</v>
          </cell>
          <cell r="CP927">
            <v>0</v>
          </cell>
          <cell r="CQ927">
            <v>0</v>
          </cell>
          <cell r="CR927">
            <v>0</v>
          </cell>
          <cell r="CS927">
            <v>0</v>
          </cell>
          <cell r="CT927">
            <v>0</v>
          </cell>
          <cell r="CU927">
            <v>0</v>
          </cell>
          <cell r="CV927">
            <v>0</v>
          </cell>
          <cell r="CW927">
            <v>0</v>
          </cell>
          <cell r="EE927">
            <v>0</v>
          </cell>
          <cell r="EF927">
            <v>0</v>
          </cell>
          <cell r="EG927">
            <v>0</v>
          </cell>
          <cell r="EH927">
            <v>0</v>
          </cell>
          <cell r="EI927">
            <v>0</v>
          </cell>
          <cell r="EJ927">
            <v>0</v>
          </cell>
          <cell r="EK927">
            <v>0</v>
          </cell>
          <cell r="EL927">
            <v>0</v>
          </cell>
          <cell r="EM927">
            <v>0</v>
          </cell>
        </row>
        <row r="928">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0</v>
          </cell>
          <cell r="AP928">
            <v>0</v>
          </cell>
          <cell r="AQ928">
            <v>0</v>
          </cell>
          <cell r="AR928">
            <v>0</v>
          </cell>
          <cell r="AS928">
            <v>0</v>
          </cell>
          <cell r="AT928">
            <v>0</v>
          </cell>
          <cell r="AU928">
            <v>0</v>
          </cell>
          <cell r="AV928">
            <v>0</v>
          </cell>
          <cell r="AW928">
            <v>0</v>
          </cell>
          <cell r="AX928">
            <v>0</v>
          </cell>
          <cell r="AY928">
            <v>0</v>
          </cell>
          <cell r="AZ928">
            <v>0</v>
          </cell>
          <cell r="BA928">
            <v>0</v>
          </cell>
          <cell r="BB928">
            <v>0</v>
          </cell>
          <cell r="BC928">
            <v>0</v>
          </cell>
          <cell r="BD928">
            <v>0</v>
          </cell>
          <cell r="BE928">
            <v>0</v>
          </cell>
          <cell r="BF928">
            <v>0</v>
          </cell>
          <cell r="BG928">
            <v>0</v>
          </cell>
          <cell r="BH928">
            <v>0</v>
          </cell>
          <cell r="BI928">
            <v>0</v>
          </cell>
          <cell r="BJ928">
            <v>0</v>
          </cell>
          <cell r="BK928">
            <v>0</v>
          </cell>
          <cell r="BL928">
            <v>0</v>
          </cell>
          <cell r="BM928">
            <v>0</v>
          </cell>
          <cell r="BN928">
            <v>0</v>
          </cell>
          <cell r="BO928">
            <v>0</v>
          </cell>
          <cell r="BP928">
            <v>0</v>
          </cell>
          <cell r="BQ928">
            <v>0</v>
          </cell>
          <cell r="BR928">
            <v>0</v>
          </cell>
          <cell r="BS928">
            <v>0</v>
          </cell>
          <cell r="BT928">
            <v>0</v>
          </cell>
          <cell r="BU928">
            <v>0</v>
          </cell>
          <cell r="BV928">
            <v>0</v>
          </cell>
          <cell r="BW928">
            <v>0</v>
          </cell>
          <cell r="BX928">
            <v>0</v>
          </cell>
          <cell r="BY928">
            <v>0</v>
          </cell>
          <cell r="BZ928">
            <v>0</v>
          </cell>
          <cell r="CA928">
            <v>0</v>
          </cell>
          <cell r="CB928">
            <v>0</v>
          </cell>
          <cell r="CC928">
            <v>0</v>
          </cell>
          <cell r="CD928">
            <v>0</v>
          </cell>
          <cell r="CE928">
            <v>0</v>
          </cell>
          <cell r="CF928">
            <v>0</v>
          </cell>
          <cell r="CG928">
            <v>0</v>
          </cell>
          <cell r="CH928">
            <v>0</v>
          </cell>
          <cell r="CN928">
            <v>0</v>
          </cell>
          <cell r="CO928">
            <v>0</v>
          </cell>
          <cell r="CP928">
            <v>0</v>
          </cell>
          <cell r="CQ928">
            <v>0</v>
          </cell>
          <cell r="CR928">
            <v>0</v>
          </cell>
          <cell r="CS928">
            <v>0</v>
          </cell>
          <cell r="CT928">
            <v>0</v>
          </cell>
          <cell r="CU928">
            <v>0</v>
          </cell>
          <cell r="CV928">
            <v>0</v>
          </cell>
          <cell r="CW928">
            <v>0</v>
          </cell>
          <cell r="EE928">
            <v>0</v>
          </cell>
          <cell r="EF928">
            <v>0</v>
          </cell>
          <cell r="EG928">
            <v>0</v>
          </cell>
          <cell r="EH928">
            <v>0</v>
          </cell>
          <cell r="EI928">
            <v>0</v>
          </cell>
          <cell r="EJ928">
            <v>0</v>
          </cell>
          <cell r="EK928">
            <v>0</v>
          </cell>
          <cell r="EL928">
            <v>0</v>
          </cell>
          <cell r="EM928">
            <v>0</v>
          </cell>
        </row>
        <row r="929">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0</v>
          </cell>
          <cell r="AQ929">
            <v>0</v>
          </cell>
          <cell r="AR929">
            <v>0</v>
          </cell>
          <cell r="AS929">
            <v>0</v>
          </cell>
          <cell r="AT929">
            <v>0</v>
          </cell>
          <cell r="AU929">
            <v>0</v>
          </cell>
          <cell r="AV929">
            <v>0</v>
          </cell>
          <cell r="AW929">
            <v>0</v>
          </cell>
          <cell r="AX929">
            <v>0</v>
          </cell>
          <cell r="AY929">
            <v>0</v>
          </cell>
          <cell r="AZ929">
            <v>0</v>
          </cell>
          <cell r="BA929">
            <v>0</v>
          </cell>
          <cell r="BB929">
            <v>0</v>
          </cell>
          <cell r="BC929">
            <v>0</v>
          </cell>
          <cell r="BD929">
            <v>0</v>
          </cell>
          <cell r="BE929">
            <v>0</v>
          </cell>
          <cell r="BF929">
            <v>0</v>
          </cell>
          <cell r="BG929">
            <v>0</v>
          </cell>
          <cell r="BH929">
            <v>0</v>
          </cell>
          <cell r="BI929">
            <v>0</v>
          </cell>
          <cell r="BJ929">
            <v>0</v>
          </cell>
          <cell r="BK929">
            <v>0</v>
          </cell>
          <cell r="BL929">
            <v>0</v>
          </cell>
          <cell r="BM929">
            <v>0</v>
          </cell>
          <cell r="BN929">
            <v>0</v>
          </cell>
          <cell r="BO929">
            <v>0</v>
          </cell>
          <cell r="BP929">
            <v>0</v>
          </cell>
          <cell r="BQ929">
            <v>0</v>
          </cell>
          <cell r="BR929">
            <v>0</v>
          </cell>
          <cell r="BS929">
            <v>0</v>
          </cell>
          <cell r="BT929">
            <v>0</v>
          </cell>
          <cell r="BU929">
            <v>0</v>
          </cell>
          <cell r="BV929">
            <v>0</v>
          </cell>
          <cell r="BW929">
            <v>0</v>
          </cell>
          <cell r="BX929">
            <v>0</v>
          </cell>
          <cell r="BY929">
            <v>0</v>
          </cell>
          <cell r="BZ929">
            <v>0</v>
          </cell>
          <cell r="CA929">
            <v>0</v>
          </cell>
          <cell r="CB929">
            <v>0</v>
          </cell>
          <cell r="CC929">
            <v>0</v>
          </cell>
          <cell r="CD929">
            <v>0</v>
          </cell>
          <cell r="CE929">
            <v>0</v>
          </cell>
          <cell r="CF929">
            <v>0</v>
          </cell>
          <cell r="CG929">
            <v>0</v>
          </cell>
          <cell r="CH929">
            <v>0</v>
          </cell>
          <cell r="CN929">
            <v>0</v>
          </cell>
          <cell r="CO929">
            <v>0</v>
          </cell>
          <cell r="CP929">
            <v>0</v>
          </cell>
          <cell r="CQ929">
            <v>0</v>
          </cell>
          <cell r="CR929">
            <v>0</v>
          </cell>
          <cell r="CS929">
            <v>0</v>
          </cell>
          <cell r="CT929">
            <v>0</v>
          </cell>
          <cell r="CU929">
            <v>0</v>
          </cell>
          <cell r="CV929">
            <v>0</v>
          </cell>
          <cell r="CW929">
            <v>0</v>
          </cell>
          <cell r="EE929">
            <v>0</v>
          </cell>
          <cell r="EF929">
            <v>0</v>
          </cell>
          <cell r="EG929">
            <v>0</v>
          </cell>
          <cell r="EH929">
            <v>0</v>
          </cell>
          <cell r="EI929">
            <v>0</v>
          </cell>
          <cell r="EJ929">
            <v>0</v>
          </cell>
          <cell r="EK929">
            <v>0</v>
          </cell>
          <cell r="EL929">
            <v>0</v>
          </cell>
          <cell r="EM929">
            <v>0</v>
          </cell>
        </row>
        <row r="930">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0</v>
          </cell>
          <cell r="AS930">
            <v>0</v>
          </cell>
          <cell r="AT930">
            <v>0</v>
          </cell>
          <cell r="AU930">
            <v>0</v>
          </cell>
          <cell r="AV930">
            <v>0</v>
          </cell>
          <cell r="AW930">
            <v>0</v>
          </cell>
          <cell r="AX930">
            <v>0</v>
          </cell>
          <cell r="AY930">
            <v>0</v>
          </cell>
          <cell r="AZ930">
            <v>0</v>
          </cell>
          <cell r="BA930">
            <v>0</v>
          </cell>
          <cell r="BB930">
            <v>0</v>
          </cell>
          <cell r="BC930">
            <v>0</v>
          </cell>
          <cell r="BD930">
            <v>0</v>
          </cell>
          <cell r="BE930">
            <v>0</v>
          </cell>
          <cell r="BF930">
            <v>0</v>
          </cell>
          <cell r="BG930">
            <v>0</v>
          </cell>
          <cell r="BH930">
            <v>0</v>
          </cell>
          <cell r="BI930">
            <v>0</v>
          </cell>
          <cell r="BJ930">
            <v>0</v>
          </cell>
          <cell r="BK930">
            <v>0</v>
          </cell>
          <cell r="BL930">
            <v>0</v>
          </cell>
          <cell r="BM930">
            <v>0</v>
          </cell>
          <cell r="BN930">
            <v>0</v>
          </cell>
          <cell r="BO930">
            <v>0</v>
          </cell>
          <cell r="BP930">
            <v>0</v>
          </cell>
          <cell r="BQ930">
            <v>0</v>
          </cell>
          <cell r="BR930">
            <v>0</v>
          </cell>
          <cell r="BS930">
            <v>0</v>
          </cell>
          <cell r="BT930">
            <v>0</v>
          </cell>
          <cell r="BU930">
            <v>0</v>
          </cell>
          <cell r="BV930">
            <v>0</v>
          </cell>
          <cell r="BW930">
            <v>0</v>
          </cell>
          <cell r="BX930">
            <v>0</v>
          </cell>
          <cell r="BY930">
            <v>0</v>
          </cell>
          <cell r="BZ930">
            <v>0</v>
          </cell>
          <cell r="CA930">
            <v>0</v>
          </cell>
          <cell r="CB930">
            <v>0</v>
          </cell>
          <cell r="CC930">
            <v>0</v>
          </cell>
          <cell r="CD930">
            <v>0</v>
          </cell>
          <cell r="CE930">
            <v>0</v>
          </cell>
          <cell r="CF930">
            <v>0</v>
          </cell>
          <cell r="CG930">
            <v>0</v>
          </cell>
          <cell r="CH930">
            <v>0</v>
          </cell>
          <cell r="CN930">
            <v>0</v>
          </cell>
          <cell r="CO930">
            <v>0</v>
          </cell>
          <cell r="CP930">
            <v>0</v>
          </cell>
          <cell r="CQ930">
            <v>0</v>
          </cell>
          <cell r="CR930">
            <v>0</v>
          </cell>
          <cell r="CS930">
            <v>0</v>
          </cell>
          <cell r="CT930">
            <v>0</v>
          </cell>
          <cell r="CU930">
            <v>0</v>
          </cell>
          <cell r="CV930">
            <v>0</v>
          </cell>
          <cell r="CW930">
            <v>0</v>
          </cell>
          <cell r="EE930">
            <v>0</v>
          </cell>
          <cell r="EF930">
            <v>0</v>
          </cell>
          <cell r="EG930">
            <v>0</v>
          </cell>
          <cell r="EH930">
            <v>0</v>
          </cell>
          <cell r="EI930">
            <v>0</v>
          </cell>
          <cell r="EJ930">
            <v>0</v>
          </cell>
          <cell r="EK930">
            <v>0</v>
          </cell>
          <cell r="EL930">
            <v>0</v>
          </cell>
          <cell r="EM930">
            <v>0</v>
          </cell>
        </row>
        <row r="931">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cell r="BA931">
            <v>0</v>
          </cell>
          <cell r="BB931">
            <v>0</v>
          </cell>
          <cell r="BC931">
            <v>0</v>
          </cell>
          <cell r="BD931">
            <v>0</v>
          </cell>
          <cell r="BE931">
            <v>0</v>
          </cell>
          <cell r="BF931">
            <v>0</v>
          </cell>
          <cell r="BG931">
            <v>0</v>
          </cell>
          <cell r="BH931">
            <v>0</v>
          </cell>
          <cell r="BI931">
            <v>0</v>
          </cell>
          <cell r="BJ931">
            <v>0</v>
          </cell>
          <cell r="BK931">
            <v>0</v>
          </cell>
          <cell r="BL931">
            <v>0</v>
          </cell>
          <cell r="BM931">
            <v>0</v>
          </cell>
          <cell r="BN931">
            <v>0</v>
          </cell>
          <cell r="BO931">
            <v>0</v>
          </cell>
          <cell r="BP931">
            <v>0</v>
          </cell>
          <cell r="BQ931">
            <v>0</v>
          </cell>
          <cell r="BR931">
            <v>0</v>
          </cell>
          <cell r="BS931">
            <v>0</v>
          </cell>
          <cell r="BT931">
            <v>0</v>
          </cell>
          <cell r="BU931">
            <v>0</v>
          </cell>
          <cell r="BV931">
            <v>0</v>
          </cell>
          <cell r="BW931">
            <v>0</v>
          </cell>
          <cell r="BX931">
            <v>0</v>
          </cell>
          <cell r="BY931">
            <v>0</v>
          </cell>
          <cell r="BZ931">
            <v>0</v>
          </cell>
          <cell r="CA931">
            <v>0</v>
          </cell>
          <cell r="CB931">
            <v>0</v>
          </cell>
          <cell r="CC931">
            <v>0</v>
          </cell>
          <cell r="CD931">
            <v>0</v>
          </cell>
          <cell r="CE931">
            <v>0</v>
          </cell>
          <cell r="CF931">
            <v>0</v>
          </cell>
          <cell r="CG931">
            <v>0</v>
          </cell>
          <cell r="CH931">
            <v>0</v>
          </cell>
          <cell r="CN931">
            <v>0</v>
          </cell>
          <cell r="CO931">
            <v>0</v>
          </cell>
          <cell r="CP931">
            <v>0</v>
          </cell>
          <cell r="CQ931">
            <v>0</v>
          </cell>
          <cell r="CR931">
            <v>0</v>
          </cell>
          <cell r="CS931">
            <v>0</v>
          </cell>
          <cell r="CT931">
            <v>0</v>
          </cell>
          <cell r="CU931">
            <v>0</v>
          </cell>
          <cell r="CV931">
            <v>0</v>
          </cell>
          <cell r="CW931">
            <v>0</v>
          </cell>
          <cell r="EE931">
            <v>0</v>
          </cell>
          <cell r="EF931">
            <v>0</v>
          </cell>
          <cell r="EG931">
            <v>0</v>
          </cell>
          <cell r="EH931">
            <v>0</v>
          </cell>
          <cell r="EI931">
            <v>0</v>
          </cell>
          <cell r="EJ931">
            <v>0</v>
          </cell>
          <cell r="EK931">
            <v>0</v>
          </cell>
          <cell r="EL931">
            <v>0</v>
          </cell>
          <cell r="EM931">
            <v>0</v>
          </cell>
        </row>
        <row r="932">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0</v>
          </cell>
          <cell r="AS932">
            <v>0</v>
          </cell>
          <cell r="AT932">
            <v>0</v>
          </cell>
          <cell r="AU932">
            <v>0</v>
          </cell>
          <cell r="AV932">
            <v>0</v>
          </cell>
          <cell r="AW932">
            <v>0</v>
          </cell>
          <cell r="AX932">
            <v>0</v>
          </cell>
          <cell r="AY932">
            <v>0</v>
          </cell>
          <cell r="AZ932">
            <v>0</v>
          </cell>
          <cell r="BA932">
            <v>0</v>
          </cell>
          <cell r="BB932">
            <v>0</v>
          </cell>
          <cell r="BC932">
            <v>0</v>
          </cell>
          <cell r="BD932">
            <v>0</v>
          </cell>
          <cell r="BE932">
            <v>0</v>
          </cell>
          <cell r="BF932">
            <v>0</v>
          </cell>
          <cell r="BG932">
            <v>0</v>
          </cell>
          <cell r="BH932">
            <v>0</v>
          </cell>
          <cell r="BI932">
            <v>0</v>
          </cell>
          <cell r="BJ932">
            <v>0</v>
          </cell>
          <cell r="BK932">
            <v>0</v>
          </cell>
          <cell r="BL932">
            <v>0</v>
          </cell>
          <cell r="BM932">
            <v>0</v>
          </cell>
          <cell r="BN932">
            <v>0</v>
          </cell>
          <cell r="BO932">
            <v>0</v>
          </cell>
          <cell r="BP932">
            <v>0</v>
          </cell>
          <cell r="BQ932">
            <v>0</v>
          </cell>
          <cell r="BR932">
            <v>0</v>
          </cell>
          <cell r="BS932">
            <v>0</v>
          </cell>
          <cell r="BT932">
            <v>0</v>
          </cell>
          <cell r="BU932">
            <v>0</v>
          </cell>
          <cell r="BV932">
            <v>0</v>
          </cell>
          <cell r="BW932">
            <v>0</v>
          </cell>
          <cell r="BX932">
            <v>0</v>
          </cell>
          <cell r="BY932">
            <v>0</v>
          </cell>
          <cell r="BZ932">
            <v>0</v>
          </cell>
          <cell r="CA932">
            <v>0</v>
          </cell>
          <cell r="CB932">
            <v>0</v>
          </cell>
          <cell r="CC932">
            <v>0</v>
          </cell>
          <cell r="CD932">
            <v>0</v>
          </cell>
          <cell r="CE932">
            <v>0</v>
          </cell>
          <cell r="CF932">
            <v>0</v>
          </cell>
          <cell r="CG932">
            <v>0</v>
          </cell>
          <cell r="CH932">
            <v>0</v>
          </cell>
          <cell r="CN932">
            <v>0</v>
          </cell>
          <cell r="CO932">
            <v>0</v>
          </cell>
          <cell r="CP932">
            <v>0</v>
          </cell>
          <cell r="CQ932">
            <v>0</v>
          </cell>
          <cell r="CR932">
            <v>0</v>
          </cell>
          <cell r="CS932">
            <v>0</v>
          </cell>
          <cell r="CT932">
            <v>0</v>
          </cell>
          <cell r="CU932">
            <v>0</v>
          </cell>
          <cell r="CV932">
            <v>0</v>
          </cell>
          <cell r="CW932">
            <v>0</v>
          </cell>
          <cell r="EE932">
            <v>0</v>
          </cell>
          <cell r="EF932">
            <v>0</v>
          </cell>
          <cell r="EG932">
            <v>0</v>
          </cell>
          <cell r="EH932">
            <v>0</v>
          </cell>
          <cell r="EI932">
            <v>0</v>
          </cell>
          <cell r="EJ932">
            <v>0</v>
          </cell>
          <cell r="EK932">
            <v>0</v>
          </cell>
          <cell r="EL932">
            <v>0</v>
          </cell>
          <cell r="EM932">
            <v>0</v>
          </cell>
        </row>
        <row r="933">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0</v>
          </cell>
          <cell r="AS933">
            <v>0</v>
          </cell>
          <cell r="AT933">
            <v>0</v>
          </cell>
          <cell r="AU933">
            <v>0</v>
          </cell>
          <cell r="AV933">
            <v>0</v>
          </cell>
          <cell r="AW933">
            <v>0</v>
          </cell>
          <cell r="AX933">
            <v>0</v>
          </cell>
          <cell r="AY933">
            <v>0</v>
          </cell>
          <cell r="AZ933">
            <v>0</v>
          </cell>
          <cell r="BA933">
            <v>0</v>
          </cell>
          <cell r="BB933">
            <v>0</v>
          </cell>
          <cell r="BC933">
            <v>0</v>
          </cell>
          <cell r="BD933">
            <v>0</v>
          </cell>
          <cell r="BE933">
            <v>0</v>
          </cell>
          <cell r="BF933">
            <v>0</v>
          </cell>
          <cell r="BG933">
            <v>0</v>
          </cell>
          <cell r="BH933">
            <v>0</v>
          </cell>
          <cell r="BI933">
            <v>0</v>
          </cell>
          <cell r="BJ933">
            <v>0</v>
          </cell>
          <cell r="BK933">
            <v>0</v>
          </cell>
          <cell r="BL933">
            <v>0</v>
          </cell>
          <cell r="BM933">
            <v>0</v>
          </cell>
          <cell r="BN933">
            <v>0</v>
          </cell>
          <cell r="BO933">
            <v>0</v>
          </cell>
          <cell r="BP933">
            <v>0</v>
          </cell>
          <cell r="BQ933">
            <v>0</v>
          </cell>
          <cell r="BR933">
            <v>0</v>
          </cell>
          <cell r="BS933">
            <v>0</v>
          </cell>
          <cell r="BT933">
            <v>0</v>
          </cell>
          <cell r="BU933">
            <v>0</v>
          </cell>
          <cell r="BV933">
            <v>0</v>
          </cell>
          <cell r="BW933">
            <v>0</v>
          </cell>
          <cell r="BX933">
            <v>0</v>
          </cell>
          <cell r="BY933">
            <v>0</v>
          </cell>
          <cell r="BZ933">
            <v>0</v>
          </cell>
          <cell r="CA933">
            <v>0</v>
          </cell>
          <cell r="CB933">
            <v>0</v>
          </cell>
          <cell r="CC933">
            <v>0</v>
          </cell>
          <cell r="CD933">
            <v>0</v>
          </cell>
          <cell r="CE933">
            <v>0</v>
          </cell>
          <cell r="CF933">
            <v>0</v>
          </cell>
          <cell r="CG933">
            <v>0</v>
          </cell>
          <cell r="CH933">
            <v>0</v>
          </cell>
          <cell r="CN933">
            <v>0</v>
          </cell>
          <cell r="CO933">
            <v>0</v>
          </cell>
          <cell r="CP933">
            <v>0</v>
          </cell>
          <cell r="CQ933">
            <v>0</v>
          </cell>
          <cell r="CR933">
            <v>0</v>
          </cell>
          <cell r="CS933">
            <v>0</v>
          </cell>
          <cell r="CT933">
            <v>0</v>
          </cell>
          <cell r="CU933">
            <v>0</v>
          </cell>
          <cell r="CV933">
            <v>0</v>
          </cell>
          <cell r="CW933">
            <v>0</v>
          </cell>
          <cell r="EE933">
            <v>0</v>
          </cell>
          <cell r="EF933">
            <v>0</v>
          </cell>
          <cell r="EG933">
            <v>0</v>
          </cell>
          <cell r="EH933">
            <v>0</v>
          </cell>
          <cell r="EI933">
            <v>0</v>
          </cell>
          <cell r="EJ933">
            <v>0</v>
          </cell>
          <cell r="EK933">
            <v>0</v>
          </cell>
          <cell r="EL933">
            <v>0</v>
          </cell>
          <cell r="EM933">
            <v>0</v>
          </cell>
        </row>
        <row r="934">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P934">
            <v>0</v>
          </cell>
          <cell r="AQ934">
            <v>0</v>
          </cell>
          <cell r="AR934">
            <v>0</v>
          </cell>
          <cell r="AS934">
            <v>0</v>
          </cell>
          <cell r="AT934">
            <v>0</v>
          </cell>
          <cell r="AU934">
            <v>0</v>
          </cell>
          <cell r="AV934">
            <v>0</v>
          </cell>
          <cell r="AW934">
            <v>0</v>
          </cell>
          <cell r="AX934">
            <v>0</v>
          </cell>
          <cell r="AY934">
            <v>0</v>
          </cell>
          <cell r="AZ934">
            <v>0</v>
          </cell>
          <cell r="BA934">
            <v>0</v>
          </cell>
          <cell r="BB934">
            <v>0</v>
          </cell>
          <cell r="BC934">
            <v>0</v>
          </cell>
          <cell r="BD934">
            <v>0</v>
          </cell>
          <cell r="BE934">
            <v>0</v>
          </cell>
          <cell r="BF934">
            <v>0</v>
          </cell>
          <cell r="BG934">
            <v>0</v>
          </cell>
          <cell r="BH934">
            <v>0</v>
          </cell>
          <cell r="BI934">
            <v>0</v>
          </cell>
          <cell r="BJ934">
            <v>0</v>
          </cell>
          <cell r="BK934">
            <v>0</v>
          </cell>
          <cell r="BL934">
            <v>0</v>
          </cell>
          <cell r="BM934">
            <v>0</v>
          </cell>
          <cell r="BN934">
            <v>0</v>
          </cell>
          <cell r="BO934">
            <v>0</v>
          </cell>
          <cell r="BP934">
            <v>0</v>
          </cell>
          <cell r="BQ934">
            <v>0</v>
          </cell>
          <cell r="BR934">
            <v>0</v>
          </cell>
          <cell r="BS934">
            <v>0</v>
          </cell>
          <cell r="BT934">
            <v>0</v>
          </cell>
          <cell r="BU934">
            <v>0</v>
          </cell>
          <cell r="BV934">
            <v>0</v>
          </cell>
          <cell r="BW934">
            <v>0</v>
          </cell>
          <cell r="BX934">
            <v>0</v>
          </cell>
          <cell r="BY934">
            <v>0</v>
          </cell>
          <cell r="BZ934">
            <v>0</v>
          </cell>
          <cell r="CA934">
            <v>0</v>
          </cell>
          <cell r="CB934">
            <v>0</v>
          </cell>
          <cell r="CC934">
            <v>0</v>
          </cell>
          <cell r="CD934">
            <v>0</v>
          </cell>
          <cell r="CE934">
            <v>0</v>
          </cell>
          <cell r="CF934">
            <v>0</v>
          </cell>
          <cell r="CG934">
            <v>0</v>
          </cell>
          <cell r="CH934">
            <v>0</v>
          </cell>
          <cell r="CN934">
            <v>0</v>
          </cell>
          <cell r="CO934">
            <v>0</v>
          </cell>
          <cell r="CP934">
            <v>0</v>
          </cell>
          <cell r="CQ934">
            <v>0</v>
          </cell>
          <cell r="CR934">
            <v>0</v>
          </cell>
          <cell r="CS934">
            <v>0</v>
          </cell>
          <cell r="CT934">
            <v>0</v>
          </cell>
          <cell r="CU934">
            <v>0</v>
          </cell>
          <cell r="CV934">
            <v>0</v>
          </cell>
          <cell r="CW934">
            <v>0</v>
          </cell>
          <cell r="EE934">
            <v>0</v>
          </cell>
          <cell r="EF934">
            <v>0</v>
          </cell>
          <cell r="EG934">
            <v>0</v>
          </cell>
          <cell r="EH934">
            <v>0</v>
          </cell>
          <cell r="EI934">
            <v>0</v>
          </cell>
          <cell r="EJ934">
            <v>0</v>
          </cell>
          <cell r="EK934">
            <v>0</v>
          </cell>
          <cell r="EL934">
            <v>0</v>
          </cell>
          <cell r="EM934">
            <v>0</v>
          </cell>
        </row>
        <row r="935">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0</v>
          </cell>
          <cell r="AS935">
            <v>0</v>
          </cell>
          <cell r="AT935">
            <v>0</v>
          </cell>
          <cell r="AU935">
            <v>0</v>
          </cell>
          <cell r="AV935">
            <v>0</v>
          </cell>
          <cell r="AW935">
            <v>0</v>
          </cell>
          <cell r="AX935">
            <v>0</v>
          </cell>
          <cell r="AY935">
            <v>0</v>
          </cell>
          <cell r="AZ935">
            <v>0</v>
          </cell>
          <cell r="BA935">
            <v>0</v>
          </cell>
          <cell r="BB935">
            <v>0</v>
          </cell>
          <cell r="BC935">
            <v>0</v>
          </cell>
          <cell r="BD935">
            <v>0</v>
          </cell>
          <cell r="BE935">
            <v>0</v>
          </cell>
          <cell r="BF935">
            <v>0</v>
          </cell>
          <cell r="BG935">
            <v>0</v>
          </cell>
          <cell r="BH935">
            <v>0</v>
          </cell>
          <cell r="BI935">
            <v>0</v>
          </cell>
          <cell r="BJ935">
            <v>0</v>
          </cell>
          <cell r="BK935">
            <v>0</v>
          </cell>
          <cell r="BL935">
            <v>0</v>
          </cell>
          <cell r="BM935">
            <v>0</v>
          </cell>
          <cell r="BN935">
            <v>0</v>
          </cell>
          <cell r="BO935">
            <v>0</v>
          </cell>
          <cell r="BP935">
            <v>0</v>
          </cell>
          <cell r="BQ935">
            <v>0</v>
          </cell>
          <cell r="BR935">
            <v>0</v>
          </cell>
          <cell r="BS935">
            <v>0</v>
          </cell>
          <cell r="BT935">
            <v>0</v>
          </cell>
          <cell r="BU935">
            <v>0</v>
          </cell>
          <cell r="BV935">
            <v>0</v>
          </cell>
          <cell r="BW935">
            <v>0</v>
          </cell>
          <cell r="BX935">
            <v>0</v>
          </cell>
          <cell r="BY935">
            <v>0</v>
          </cell>
          <cell r="BZ935">
            <v>0</v>
          </cell>
          <cell r="CA935">
            <v>0</v>
          </cell>
          <cell r="CB935">
            <v>0</v>
          </cell>
          <cell r="CC935">
            <v>0</v>
          </cell>
          <cell r="CD935">
            <v>0</v>
          </cell>
          <cell r="CE935">
            <v>0</v>
          </cell>
          <cell r="CF935">
            <v>0</v>
          </cell>
          <cell r="CG935">
            <v>0</v>
          </cell>
          <cell r="CH935">
            <v>0</v>
          </cell>
          <cell r="CN935">
            <v>0</v>
          </cell>
          <cell r="CO935">
            <v>0</v>
          </cell>
          <cell r="CP935">
            <v>0</v>
          </cell>
          <cell r="CQ935">
            <v>0</v>
          </cell>
          <cell r="CR935">
            <v>0</v>
          </cell>
          <cell r="CS935">
            <v>0</v>
          </cell>
          <cell r="CT935">
            <v>0</v>
          </cell>
          <cell r="CU935">
            <v>0</v>
          </cell>
          <cell r="CV935">
            <v>0</v>
          </cell>
          <cell r="CW935">
            <v>0</v>
          </cell>
          <cell r="EE935">
            <v>0</v>
          </cell>
          <cell r="EF935">
            <v>0</v>
          </cell>
          <cell r="EG935">
            <v>0</v>
          </cell>
          <cell r="EH935">
            <v>0</v>
          </cell>
          <cell r="EI935">
            <v>0</v>
          </cell>
          <cell r="EJ935">
            <v>0</v>
          </cell>
          <cell r="EK935">
            <v>0</v>
          </cell>
          <cell r="EL935">
            <v>0</v>
          </cell>
          <cell r="EM935">
            <v>0</v>
          </cell>
        </row>
        <row r="936">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P936">
            <v>0</v>
          </cell>
          <cell r="AQ936">
            <v>0</v>
          </cell>
          <cell r="AR936">
            <v>0</v>
          </cell>
          <cell r="AS936">
            <v>0</v>
          </cell>
          <cell r="AT936">
            <v>0</v>
          </cell>
          <cell r="AU936">
            <v>0</v>
          </cell>
          <cell r="AV936">
            <v>0</v>
          </cell>
          <cell r="AW936">
            <v>0</v>
          </cell>
          <cell r="AX936">
            <v>0</v>
          </cell>
          <cell r="AY936">
            <v>0</v>
          </cell>
          <cell r="AZ936">
            <v>0</v>
          </cell>
          <cell r="BA936">
            <v>0</v>
          </cell>
          <cell r="BB936">
            <v>0</v>
          </cell>
          <cell r="BC936">
            <v>0</v>
          </cell>
          <cell r="BD936">
            <v>0</v>
          </cell>
          <cell r="BE936">
            <v>0</v>
          </cell>
          <cell r="BF936">
            <v>0</v>
          </cell>
          <cell r="BG936">
            <v>0</v>
          </cell>
          <cell r="BH936">
            <v>0</v>
          </cell>
          <cell r="BI936">
            <v>0</v>
          </cell>
          <cell r="BJ936">
            <v>0</v>
          </cell>
          <cell r="BK936">
            <v>0</v>
          </cell>
          <cell r="BL936">
            <v>0</v>
          </cell>
          <cell r="BM936">
            <v>0</v>
          </cell>
          <cell r="BN936">
            <v>0</v>
          </cell>
          <cell r="BO936">
            <v>0</v>
          </cell>
          <cell r="BP936">
            <v>0</v>
          </cell>
          <cell r="BQ936">
            <v>0</v>
          </cell>
          <cell r="BR936">
            <v>0</v>
          </cell>
          <cell r="BS936">
            <v>0</v>
          </cell>
          <cell r="BT936">
            <v>0</v>
          </cell>
          <cell r="BU936">
            <v>0</v>
          </cell>
          <cell r="BV936">
            <v>0</v>
          </cell>
          <cell r="BW936">
            <v>0</v>
          </cell>
          <cell r="BX936">
            <v>0</v>
          </cell>
          <cell r="BY936">
            <v>0</v>
          </cell>
          <cell r="BZ936">
            <v>0</v>
          </cell>
          <cell r="CA936">
            <v>0</v>
          </cell>
          <cell r="CB936">
            <v>0</v>
          </cell>
          <cell r="CC936">
            <v>0</v>
          </cell>
          <cell r="CD936">
            <v>0</v>
          </cell>
          <cell r="CE936">
            <v>0</v>
          </cell>
          <cell r="CF936">
            <v>0</v>
          </cell>
          <cell r="CG936">
            <v>0</v>
          </cell>
          <cell r="CH936">
            <v>0</v>
          </cell>
          <cell r="CN936">
            <v>0</v>
          </cell>
          <cell r="CO936">
            <v>0</v>
          </cell>
          <cell r="CP936">
            <v>0</v>
          </cell>
          <cell r="CQ936">
            <v>0</v>
          </cell>
          <cell r="CR936">
            <v>0</v>
          </cell>
          <cell r="CS936">
            <v>0</v>
          </cell>
          <cell r="CT936">
            <v>0</v>
          </cell>
          <cell r="CU936">
            <v>0</v>
          </cell>
          <cell r="CV936">
            <v>0</v>
          </cell>
          <cell r="CW936">
            <v>0</v>
          </cell>
          <cell r="EE936">
            <v>0</v>
          </cell>
          <cell r="EF936">
            <v>0</v>
          </cell>
          <cell r="EG936">
            <v>0</v>
          </cell>
          <cell r="EH936">
            <v>0</v>
          </cell>
          <cell r="EI936">
            <v>0</v>
          </cell>
          <cell r="EJ936">
            <v>0</v>
          </cell>
          <cell r="EK936">
            <v>0</v>
          </cell>
          <cell r="EL936">
            <v>0</v>
          </cell>
          <cell r="EM936">
            <v>0</v>
          </cell>
        </row>
        <row r="937">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0</v>
          </cell>
          <cell r="AS937">
            <v>0</v>
          </cell>
          <cell r="AT937">
            <v>0</v>
          </cell>
          <cell r="AU937">
            <v>0</v>
          </cell>
          <cell r="AV937">
            <v>0</v>
          </cell>
          <cell r="AW937">
            <v>0</v>
          </cell>
          <cell r="AX937">
            <v>0</v>
          </cell>
          <cell r="AY937">
            <v>0</v>
          </cell>
          <cell r="AZ937">
            <v>0</v>
          </cell>
          <cell r="BA937">
            <v>0</v>
          </cell>
          <cell r="BB937">
            <v>0</v>
          </cell>
          <cell r="BC937">
            <v>0</v>
          </cell>
          <cell r="BD937">
            <v>0</v>
          </cell>
          <cell r="BE937">
            <v>0</v>
          </cell>
          <cell r="BF937">
            <v>0</v>
          </cell>
          <cell r="BG937">
            <v>0</v>
          </cell>
          <cell r="BH937">
            <v>0</v>
          </cell>
          <cell r="BI937">
            <v>0</v>
          </cell>
          <cell r="BJ937">
            <v>0</v>
          </cell>
          <cell r="BK937">
            <v>0</v>
          </cell>
          <cell r="BL937">
            <v>0</v>
          </cell>
          <cell r="BM937">
            <v>0</v>
          </cell>
          <cell r="BN937">
            <v>0</v>
          </cell>
          <cell r="BO937">
            <v>0</v>
          </cell>
          <cell r="BP937">
            <v>0</v>
          </cell>
          <cell r="BQ937">
            <v>0</v>
          </cell>
          <cell r="BR937">
            <v>0</v>
          </cell>
          <cell r="BS937">
            <v>0</v>
          </cell>
          <cell r="BT937">
            <v>0</v>
          </cell>
          <cell r="BU937">
            <v>0</v>
          </cell>
          <cell r="BV937">
            <v>0</v>
          </cell>
          <cell r="BW937">
            <v>0</v>
          </cell>
          <cell r="BX937">
            <v>0</v>
          </cell>
          <cell r="BY937">
            <v>0</v>
          </cell>
          <cell r="BZ937">
            <v>0</v>
          </cell>
          <cell r="CA937">
            <v>0</v>
          </cell>
          <cell r="CB937">
            <v>0</v>
          </cell>
          <cell r="CC937">
            <v>0</v>
          </cell>
          <cell r="CD937">
            <v>0</v>
          </cell>
          <cell r="CE937">
            <v>0</v>
          </cell>
          <cell r="CF937">
            <v>0</v>
          </cell>
          <cell r="CG937">
            <v>0</v>
          </cell>
          <cell r="CH937">
            <v>0</v>
          </cell>
          <cell r="CN937">
            <v>0</v>
          </cell>
          <cell r="CO937">
            <v>0</v>
          </cell>
          <cell r="CP937">
            <v>0</v>
          </cell>
          <cell r="CQ937">
            <v>0</v>
          </cell>
          <cell r="CR937">
            <v>0</v>
          </cell>
          <cell r="CS937">
            <v>0</v>
          </cell>
          <cell r="CT937">
            <v>0</v>
          </cell>
          <cell r="CU937">
            <v>0</v>
          </cell>
          <cell r="CV937">
            <v>0</v>
          </cell>
          <cell r="CW937">
            <v>0</v>
          </cell>
          <cell r="EE937">
            <v>0</v>
          </cell>
          <cell r="EF937">
            <v>0</v>
          </cell>
          <cell r="EG937">
            <v>0</v>
          </cell>
          <cell r="EH937">
            <v>0</v>
          </cell>
          <cell r="EI937">
            <v>0</v>
          </cell>
          <cell r="EJ937">
            <v>0</v>
          </cell>
          <cell r="EK937">
            <v>0</v>
          </cell>
          <cell r="EL937">
            <v>0</v>
          </cell>
          <cell r="EM937">
            <v>0</v>
          </cell>
        </row>
        <row r="938">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cell r="AS938">
            <v>0</v>
          </cell>
          <cell r="AT938">
            <v>0</v>
          </cell>
          <cell r="AU938">
            <v>0</v>
          </cell>
          <cell r="AV938">
            <v>0</v>
          </cell>
          <cell r="AW938">
            <v>0</v>
          </cell>
          <cell r="AX938">
            <v>0</v>
          </cell>
          <cell r="AY938">
            <v>0</v>
          </cell>
          <cell r="AZ938">
            <v>0</v>
          </cell>
          <cell r="BA938">
            <v>0</v>
          </cell>
          <cell r="BB938">
            <v>0</v>
          </cell>
          <cell r="BC938">
            <v>0</v>
          </cell>
          <cell r="BD938">
            <v>0</v>
          </cell>
          <cell r="BE938">
            <v>0</v>
          </cell>
          <cell r="BF938">
            <v>0</v>
          </cell>
          <cell r="BG938">
            <v>0</v>
          </cell>
          <cell r="BH938">
            <v>0</v>
          </cell>
          <cell r="BI938">
            <v>0</v>
          </cell>
          <cell r="BJ938">
            <v>0</v>
          </cell>
          <cell r="BK938">
            <v>0</v>
          </cell>
          <cell r="BL938">
            <v>0</v>
          </cell>
          <cell r="BM938">
            <v>0</v>
          </cell>
          <cell r="BN938">
            <v>0</v>
          </cell>
          <cell r="BO938">
            <v>0</v>
          </cell>
          <cell r="BP938">
            <v>0</v>
          </cell>
          <cell r="BQ938">
            <v>0</v>
          </cell>
          <cell r="BR938">
            <v>0</v>
          </cell>
          <cell r="BS938">
            <v>0</v>
          </cell>
          <cell r="BT938">
            <v>0</v>
          </cell>
          <cell r="BU938">
            <v>0</v>
          </cell>
          <cell r="BV938">
            <v>0</v>
          </cell>
          <cell r="BW938">
            <v>0</v>
          </cell>
          <cell r="BX938">
            <v>0</v>
          </cell>
          <cell r="BY938">
            <v>0</v>
          </cell>
          <cell r="BZ938">
            <v>0</v>
          </cell>
          <cell r="CA938">
            <v>0</v>
          </cell>
          <cell r="CB938">
            <v>0</v>
          </cell>
          <cell r="CC938">
            <v>0</v>
          </cell>
          <cell r="CD938">
            <v>0</v>
          </cell>
          <cell r="CE938">
            <v>0</v>
          </cell>
          <cell r="CF938">
            <v>0</v>
          </cell>
          <cell r="CG938">
            <v>0</v>
          </cell>
          <cell r="CH938">
            <v>0</v>
          </cell>
          <cell r="CN938">
            <v>0</v>
          </cell>
          <cell r="CO938">
            <v>0</v>
          </cell>
          <cell r="CP938">
            <v>0</v>
          </cell>
          <cell r="CQ938">
            <v>0</v>
          </cell>
          <cell r="CR938">
            <v>0</v>
          </cell>
          <cell r="CS938">
            <v>0</v>
          </cell>
          <cell r="CT938">
            <v>0</v>
          </cell>
          <cell r="CU938">
            <v>0</v>
          </cell>
          <cell r="CV938">
            <v>0</v>
          </cell>
          <cell r="CW938">
            <v>0</v>
          </cell>
          <cell r="EE938">
            <v>0</v>
          </cell>
          <cell r="EF938">
            <v>0</v>
          </cell>
          <cell r="EG938">
            <v>0</v>
          </cell>
          <cell r="EH938">
            <v>0</v>
          </cell>
          <cell r="EI938">
            <v>0</v>
          </cell>
          <cell r="EJ938">
            <v>0</v>
          </cell>
          <cell r="EK938">
            <v>0</v>
          </cell>
          <cell r="EL938">
            <v>0</v>
          </cell>
          <cell r="EM938">
            <v>0</v>
          </cell>
        </row>
        <row r="939">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cell r="BA939">
            <v>0</v>
          </cell>
          <cell r="BB939">
            <v>0</v>
          </cell>
          <cell r="BC939">
            <v>0</v>
          </cell>
          <cell r="BD939">
            <v>0</v>
          </cell>
          <cell r="BE939">
            <v>0</v>
          </cell>
          <cell r="BF939">
            <v>0</v>
          </cell>
          <cell r="BG939">
            <v>0</v>
          </cell>
          <cell r="BH939">
            <v>0</v>
          </cell>
          <cell r="BI939">
            <v>0</v>
          </cell>
          <cell r="BJ939">
            <v>0</v>
          </cell>
          <cell r="BK939">
            <v>0</v>
          </cell>
          <cell r="BL939">
            <v>0</v>
          </cell>
          <cell r="BM939">
            <v>0</v>
          </cell>
          <cell r="BN939">
            <v>0</v>
          </cell>
          <cell r="BO939">
            <v>0</v>
          </cell>
          <cell r="BP939">
            <v>0</v>
          </cell>
          <cell r="BQ939">
            <v>0</v>
          </cell>
          <cell r="BR939">
            <v>0</v>
          </cell>
          <cell r="BS939">
            <v>0</v>
          </cell>
          <cell r="BT939">
            <v>0</v>
          </cell>
          <cell r="BU939">
            <v>0</v>
          </cell>
          <cell r="BV939">
            <v>0</v>
          </cell>
          <cell r="BW939">
            <v>0</v>
          </cell>
          <cell r="BX939">
            <v>0</v>
          </cell>
          <cell r="BY939">
            <v>0</v>
          </cell>
          <cell r="BZ939">
            <v>0</v>
          </cell>
          <cell r="CA939">
            <v>0</v>
          </cell>
          <cell r="CB939">
            <v>0</v>
          </cell>
          <cell r="CC939">
            <v>0</v>
          </cell>
          <cell r="CD939">
            <v>0</v>
          </cell>
          <cell r="CE939">
            <v>0</v>
          </cell>
          <cell r="CF939">
            <v>0</v>
          </cell>
          <cell r="CG939">
            <v>0</v>
          </cell>
          <cell r="CH939">
            <v>0</v>
          </cell>
          <cell r="CN939">
            <v>0</v>
          </cell>
          <cell r="CO939">
            <v>0</v>
          </cell>
          <cell r="CP939">
            <v>0</v>
          </cell>
          <cell r="CQ939">
            <v>0</v>
          </cell>
          <cell r="CR939">
            <v>0</v>
          </cell>
          <cell r="CS939">
            <v>0</v>
          </cell>
          <cell r="CT939">
            <v>0</v>
          </cell>
          <cell r="CU939">
            <v>0</v>
          </cell>
          <cell r="CV939">
            <v>0</v>
          </cell>
          <cell r="CW939">
            <v>0</v>
          </cell>
          <cell r="EE939">
            <v>0</v>
          </cell>
          <cell r="EF939">
            <v>0</v>
          </cell>
          <cell r="EG939">
            <v>0</v>
          </cell>
          <cell r="EH939">
            <v>0</v>
          </cell>
          <cell r="EI939">
            <v>0</v>
          </cell>
          <cell r="EJ939">
            <v>0</v>
          </cell>
          <cell r="EK939">
            <v>0</v>
          </cell>
          <cell r="EL939">
            <v>0</v>
          </cell>
          <cell r="EM939">
            <v>0</v>
          </cell>
        </row>
        <row r="940">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0</v>
          </cell>
          <cell r="AX940">
            <v>0</v>
          </cell>
          <cell r="AY940">
            <v>0</v>
          </cell>
          <cell r="AZ940">
            <v>0</v>
          </cell>
          <cell r="BA940">
            <v>0</v>
          </cell>
          <cell r="BB940">
            <v>0</v>
          </cell>
          <cell r="BC940">
            <v>0</v>
          </cell>
          <cell r="BD940">
            <v>0</v>
          </cell>
          <cell r="BE940">
            <v>0</v>
          </cell>
          <cell r="BF940">
            <v>0</v>
          </cell>
          <cell r="BG940">
            <v>0</v>
          </cell>
          <cell r="BH940">
            <v>0</v>
          </cell>
          <cell r="BI940">
            <v>0</v>
          </cell>
          <cell r="BJ940">
            <v>0</v>
          </cell>
          <cell r="BK940">
            <v>0</v>
          </cell>
          <cell r="BL940">
            <v>0</v>
          </cell>
          <cell r="BM940">
            <v>0</v>
          </cell>
          <cell r="BN940">
            <v>0</v>
          </cell>
          <cell r="BO940">
            <v>0</v>
          </cell>
          <cell r="BP940">
            <v>0</v>
          </cell>
          <cell r="BQ940">
            <v>0</v>
          </cell>
          <cell r="BR940">
            <v>0</v>
          </cell>
          <cell r="BS940">
            <v>0</v>
          </cell>
          <cell r="BT940">
            <v>0</v>
          </cell>
          <cell r="BU940">
            <v>0</v>
          </cell>
          <cell r="BV940">
            <v>0</v>
          </cell>
          <cell r="BW940">
            <v>0</v>
          </cell>
          <cell r="BX940">
            <v>0</v>
          </cell>
          <cell r="BY940">
            <v>0</v>
          </cell>
          <cell r="BZ940">
            <v>0</v>
          </cell>
          <cell r="CA940">
            <v>0</v>
          </cell>
          <cell r="CB940">
            <v>0</v>
          </cell>
          <cell r="CC940">
            <v>0</v>
          </cell>
          <cell r="CD940">
            <v>0</v>
          </cell>
          <cell r="CE940">
            <v>0</v>
          </cell>
          <cell r="CF940">
            <v>0</v>
          </cell>
          <cell r="CG940">
            <v>0</v>
          </cell>
          <cell r="CH940">
            <v>0</v>
          </cell>
          <cell r="CN940">
            <v>0</v>
          </cell>
          <cell r="CO940">
            <v>0</v>
          </cell>
          <cell r="CP940">
            <v>0</v>
          </cell>
          <cell r="CQ940">
            <v>0</v>
          </cell>
          <cell r="CR940">
            <v>0</v>
          </cell>
          <cell r="CS940">
            <v>0</v>
          </cell>
          <cell r="CT940">
            <v>0</v>
          </cell>
          <cell r="CU940">
            <v>0</v>
          </cell>
          <cell r="CV940">
            <v>0</v>
          </cell>
          <cell r="CW940">
            <v>0</v>
          </cell>
          <cell r="EE940">
            <v>0</v>
          </cell>
          <cell r="EF940">
            <v>0</v>
          </cell>
          <cell r="EG940">
            <v>0</v>
          </cell>
          <cell r="EH940">
            <v>0</v>
          </cell>
          <cell r="EI940">
            <v>0</v>
          </cell>
          <cell r="EJ940">
            <v>0</v>
          </cell>
          <cell r="EK940">
            <v>0</v>
          </cell>
          <cell r="EL940">
            <v>0</v>
          </cell>
          <cell r="EM940">
            <v>0</v>
          </cell>
        </row>
        <row r="941">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v>0</v>
          </cell>
          <cell r="AO941">
            <v>0</v>
          </cell>
          <cell r="AP941">
            <v>0</v>
          </cell>
          <cell r="AQ941">
            <v>0</v>
          </cell>
          <cell r="AR941">
            <v>0</v>
          </cell>
          <cell r="AS941">
            <v>0</v>
          </cell>
          <cell r="AT941">
            <v>0</v>
          </cell>
          <cell r="AU941">
            <v>0</v>
          </cell>
          <cell r="AV941">
            <v>0</v>
          </cell>
          <cell r="AW941">
            <v>0</v>
          </cell>
          <cell r="AX941">
            <v>0</v>
          </cell>
          <cell r="AY941">
            <v>0</v>
          </cell>
          <cell r="AZ941">
            <v>0</v>
          </cell>
          <cell r="BA941">
            <v>0</v>
          </cell>
          <cell r="BB941">
            <v>0</v>
          </cell>
          <cell r="BC941">
            <v>0</v>
          </cell>
          <cell r="BD941">
            <v>0</v>
          </cell>
          <cell r="BE941">
            <v>0</v>
          </cell>
          <cell r="BF941">
            <v>0</v>
          </cell>
          <cell r="BG941">
            <v>0</v>
          </cell>
          <cell r="BH941">
            <v>0</v>
          </cell>
          <cell r="BI941">
            <v>0</v>
          </cell>
          <cell r="BJ941">
            <v>0</v>
          </cell>
          <cell r="BK941">
            <v>0</v>
          </cell>
          <cell r="BL941">
            <v>0</v>
          </cell>
          <cell r="BM941">
            <v>0</v>
          </cell>
          <cell r="BN941">
            <v>0</v>
          </cell>
          <cell r="BO941">
            <v>0</v>
          </cell>
          <cell r="BP941">
            <v>0</v>
          </cell>
          <cell r="BQ941">
            <v>0</v>
          </cell>
          <cell r="BR941">
            <v>0</v>
          </cell>
          <cell r="BS941">
            <v>0</v>
          </cell>
          <cell r="BT941">
            <v>0</v>
          </cell>
          <cell r="BU941">
            <v>0</v>
          </cell>
          <cell r="BV941">
            <v>0</v>
          </cell>
          <cell r="BW941">
            <v>0</v>
          </cell>
          <cell r="BX941">
            <v>0</v>
          </cell>
          <cell r="BY941">
            <v>0</v>
          </cell>
          <cell r="BZ941">
            <v>0</v>
          </cell>
          <cell r="CA941">
            <v>0</v>
          </cell>
          <cell r="CB941">
            <v>0</v>
          </cell>
          <cell r="CC941">
            <v>0</v>
          </cell>
          <cell r="CD941">
            <v>0</v>
          </cell>
          <cell r="CE941">
            <v>0</v>
          </cell>
          <cell r="CF941">
            <v>0</v>
          </cell>
          <cell r="CG941">
            <v>0</v>
          </cell>
          <cell r="CH941">
            <v>0</v>
          </cell>
          <cell r="CN941">
            <v>0</v>
          </cell>
          <cell r="CO941">
            <v>0</v>
          </cell>
          <cell r="CP941">
            <v>0</v>
          </cell>
          <cell r="CQ941">
            <v>0</v>
          </cell>
          <cell r="CR941">
            <v>0</v>
          </cell>
          <cell r="CS941">
            <v>0</v>
          </cell>
          <cell r="CT941">
            <v>0</v>
          </cell>
          <cell r="CU941">
            <v>0</v>
          </cell>
          <cell r="CV941">
            <v>0</v>
          </cell>
          <cell r="CW941">
            <v>0</v>
          </cell>
          <cell r="EE941">
            <v>0</v>
          </cell>
          <cell r="EF941">
            <v>0</v>
          </cell>
          <cell r="EG941">
            <v>0</v>
          </cell>
          <cell r="EH941">
            <v>0</v>
          </cell>
          <cell r="EI941">
            <v>0</v>
          </cell>
          <cell r="EJ941">
            <v>0</v>
          </cell>
          <cell r="EK941">
            <v>0</v>
          </cell>
          <cell r="EL941">
            <v>0</v>
          </cell>
          <cell r="EM941">
            <v>0</v>
          </cell>
        </row>
        <row r="942">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cell r="AS942">
            <v>0</v>
          </cell>
          <cell r="AT942">
            <v>0</v>
          </cell>
          <cell r="AU942">
            <v>0</v>
          </cell>
          <cell r="AV942">
            <v>0</v>
          </cell>
          <cell r="AW942">
            <v>0</v>
          </cell>
          <cell r="AX942">
            <v>0</v>
          </cell>
          <cell r="AY942">
            <v>0</v>
          </cell>
          <cell r="AZ942">
            <v>0</v>
          </cell>
          <cell r="BA942">
            <v>0</v>
          </cell>
          <cell r="BB942">
            <v>0</v>
          </cell>
          <cell r="BC942">
            <v>0</v>
          </cell>
          <cell r="BD942">
            <v>0</v>
          </cell>
          <cell r="BE942">
            <v>0</v>
          </cell>
          <cell r="BF942">
            <v>0</v>
          </cell>
          <cell r="BG942">
            <v>0</v>
          </cell>
          <cell r="BH942">
            <v>0</v>
          </cell>
          <cell r="BI942">
            <v>0</v>
          </cell>
          <cell r="BJ942">
            <v>0</v>
          </cell>
          <cell r="BK942">
            <v>0</v>
          </cell>
          <cell r="BL942">
            <v>0</v>
          </cell>
          <cell r="BM942">
            <v>0</v>
          </cell>
          <cell r="BN942">
            <v>0</v>
          </cell>
          <cell r="BO942">
            <v>0</v>
          </cell>
          <cell r="BP942">
            <v>0</v>
          </cell>
          <cell r="BQ942">
            <v>0</v>
          </cell>
          <cell r="BR942">
            <v>0</v>
          </cell>
          <cell r="BS942">
            <v>0</v>
          </cell>
          <cell r="BT942">
            <v>0</v>
          </cell>
          <cell r="BU942">
            <v>0</v>
          </cell>
          <cell r="BV942">
            <v>0</v>
          </cell>
          <cell r="BW942">
            <v>0</v>
          </cell>
          <cell r="BX942">
            <v>0</v>
          </cell>
          <cell r="BY942">
            <v>0</v>
          </cell>
          <cell r="BZ942">
            <v>0</v>
          </cell>
          <cell r="CA942">
            <v>0</v>
          </cell>
          <cell r="CB942">
            <v>0</v>
          </cell>
          <cell r="CC942">
            <v>0</v>
          </cell>
          <cell r="CD942">
            <v>0</v>
          </cell>
          <cell r="CE942">
            <v>0</v>
          </cell>
          <cell r="CF942">
            <v>0</v>
          </cell>
          <cell r="CG942">
            <v>0</v>
          </cell>
          <cell r="CH942">
            <v>0</v>
          </cell>
          <cell r="CN942">
            <v>0</v>
          </cell>
          <cell r="CO942">
            <v>0</v>
          </cell>
          <cell r="CP942">
            <v>0</v>
          </cell>
          <cell r="CQ942">
            <v>0</v>
          </cell>
          <cell r="CR942">
            <v>0</v>
          </cell>
          <cell r="CS942">
            <v>0</v>
          </cell>
          <cell r="CT942">
            <v>0</v>
          </cell>
          <cell r="CU942">
            <v>0</v>
          </cell>
          <cell r="CV942">
            <v>0</v>
          </cell>
          <cell r="CW942">
            <v>0</v>
          </cell>
          <cell r="EE942">
            <v>0</v>
          </cell>
          <cell r="EF942">
            <v>0</v>
          </cell>
          <cell r="EG942">
            <v>0</v>
          </cell>
          <cell r="EH942">
            <v>0</v>
          </cell>
          <cell r="EI942">
            <v>0</v>
          </cell>
          <cell r="EJ942">
            <v>0</v>
          </cell>
          <cell r="EK942">
            <v>0</v>
          </cell>
          <cell r="EL942">
            <v>0</v>
          </cell>
          <cell r="EM942">
            <v>0</v>
          </cell>
        </row>
        <row r="943">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cell r="AD943">
            <v>0</v>
          </cell>
          <cell r="AE943">
            <v>0</v>
          </cell>
          <cell r="AF943">
            <v>0</v>
          </cell>
          <cell r="AG943">
            <v>0</v>
          </cell>
          <cell r="AH943">
            <v>0</v>
          </cell>
          <cell r="AI943">
            <v>0</v>
          </cell>
          <cell r="AJ943">
            <v>0</v>
          </cell>
          <cell r="AK943">
            <v>0</v>
          </cell>
          <cell r="AL943">
            <v>0</v>
          </cell>
          <cell r="AM943">
            <v>0</v>
          </cell>
          <cell r="AN943">
            <v>0</v>
          </cell>
          <cell r="AO943">
            <v>0</v>
          </cell>
          <cell r="AP943">
            <v>0</v>
          </cell>
          <cell r="AQ943">
            <v>0</v>
          </cell>
          <cell r="AR943">
            <v>0</v>
          </cell>
          <cell r="AS943">
            <v>0</v>
          </cell>
          <cell r="AT943">
            <v>0</v>
          </cell>
          <cell r="AU943">
            <v>0</v>
          </cell>
          <cell r="AV943">
            <v>0</v>
          </cell>
          <cell r="AW943">
            <v>0</v>
          </cell>
          <cell r="AX943">
            <v>0</v>
          </cell>
          <cell r="AY943">
            <v>0</v>
          </cell>
          <cell r="AZ943">
            <v>0</v>
          </cell>
          <cell r="BA943">
            <v>0</v>
          </cell>
          <cell r="BB943">
            <v>0</v>
          </cell>
          <cell r="BC943">
            <v>0</v>
          </cell>
          <cell r="BD943">
            <v>0</v>
          </cell>
          <cell r="BE943">
            <v>0</v>
          </cell>
          <cell r="BF943">
            <v>0</v>
          </cell>
          <cell r="BG943">
            <v>0</v>
          </cell>
          <cell r="BH943">
            <v>0</v>
          </cell>
          <cell r="BI943">
            <v>0</v>
          </cell>
          <cell r="BJ943">
            <v>0</v>
          </cell>
          <cell r="BK943">
            <v>0</v>
          </cell>
          <cell r="BL943">
            <v>0</v>
          </cell>
          <cell r="BM943">
            <v>0</v>
          </cell>
          <cell r="BN943">
            <v>0</v>
          </cell>
          <cell r="BO943">
            <v>0</v>
          </cell>
          <cell r="BP943">
            <v>0</v>
          </cell>
          <cell r="BQ943">
            <v>0</v>
          </cell>
          <cell r="BR943">
            <v>0</v>
          </cell>
          <cell r="BS943">
            <v>0</v>
          </cell>
          <cell r="BT943">
            <v>0</v>
          </cell>
          <cell r="BU943">
            <v>0</v>
          </cell>
          <cell r="BV943">
            <v>0</v>
          </cell>
          <cell r="BW943">
            <v>0</v>
          </cell>
          <cell r="BX943">
            <v>0</v>
          </cell>
          <cell r="BY943">
            <v>0</v>
          </cell>
          <cell r="BZ943">
            <v>0</v>
          </cell>
          <cell r="CA943">
            <v>0</v>
          </cell>
          <cell r="CB943">
            <v>0</v>
          </cell>
          <cell r="CC943">
            <v>0</v>
          </cell>
          <cell r="CD943">
            <v>0</v>
          </cell>
          <cell r="CE943">
            <v>0</v>
          </cell>
          <cell r="CF943">
            <v>0</v>
          </cell>
          <cell r="CG943">
            <v>0</v>
          </cell>
          <cell r="CH943">
            <v>0</v>
          </cell>
          <cell r="CN943">
            <v>0</v>
          </cell>
          <cell r="CO943">
            <v>0</v>
          </cell>
          <cell r="CP943">
            <v>0</v>
          </cell>
          <cell r="CQ943">
            <v>0</v>
          </cell>
          <cell r="CR943">
            <v>0</v>
          </cell>
          <cell r="CS943">
            <v>0</v>
          </cell>
          <cell r="CT943">
            <v>0</v>
          </cell>
          <cell r="CU943">
            <v>0</v>
          </cell>
          <cell r="CV943">
            <v>0</v>
          </cell>
          <cell r="CW943">
            <v>0</v>
          </cell>
          <cell r="EE943">
            <v>0</v>
          </cell>
          <cell r="EF943">
            <v>0</v>
          </cell>
          <cell r="EG943">
            <v>0</v>
          </cell>
          <cell r="EH943">
            <v>0</v>
          </cell>
          <cell r="EI943">
            <v>0</v>
          </cell>
          <cell r="EJ943">
            <v>0</v>
          </cell>
          <cell r="EK943">
            <v>0</v>
          </cell>
          <cell r="EL943">
            <v>0</v>
          </cell>
          <cell r="EM943">
            <v>0</v>
          </cell>
        </row>
        <row r="944">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cell r="BA944">
            <v>0</v>
          </cell>
          <cell r="BB944">
            <v>0</v>
          </cell>
          <cell r="BC944">
            <v>0</v>
          </cell>
          <cell r="BD944">
            <v>0</v>
          </cell>
          <cell r="BE944">
            <v>0</v>
          </cell>
          <cell r="BF944">
            <v>0</v>
          </cell>
          <cell r="BG944">
            <v>0</v>
          </cell>
          <cell r="BH944">
            <v>0</v>
          </cell>
          <cell r="BI944">
            <v>0</v>
          </cell>
          <cell r="BJ944">
            <v>0</v>
          </cell>
          <cell r="BK944">
            <v>0</v>
          </cell>
          <cell r="BL944">
            <v>0</v>
          </cell>
          <cell r="BM944">
            <v>0</v>
          </cell>
          <cell r="BN944">
            <v>0</v>
          </cell>
          <cell r="BO944">
            <v>0</v>
          </cell>
          <cell r="BP944">
            <v>0</v>
          </cell>
          <cell r="BQ944">
            <v>0</v>
          </cell>
          <cell r="BR944">
            <v>0</v>
          </cell>
          <cell r="BS944">
            <v>0</v>
          </cell>
          <cell r="BT944">
            <v>0</v>
          </cell>
          <cell r="BU944">
            <v>0</v>
          </cell>
          <cell r="BV944">
            <v>0</v>
          </cell>
          <cell r="BW944">
            <v>0</v>
          </cell>
          <cell r="BX944">
            <v>0</v>
          </cell>
          <cell r="BY944">
            <v>0</v>
          </cell>
          <cell r="BZ944">
            <v>0</v>
          </cell>
          <cell r="CA944">
            <v>0</v>
          </cell>
          <cell r="CB944">
            <v>0</v>
          </cell>
          <cell r="CC944">
            <v>0</v>
          </cell>
          <cell r="CD944">
            <v>0</v>
          </cell>
          <cell r="CE944">
            <v>0</v>
          </cell>
          <cell r="CF944">
            <v>0</v>
          </cell>
          <cell r="CG944">
            <v>0</v>
          </cell>
          <cell r="CH944">
            <v>0</v>
          </cell>
          <cell r="CN944">
            <v>0</v>
          </cell>
          <cell r="CO944">
            <v>0</v>
          </cell>
          <cell r="CP944">
            <v>0</v>
          </cell>
          <cell r="CQ944">
            <v>0</v>
          </cell>
          <cell r="CR944">
            <v>0</v>
          </cell>
          <cell r="CS944">
            <v>0</v>
          </cell>
          <cell r="CT944">
            <v>0</v>
          </cell>
          <cell r="CU944">
            <v>0</v>
          </cell>
          <cell r="CV944">
            <v>0</v>
          </cell>
          <cell r="CW944">
            <v>0</v>
          </cell>
          <cell r="EE944">
            <v>0</v>
          </cell>
          <cell r="EF944">
            <v>0</v>
          </cell>
          <cell r="EG944">
            <v>0</v>
          </cell>
          <cell r="EH944">
            <v>0</v>
          </cell>
          <cell r="EI944">
            <v>0</v>
          </cell>
          <cell r="EJ944">
            <v>0</v>
          </cell>
          <cell r="EK944">
            <v>0</v>
          </cell>
          <cell r="EL944">
            <v>0</v>
          </cell>
          <cell r="EM944">
            <v>0</v>
          </cell>
        </row>
        <row r="945">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v>0</v>
          </cell>
          <cell r="AO945">
            <v>0</v>
          </cell>
          <cell r="AP945">
            <v>0</v>
          </cell>
          <cell r="AQ945">
            <v>0</v>
          </cell>
          <cell r="AR945">
            <v>0</v>
          </cell>
          <cell r="AS945">
            <v>0</v>
          </cell>
          <cell r="AT945">
            <v>0</v>
          </cell>
          <cell r="AU945">
            <v>0</v>
          </cell>
          <cell r="AV945">
            <v>0</v>
          </cell>
          <cell r="AW945">
            <v>0</v>
          </cell>
          <cell r="AX945">
            <v>0</v>
          </cell>
          <cell r="AY945">
            <v>0</v>
          </cell>
          <cell r="AZ945">
            <v>0</v>
          </cell>
          <cell r="BA945">
            <v>0</v>
          </cell>
          <cell r="BB945">
            <v>0</v>
          </cell>
          <cell r="BC945">
            <v>0</v>
          </cell>
          <cell r="BD945">
            <v>0</v>
          </cell>
          <cell r="BE945">
            <v>0</v>
          </cell>
          <cell r="BF945">
            <v>0</v>
          </cell>
          <cell r="BG945">
            <v>0</v>
          </cell>
          <cell r="BH945">
            <v>0</v>
          </cell>
          <cell r="BI945">
            <v>0</v>
          </cell>
          <cell r="BJ945">
            <v>0</v>
          </cell>
          <cell r="BK945">
            <v>0</v>
          </cell>
          <cell r="BL945">
            <v>0</v>
          </cell>
          <cell r="BM945">
            <v>0</v>
          </cell>
          <cell r="BN945">
            <v>0</v>
          </cell>
          <cell r="BO945">
            <v>0</v>
          </cell>
          <cell r="BP945">
            <v>0</v>
          </cell>
          <cell r="BQ945">
            <v>0</v>
          </cell>
          <cell r="BR945">
            <v>0</v>
          </cell>
          <cell r="BS945">
            <v>0</v>
          </cell>
          <cell r="BT945">
            <v>0</v>
          </cell>
          <cell r="BU945">
            <v>0</v>
          </cell>
          <cell r="BV945">
            <v>0</v>
          </cell>
          <cell r="BW945">
            <v>0</v>
          </cell>
          <cell r="BX945">
            <v>0</v>
          </cell>
          <cell r="BY945">
            <v>0</v>
          </cell>
          <cell r="BZ945">
            <v>0</v>
          </cell>
          <cell r="CA945">
            <v>0</v>
          </cell>
          <cell r="CB945">
            <v>0</v>
          </cell>
          <cell r="CC945">
            <v>0</v>
          </cell>
          <cell r="CD945">
            <v>0</v>
          </cell>
          <cell r="CE945">
            <v>0</v>
          </cell>
          <cell r="CF945">
            <v>0</v>
          </cell>
          <cell r="CG945">
            <v>0</v>
          </cell>
          <cell r="CH945">
            <v>0</v>
          </cell>
          <cell r="CN945">
            <v>0</v>
          </cell>
          <cell r="CO945">
            <v>0</v>
          </cell>
          <cell r="CP945">
            <v>0</v>
          </cell>
          <cell r="CQ945">
            <v>0</v>
          </cell>
          <cell r="CR945">
            <v>0</v>
          </cell>
          <cell r="CS945">
            <v>0</v>
          </cell>
          <cell r="CT945">
            <v>0</v>
          </cell>
          <cell r="CU945">
            <v>0</v>
          </cell>
          <cell r="CV945">
            <v>0</v>
          </cell>
          <cell r="CW945">
            <v>0</v>
          </cell>
          <cell r="EE945">
            <v>0</v>
          </cell>
          <cell r="EF945">
            <v>0</v>
          </cell>
          <cell r="EG945">
            <v>0</v>
          </cell>
          <cell r="EH945">
            <v>0</v>
          </cell>
          <cell r="EI945">
            <v>0</v>
          </cell>
          <cell r="EJ945">
            <v>0</v>
          </cell>
          <cell r="EK945">
            <v>0</v>
          </cell>
          <cell r="EL945">
            <v>0</v>
          </cell>
          <cell r="EM945">
            <v>0</v>
          </cell>
        </row>
        <row r="946">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v>0</v>
          </cell>
          <cell r="AD946">
            <v>0</v>
          </cell>
          <cell r="AE946">
            <v>0</v>
          </cell>
          <cell r="AF946">
            <v>0</v>
          </cell>
          <cell r="AG946">
            <v>0</v>
          </cell>
          <cell r="AH946">
            <v>0</v>
          </cell>
          <cell r="AI946">
            <v>0</v>
          </cell>
          <cell r="AJ946">
            <v>0</v>
          </cell>
          <cell r="AK946">
            <v>0</v>
          </cell>
          <cell r="AL946">
            <v>0</v>
          </cell>
          <cell r="AM946">
            <v>0</v>
          </cell>
          <cell r="AN946">
            <v>0</v>
          </cell>
          <cell r="AO946">
            <v>0</v>
          </cell>
          <cell r="AP946">
            <v>0</v>
          </cell>
          <cell r="AQ946">
            <v>0</v>
          </cell>
          <cell r="AR946">
            <v>0</v>
          </cell>
          <cell r="AS946">
            <v>0</v>
          </cell>
          <cell r="AT946">
            <v>0</v>
          </cell>
          <cell r="AU946">
            <v>0</v>
          </cell>
          <cell r="AV946">
            <v>0</v>
          </cell>
          <cell r="AW946">
            <v>0</v>
          </cell>
          <cell r="AX946">
            <v>0</v>
          </cell>
          <cell r="AY946">
            <v>0</v>
          </cell>
          <cell r="AZ946">
            <v>0</v>
          </cell>
          <cell r="BA946">
            <v>0</v>
          </cell>
          <cell r="BB946">
            <v>0</v>
          </cell>
          <cell r="BC946">
            <v>0</v>
          </cell>
          <cell r="BD946">
            <v>0</v>
          </cell>
          <cell r="BE946">
            <v>0</v>
          </cell>
          <cell r="BF946">
            <v>0</v>
          </cell>
          <cell r="BG946">
            <v>0</v>
          </cell>
          <cell r="BH946">
            <v>0</v>
          </cell>
          <cell r="BI946">
            <v>0</v>
          </cell>
          <cell r="BJ946">
            <v>0</v>
          </cell>
          <cell r="BK946">
            <v>0</v>
          </cell>
          <cell r="BL946">
            <v>0</v>
          </cell>
          <cell r="BM946">
            <v>0</v>
          </cell>
          <cell r="BN946">
            <v>0</v>
          </cell>
          <cell r="BO946">
            <v>0</v>
          </cell>
          <cell r="BP946">
            <v>0</v>
          </cell>
          <cell r="BQ946">
            <v>0</v>
          </cell>
          <cell r="BR946">
            <v>0</v>
          </cell>
          <cell r="BS946">
            <v>0</v>
          </cell>
          <cell r="BT946">
            <v>0</v>
          </cell>
          <cell r="BU946">
            <v>0</v>
          </cell>
          <cell r="BV946">
            <v>0</v>
          </cell>
          <cell r="BW946">
            <v>0</v>
          </cell>
          <cell r="BX946">
            <v>0</v>
          </cell>
          <cell r="BY946">
            <v>0</v>
          </cell>
          <cell r="BZ946">
            <v>0</v>
          </cell>
          <cell r="CA946">
            <v>0</v>
          </cell>
          <cell r="CB946">
            <v>0</v>
          </cell>
          <cell r="CC946">
            <v>0</v>
          </cell>
          <cell r="CD946">
            <v>0</v>
          </cell>
          <cell r="CE946">
            <v>0</v>
          </cell>
          <cell r="CF946">
            <v>0</v>
          </cell>
          <cell r="CG946">
            <v>0</v>
          </cell>
          <cell r="CH946">
            <v>0</v>
          </cell>
          <cell r="CN946">
            <v>0</v>
          </cell>
          <cell r="CO946">
            <v>0</v>
          </cell>
          <cell r="CP946">
            <v>0</v>
          </cell>
          <cell r="CQ946">
            <v>0</v>
          </cell>
          <cell r="CR946">
            <v>0</v>
          </cell>
          <cell r="CS946">
            <v>0</v>
          </cell>
          <cell r="CT946">
            <v>0</v>
          </cell>
          <cell r="CU946">
            <v>0</v>
          </cell>
          <cell r="CV946">
            <v>0</v>
          </cell>
          <cell r="CW946">
            <v>0</v>
          </cell>
          <cell r="EE946">
            <v>0</v>
          </cell>
          <cell r="EF946">
            <v>0</v>
          </cell>
          <cell r="EG946">
            <v>0</v>
          </cell>
          <cell r="EH946">
            <v>0</v>
          </cell>
          <cell r="EI946">
            <v>0</v>
          </cell>
          <cell r="EJ946">
            <v>0</v>
          </cell>
          <cell r="EK946">
            <v>0</v>
          </cell>
          <cell r="EL946">
            <v>0</v>
          </cell>
          <cell r="EM946">
            <v>0</v>
          </cell>
        </row>
        <row r="947">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v>0</v>
          </cell>
          <cell r="AO947">
            <v>0</v>
          </cell>
          <cell r="AP947">
            <v>0</v>
          </cell>
          <cell r="AQ947">
            <v>0</v>
          </cell>
          <cell r="AR947">
            <v>0</v>
          </cell>
          <cell r="AS947">
            <v>0</v>
          </cell>
          <cell r="AT947">
            <v>0</v>
          </cell>
          <cell r="AU947">
            <v>0</v>
          </cell>
          <cell r="AV947">
            <v>0</v>
          </cell>
          <cell r="AW947">
            <v>0</v>
          </cell>
          <cell r="AX947">
            <v>0</v>
          </cell>
          <cell r="AY947">
            <v>0</v>
          </cell>
          <cell r="AZ947">
            <v>0</v>
          </cell>
          <cell r="BA947">
            <v>0</v>
          </cell>
          <cell r="BB947">
            <v>0</v>
          </cell>
          <cell r="BC947">
            <v>0</v>
          </cell>
          <cell r="BD947">
            <v>0</v>
          </cell>
          <cell r="BE947">
            <v>0</v>
          </cell>
          <cell r="BF947">
            <v>0</v>
          </cell>
          <cell r="BG947">
            <v>0</v>
          </cell>
          <cell r="BH947">
            <v>0</v>
          </cell>
          <cell r="BI947">
            <v>0</v>
          </cell>
          <cell r="BJ947">
            <v>0</v>
          </cell>
          <cell r="BK947">
            <v>0</v>
          </cell>
          <cell r="BL947">
            <v>0</v>
          </cell>
          <cell r="BM947">
            <v>0</v>
          </cell>
          <cell r="BN947">
            <v>0</v>
          </cell>
          <cell r="BO947">
            <v>0</v>
          </cell>
          <cell r="BP947">
            <v>0</v>
          </cell>
          <cell r="BQ947">
            <v>0</v>
          </cell>
          <cell r="BR947">
            <v>0</v>
          </cell>
          <cell r="BS947">
            <v>0</v>
          </cell>
          <cell r="BT947">
            <v>0</v>
          </cell>
          <cell r="BU947">
            <v>0</v>
          </cell>
          <cell r="BV947">
            <v>0</v>
          </cell>
          <cell r="BW947">
            <v>0</v>
          </cell>
          <cell r="BX947">
            <v>0</v>
          </cell>
          <cell r="BY947">
            <v>0</v>
          </cell>
          <cell r="BZ947">
            <v>0</v>
          </cell>
          <cell r="CA947">
            <v>0</v>
          </cell>
          <cell r="CB947">
            <v>0</v>
          </cell>
          <cell r="CC947">
            <v>0</v>
          </cell>
          <cell r="CD947">
            <v>0</v>
          </cell>
          <cell r="CE947">
            <v>0</v>
          </cell>
          <cell r="CF947">
            <v>0</v>
          </cell>
          <cell r="CG947">
            <v>0</v>
          </cell>
          <cell r="CH947">
            <v>0</v>
          </cell>
          <cell r="CN947">
            <v>0</v>
          </cell>
          <cell r="CO947">
            <v>0</v>
          </cell>
          <cell r="CP947">
            <v>0</v>
          </cell>
          <cell r="CQ947">
            <v>0</v>
          </cell>
          <cell r="CR947">
            <v>0</v>
          </cell>
          <cell r="CS947">
            <v>0</v>
          </cell>
          <cell r="CT947">
            <v>0</v>
          </cell>
          <cell r="CU947">
            <v>0</v>
          </cell>
          <cell r="CV947">
            <v>0</v>
          </cell>
          <cell r="CW947">
            <v>0</v>
          </cell>
          <cell r="EE947">
            <v>0</v>
          </cell>
          <cell r="EF947">
            <v>0</v>
          </cell>
          <cell r="EG947">
            <v>0</v>
          </cell>
          <cell r="EH947">
            <v>0</v>
          </cell>
          <cell r="EI947">
            <v>0</v>
          </cell>
          <cell r="EJ947">
            <v>0</v>
          </cell>
          <cell r="EK947">
            <v>0</v>
          </cell>
          <cell r="EL947">
            <v>0</v>
          </cell>
          <cell r="EM947">
            <v>0</v>
          </cell>
        </row>
        <row r="948">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cell r="AO948">
            <v>0</v>
          </cell>
          <cell r="AP948">
            <v>0</v>
          </cell>
          <cell r="AQ948">
            <v>0</v>
          </cell>
          <cell r="AR948">
            <v>0</v>
          </cell>
          <cell r="AS948">
            <v>0</v>
          </cell>
          <cell r="AT948">
            <v>0</v>
          </cell>
          <cell r="AU948">
            <v>0</v>
          </cell>
          <cell r="AV948">
            <v>0</v>
          </cell>
          <cell r="AW948">
            <v>0</v>
          </cell>
          <cell r="AX948">
            <v>0</v>
          </cell>
          <cell r="AY948">
            <v>0</v>
          </cell>
          <cell r="AZ948">
            <v>0</v>
          </cell>
          <cell r="BA948">
            <v>0</v>
          </cell>
          <cell r="BB948">
            <v>0</v>
          </cell>
          <cell r="BC948">
            <v>0</v>
          </cell>
          <cell r="BD948">
            <v>0</v>
          </cell>
          <cell r="BE948">
            <v>0</v>
          </cell>
          <cell r="BF948">
            <v>0</v>
          </cell>
          <cell r="BG948">
            <v>0</v>
          </cell>
          <cell r="BH948">
            <v>0</v>
          </cell>
          <cell r="BI948">
            <v>0</v>
          </cell>
          <cell r="BJ948">
            <v>0</v>
          </cell>
          <cell r="BK948">
            <v>0</v>
          </cell>
          <cell r="BL948">
            <v>0</v>
          </cell>
          <cell r="BM948">
            <v>0</v>
          </cell>
          <cell r="BN948">
            <v>0</v>
          </cell>
          <cell r="BO948">
            <v>0</v>
          </cell>
          <cell r="BP948">
            <v>0</v>
          </cell>
          <cell r="BQ948">
            <v>0</v>
          </cell>
          <cell r="BR948">
            <v>0</v>
          </cell>
          <cell r="BS948">
            <v>0</v>
          </cell>
          <cell r="BT948">
            <v>0</v>
          </cell>
          <cell r="BU948">
            <v>0</v>
          </cell>
          <cell r="BV948">
            <v>0</v>
          </cell>
          <cell r="BW948">
            <v>0</v>
          </cell>
          <cell r="BX948">
            <v>0</v>
          </cell>
          <cell r="BY948">
            <v>0</v>
          </cell>
          <cell r="BZ948">
            <v>0</v>
          </cell>
          <cell r="CA948">
            <v>0</v>
          </cell>
          <cell r="CB948">
            <v>0</v>
          </cell>
          <cell r="CC948">
            <v>0</v>
          </cell>
          <cell r="CD948">
            <v>0</v>
          </cell>
          <cell r="CE948">
            <v>0</v>
          </cell>
          <cell r="CF948">
            <v>0</v>
          </cell>
          <cell r="CG948">
            <v>0</v>
          </cell>
          <cell r="CH948">
            <v>0</v>
          </cell>
          <cell r="CN948">
            <v>0</v>
          </cell>
          <cell r="CO948">
            <v>0</v>
          </cell>
          <cell r="CP948">
            <v>0</v>
          </cell>
          <cell r="CQ948">
            <v>0</v>
          </cell>
          <cell r="CR948">
            <v>0</v>
          </cell>
          <cell r="CS948">
            <v>0</v>
          </cell>
          <cell r="CT948">
            <v>0</v>
          </cell>
          <cell r="CU948">
            <v>0</v>
          </cell>
          <cell r="CV948">
            <v>0</v>
          </cell>
          <cell r="CW948">
            <v>0</v>
          </cell>
          <cell r="EE948">
            <v>0</v>
          </cell>
          <cell r="EF948">
            <v>0</v>
          </cell>
          <cell r="EG948">
            <v>0</v>
          </cell>
          <cell r="EH948">
            <v>0</v>
          </cell>
          <cell r="EI948">
            <v>0</v>
          </cell>
          <cell r="EJ948">
            <v>0</v>
          </cell>
          <cell r="EK948">
            <v>0</v>
          </cell>
          <cell r="EL948">
            <v>0</v>
          </cell>
          <cell r="EM948">
            <v>0</v>
          </cell>
        </row>
        <row r="949">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v>0</v>
          </cell>
          <cell r="AO949">
            <v>0</v>
          </cell>
          <cell r="AP949">
            <v>0</v>
          </cell>
          <cell r="AQ949">
            <v>0</v>
          </cell>
          <cell r="AR949">
            <v>0</v>
          </cell>
          <cell r="AS949">
            <v>0</v>
          </cell>
          <cell r="AT949">
            <v>0</v>
          </cell>
          <cell r="AU949">
            <v>0</v>
          </cell>
          <cell r="AV949">
            <v>0</v>
          </cell>
          <cell r="AW949">
            <v>0</v>
          </cell>
          <cell r="AX949">
            <v>0</v>
          </cell>
          <cell r="AY949">
            <v>0</v>
          </cell>
          <cell r="AZ949">
            <v>0</v>
          </cell>
          <cell r="BA949">
            <v>0</v>
          </cell>
          <cell r="BB949">
            <v>0</v>
          </cell>
          <cell r="BC949">
            <v>0</v>
          </cell>
          <cell r="BD949">
            <v>0</v>
          </cell>
          <cell r="BE949">
            <v>0</v>
          </cell>
          <cell r="BF949">
            <v>0</v>
          </cell>
          <cell r="BG949">
            <v>0</v>
          </cell>
          <cell r="BH949">
            <v>0</v>
          </cell>
          <cell r="BI949">
            <v>0</v>
          </cell>
          <cell r="BJ949">
            <v>0</v>
          </cell>
          <cell r="BK949">
            <v>0</v>
          </cell>
          <cell r="BL949">
            <v>0</v>
          </cell>
          <cell r="BM949">
            <v>0</v>
          </cell>
          <cell r="BN949">
            <v>0</v>
          </cell>
          <cell r="BO949">
            <v>0</v>
          </cell>
          <cell r="BP949">
            <v>0</v>
          </cell>
          <cell r="BQ949">
            <v>0</v>
          </cell>
          <cell r="BR949">
            <v>0</v>
          </cell>
          <cell r="BS949">
            <v>0</v>
          </cell>
          <cell r="BT949">
            <v>0</v>
          </cell>
          <cell r="BU949">
            <v>0</v>
          </cell>
          <cell r="BV949">
            <v>0</v>
          </cell>
          <cell r="BW949">
            <v>0</v>
          </cell>
          <cell r="BX949">
            <v>0</v>
          </cell>
          <cell r="BY949">
            <v>0</v>
          </cell>
          <cell r="BZ949">
            <v>0</v>
          </cell>
          <cell r="CA949">
            <v>0</v>
          </cell>
          <cell r="CB949">
            <v>0</v>
          </cell>
          <cell r="CC949">
            <v>0</v>
          </cell>
          <cell r="CD949">
            <v>0</v>
          </cell>
          <cell r="CE949">
            <v>0</v>
          </cell>
          <cell r="CF949">
            <v>0</v>
          </cell>
          <cell r="CG949">
            <v>0</v>
          </cell>
          <cell r="CH949">
            <v>0</v>
          </cell>
          <cell r="CN949">
            <v>0</v>
          </cell>
          <cell r="CO949">
            <v>0</v>
          </cell>
          <cell r="CP949">
            <v>0</v>
          </cell>
          <cell r="CQ949">
            <v>0</v>
          </cell>
          <cell r="CR949">
            <v>0</v>
          </cell>
          <cell r="CS949">
            <v>0</v>
          </cell>
          <cell r="CT949">
            <v>0</v>
          </cell>
          <cell r="CU949">
            <v>0</v>
          </cell>
          <cell r="CV949">
            <v>0</v>
          </cell>
          <cell r="CW949">
            <v>0</v>
          </cell>
          <cell r="EE949">
            <v>0</v>
          </cell>
          <cell r="EF949">
            <v>0</v>
          </cell>
          <cell r="EG949">
            <v>0</v>
          </cell>
          <cell r="EH949">
            <v>0</v>
          </cell>
          <cell r="EI949">
            <v>0</v>
          </cell>
          <cell r="EJ949">
            <v>0</v>
          </cell>
          <cell r="EK949">
            <v>0</v>
          </cell>
          <cell r="EL949">
            <v>0</v>
          </cell>
          <cell r="EM949">
            <v>0</v>
          </cell>
        </row>
        <row r="950">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0</v>
          </cell>
          <cell r="AS950">
            <v>0</v>
          </cell>
          <cell r="AT950">
            <v>0</v>
          </cell>
          <cell r="AU950">
            <v>0</v>
          </cell>
          <cell r="AV950">
            <v>0</v>
          </cell>
          <cell r="AW950">
            <v>0</v>
          </cell>
          <cell r="AX950">
            <v>0</v>
          </cell>
          <cell r="AY950">
            <v>0</v>
          </cell>
          <cell r="AZ950">
            <v>0</v>
          </cell>
          <cell r="BA950">
            <v>0</v>
          </cell>
          <cell r="BB950">
            <v>0</v>
          </cell>
          <cell r="BC950">
            <v>0</v>
          </cell>
          <cell r="BD950">
            <v>0</v>
          </cell>
          <cell r="BE950">
            <v>0</v>
          </cell>
          <cell r="BF950">
            <v>0</v>
          </cell>
          <cell r="BG950">
            <v>0</v>
          </cell>
          <cell r="BH950">
            <v>0</v>
          </cell>
          <cell r="BI950">
            <v>0</v>
          </cell>
          <cell r="BJ950">
            <v>0</v>
          </cell>
          <cell r="BK950">
            <v>0</v>
          </cell>
          <cell r="BL950">
            <v>0</v>
          </cell>
          <cell r="BM950">
            <v>0</v>
          </cell>
          <cell r="BN950">
            <v>0</v>
          </cell>
          <cell r="BO950">
            <v>0</v>
          </cell>
          <cell r="BP950">
            <v>0</v>
          </cell>
          <cell r="BQ950">
            <v>0</v>
          </cell>
          <cell r="BR950">
            <v>0</v>
          </cell>
          <cell r="BS950">
            <v>0</v>
          </cell>
          <cell r="BT950">
            <v>0</v>
          </cell>
          <cell r="BU950">
            <v>0</v>
          </cell>
          <cell r="BV950">
            <v>0</v>
          </cell>
          <cell r="BW950">
            <v>0</v>
          </cell>
          <cell r="BX950">
            <v>0</v>
          </cell>
          <cell r="BY950">
            <v>0</v>
          </cell>
          <cell r="BZ950">
            <v>0</v>
          </cell>
          <cell r="CA950">
            <v>0</v>
          </cell>
          <cell r="CB950">
            <v>0</v>
          </cell>
          <cell r="CC950">
            <v>0</v>
          </cell>
          <cell r="CD950">
            <v>0</v>
          </cell>
          <cell r="CE950">
            <v>0</v>
          </cell>
          <cell r="CF950">
            <v>0</v>
          </cell>
          <cell r="CG950">
            <v>0</v>
          </cell>
          <cell r="CH950">
            <v>0</v>
          </cell>
          <cell r="CN950">
            <v>0</v>
          </cell>
          <cell r="CO950">
            <v>0</v>
          </cell>
          <cell r="CP950">
            <v>0</v>
          </cell>
          <cell r="CQ950">
            <v>0</v>
          </cell>
          <cell r="CR950">
            <v>0</v>
          </cell>
          <cell r="CS950">
            <v>0</v>
          </cell>
          <cell r="CT950">
            <v>0</v>
          </cell>
          <cell r="CU950">
            <v>0</v>
          </cell>
          <cell r="CV950">
            <v>0</v>
          </cell>
          <cell r="CW950">
            <v>0</v>
          </cell>
          <cell r="EE950">
            <v>0</v>
          </cell>
          <cell r="EF950">
            <v>0</v>
          </cell>
          <cell r="EG950">
            <v>0</v>
          </cell>
          <cell r="EH950">
            <v>0</v>
          </cell>
          <cell r="EI950">
            <v>0</v>
          </cell>
          <cell r="EJ950">
            <v>0</v>
          </cell>
          <cell r="EK950">
            <v>0</v>
          </cell>
          <cell r="EL950">
            <v>0</v>
          </cell>
          <cell r="EM950">
            <v>0</v>
          </cell>
        </row>
        <row r="951">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cell r="AO951">
            <v>0</v>
          </cell>
          <cell r="AP951">
            <v>0</v>
          </cell>
          <cell r="AQ951">
            <v>0</v>
          </cell>
          <cell r="AR951">
            <v>0</v>
          </cell>
          <cell r="AS951">
            <v>0</v>
          </cell>
          <cell r="AT951">
            <v>0</v>
          </cell>
          <cell r="AU951">
            <v>0</v>
          </cell>
          <cell r="AV951">
            <v>0</v>
          </cell>
          <cell r="AW951">
            <v>0</v>
          </cell>
          <cell r="AX951">
            <v>0</v>
          </cell>
          <cell r="AY951">
            <v>0</v>
          </cell>
          <cell r="AZ951">
            <v>0</v>
          </cell>
          <cell r="BA951">
            <v>0</v>
          </cell>
          <cell r="BB951">
            <v>0</v>
          </cell>
          <cell r="BC951">
            <v>0</v>
          </cell>
          <cell r="BD951">
            <v>0</v>
          </cell>
          <cell r="BE951">
            <v>0</v>
          </cell>
          <cell r="BF951">
            <v>0</v>
          </cell>
          <cell r="BG951">
            <v>0</v>
          </cell>
          <cell r="BH951">
            <v>0</v>
          </cell>
          <cell r="BI951">
            <v>0</v>
          </cell>
          <cell r="BJ951">
            <v>0</v>
          </cell>
          <cell r="BK951">
            <v>0</v>
          </cell>
          <cell r="BL951">
            <v>0</v>
          </cell>
          <cell r="BM951">
            <v>0</v>
          </cell>
          <cell r="BN951">
            <v>0</v>
          </cell>
          <cell r="BO951">
            <v>0</v>
          </cell>
          <cell r="BP951">
            <v>0</v>
          </cell>
          <cell r="BQ951">
            <v>0</v>
          </cell>
          <cell r="BR951">
            <v>0</v>
          </cell>
          <cell r="BS951">
            <v>0</v>
          </cell>
          <cell r="BT951">
            <v>0</v>
          </cell>
          <cell r="BU951">
            <v>0</v>
          </cell>
          <cell r="BV951">
            <v>0</v>
          </cell>
          <cell r="BW951">
            <v>0</v>
          </cell>
          <cell r="BX951">
            <v>0</v>
          </cell>
          <cell r="BY951">
            <v>0</v>
          </cell>
          <cell r="BZ951">
            <v>0</v>
          </cell>
          <cell r="CA951">
            <v>0</v>
          </cell>
          <cell r="CB951">
            <v>0</v>
          </cell>
          <cell r="CC951">
            <v>0</v>
          </cell>
          <cell r="CD951">
            <v>0</v>
          </cell>
          <cell r="CE951">
            <v>0</v>
          </cell>
          <cell r="CF951">
            <v>0</v>
          </cell>
          <cell r="CG951">
            <v>0</v>
          </cell>
          <cell r="CH951">
            <v>0</v>
          </cell>
          <cell r="CN951">
            <v>0</v>
          </cell>
          <cell r="CO951">
            <v>0</v>
          </cell>
          <cell r="CP951">
            <v>0</v>
          </cell>
          <cell r="CQ951">
            <v>0</v>
          </cell>
          <cell r="CR951">
            <v>0</v>
          </cell>
          <cell r="CS951">
            <v>0</v>
          </cell>
          <cell r="CT951">
            <v>0</v>
          </cell>
          <cell r="CU951">
            <v>0</v>
          </cell>
          <cell r="CV951">
            <v>0</v>
          </cell>
          <cell r="CW951">
            <v>0</v>
          </cell>
          <cell r="EE951">
            <v>0</v>
          </cell>
          <cell r="EF951">
            <v>0</v>
          </cell>
          <cell r="EG951">
            <v>0</v>
          </cell>
          <cell r="EH951">
            <v>0</v>
          </cell>
          <cell r="EI951">
            <v>0</v>
          </cell>
          <cell r="EJ951">
            <v>0</v>
          </cell>
          <cell r="EK951">
            <v>0</v>
          </cell>
          <cell r="EL951">
            <v>0</v>
          </cell>
          <cell r="EM951">
            <v>0</v>
          </cell>
        </row>
        <row r="952">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v>0</v>
          </cell>
          <cell r="AO952">
            <v>0</v>
          </cell>
          <cell r="AP952">
            <v>0</v>
          </cell>
          <cell r="AQ952">
            <v>0</v>
          </cell>
          <cell r="AR952">
            <v>0</v>
          </cell>
          <cell r="AS952">
            <v>0</v>
          </cell>
          <cell r="AT952">
            <v>0</v>
          </cell>
          <cell r="AU952">
            <v>0</v>
          </cell>
          <cell r="AV952">
            <v>0</v>
          </cell>
          <cell r="AW952">
            <v>0</v>
          </cell>
          <cell r="AX952">
            <v>0</v>
          </cell>
          <cell r="AY952">
            <v>0</v>
          </cell>
          <cell r="AZ952">
            <v>0</v>
          </cell>
          <cell r="BA952">
            <v>0</v>
          </cell>
          <cell r="BB952">
            <v>0</v>
          </cell>
          <cell r="BC952">
            <v>0</v>
          </cell>
          <cell r="BD952">
            <v>0</v>
          </cell>
          <cell r="BE952">
            <v>0</v>
          </cell>
          <cell r="BF952">
            <v>0</v>
          </cell>
          <cell r="BG952">
            <v>0</v>
          </cell>
          <cell r="BH952">
            <v>0</v>
          </cell>
          <cell r="BI952">
            <v>0</v>
          </cell>
          <cell r="BJ952">
            <v>0</v>
          </cell>
          <cell r="BK952">
            <v>0</v>
          </cell>
          <cell r="BL952">
            <v>0</v>
          </cell>
          <cell r="BM952">
            <v>0</v>
          </cell>
          <cell r="BN952">
            <v>0</v>
          </cell>
          <cell r="BO952">
            <v>0</v>
          </cell>
          <cell r="BP952">
            <v>0</v>
          </cell>
          <cell r="BQ952">
            <v>0</v>
          </cell>
          <cell r="BR952">
            <v>0</v>
          </cell>
          <cell r="BS952">
            <v>0</v>
          </cell>
          <cell r="BT952">
            <v>0</v>
          </cell>
          <cell r="BU952">
            <v>0</v>
          </cell>
          <cell r="BV952">
            <v>0</v>
          </cell>
          <cell r="BW952">
            <v>0</v>
          </cell>
          <cell r="BX952">
            <v>0</v>
          </cell>
          <cell r="BY952">
            <v>0</v>
          </cell>
          <cell r="BZ952">
            <v>0</v>
          </cell>
          <cell r="CA952">
            <v>0</v>
          </cell>
          <cell r="CB952">
            <v>0</v>
          </cell>
          <cell r="CC952">
            <v>0</v>
          </cell>
          <cell r="CD952">
            <v>0</v>
          </cell>
          <cell r="CE952">
            <v>0</v>
          </cell>
          <cell r="CF952">
            <v>0</v>
          </cell>
          <cell r="CG952">
            <v>0</v>
          </cell>
          <cell r="CH952">
            <v>0</v>
          </cell>
          <cell r="CN952">
            <v>0</v>
          </cell>
          <cell r="CO952">
            <v>0</v>
          </cell>
          <cell r="CP952">
            <v>0</v>
          </cell>
          <cell r="CQ952">
            <v>0</v>
          </cell>
          <cell r="CR952">
            <v>0</v>
          </cell>
          <cell r="CS952">
            <v>0</v>
          </cell>
          <cell r="CT952">
            <v>0</v>
          </cell>
          <cell r="CU952">
            <v>0</v>
          </cell>
          <cell r="CV952">
            <v>0</v>
          </cell>
          <cell r="CW952">
            <v>0</v>
          </cell>
          <cell r="EE952">
            <v>0</v>
          </cell>
          <cell r="EF952">
            <v>0</v>
          </cell>
          <cell r="EG952">
            <v>0</v>
          </cell>
          <cell r="EH952">
            <v>0</v>
          </cell>
          <cell r="EI952">
            <v>0</v>
          </cell>
          <cell r="EJ952">
            <v>0</v>
          </cell>
          <cell r="EK952">
            <v>0</v>
          </cell>
          <cell r="EL952">
            <v>0</v>
          </cell>
          <cell r="EM952">
            <v>0</v>
          </cell>
        </row>
        <row r="953">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v>0</v>
          </cell>
          <cell r="AO953">
            <v>0</v>
          </cell>
          <cell r="AP953">
            <v>0</v>
          </cell>
          <cell r="AQ953">
            <v>0</v>
          </cell>
          <cell r="AR953">
            <v>0</v>
          </cell>
          <cell r="AS953">
            <v>0</v>
          </cell>
          <cell r="AT953">
            <v>0</v>
          </cell>
          <cell r="AU953">
            <v>0</v>
          </cell>
          <cell r="AV953">
            <v>0</v>
          </cell>
          <cell r="AW953">
            <v>0</v>
          </cell>
          <cell r="AX953">
            <v>0</v>
          </cell>
          <cell r="AY953">
            <v>0</v>
          </cell>
          <cell r="AZ953">
            <v>0</v>
          </cell>
          <cell r="BA953">
            <v>0</v>
          </cell>
          <cell r="BB953">
            <v>0</v>
          </cell>
          <cell r="BC953">
            <v>0</v>
          </cell>
          <cell r="BD953">
            <v>0</v>
          </cell>
          <cell r="BE953">
            <v>0</v>
          </cell>
          <cell r="BF953">
            <v>0</v>
          </cell>
          <cell r="BG953">
            <v>0</v>
          </cell>
          <cell r="BH953">
            <v>0</v>
          </cell>
          <cell r="BI953">
            <v>0</v>
          </cell>
          <cell r="BJ953">
            <v>0</v>
          </cell>
          <cell r="BK953">
            <v>0</v>
          </cell>
          <cell r="BL953">
            <v>0</v>
          </cell>
          <cell r="BM953">
            <v>0</v>
          </cell>
          <cell r="BN953">
            <v>0</v>
          </cell>
          <cell r="BO953">
            <v>0</v>
          </cell>
          <cell r="BP953">
            <v>0</v>
          </cell>
          <cell r="BQ953">
            <v>0</v>
          </cell>
          <cell r="BR953">
            <v>0</v>
          </cell>
          <cell r="BS953">
            <v>0</v>
          </cell>
          <cell r="BT953">
            <v>0</v>
          </cell>
          <cell r="BU953">
            <v>0</v>
          </cell>
          <cell r="BV953">
            <v>0</v>
          </cell>
          <cell r="BW953">
            <v>0</v>
          </cell>
          <cell r="BX953">
            <v>0</v>
          </cell>
          <cell r="BY953">
            <v>0</v>
          </cell>
          <cell r="BZ953">
            <v>0</v>
          </cell>
          <cell r="CA953">
            <v>0</v>
          </cell>
          <cell r="CB953">
            <v>0</v>
          </cell>
          <cell r="CC953">
            <v>0</v>
          </cell>
          <cell r="CD953">
            <v>0</v>
          </cell>
          <cell r="CE953">
            <v>0</v>
          </cell>
          <cell r="CF953">
            <v>0</v>
          </cell>
          <cell r="CG953">
            <v>0</v>
          </cell>
          <cell r="CH953">
            <v>0</v>
          </cell>
          <cell r="CN953">
            <v>0</v>
          </cell>
          <cell r="CO953">
            <v>0</v>
          </cell>
          <cell r="CP953">
            <v>0</v>
          </cell>
          <cell r="CQ953">
            <v>0</v>
          </cell>
          <cell r="CR953">
            <v>0</v>
          </cell>
          <cell r="CS953">
            <v>0</v>
          </cell>
          <cell r="CT953">
            <v>0</v>
          </cell>
          <cell r="CU953">
            <v>0</v>
          </cell>
          <cell r="CV953">
            <v>0</v>
          </cell>
          <cell r="CW953">
            <v>0</v>
          </cell>
          <cell r="EE953">
            <v>0</v>
          </cell>
          <cell r="EF953">
            <v>0</v>
          </cell>
          <cell r="EG953">
            <v>0</v>
          </cell>
          <cell r="EH953">
            <v>0</v>
          </cell>
          <cell r="EI953">
            <v>0</v>
          </cell>
          <cell r="EJ953">
            <v>0</v>
          </cell>
          <cell r="EK953">
            <v>0</v>
          </cell>
          <cell r="EL953">
            <v>0</v>
          </cell>
          <cell r="EM953">
            <v>0</v>
          </cell>
        </row>
        <row r="954">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v>0</v>
          </cell>
          <cell r="AO954">
            <v>0</v>
          </cell>
          <cell r="AP954">
            <v>0</v>
          </cell>
          <cell r="AQ954">
            <v>0</v>
          </cell>
          <cell r="AR954">
            <v>0</v>
          </cell>
          <cell r="AS954">
            <v>0</v>
          </cell>
          <cell r="AT954">
            <v>0</v>
          </cell>
          <cell r="AU954">
            <v>0</v>
          </cell>
          <cell r="AV954">
            <v>0</v>
          </cell>
          <cell r="AW954">
            <v>0</v>
          </cell>
          <cell r="AX954">
            <v>0</v>
          </cell>
          <cell r="AY954">
            <v>0</v>
          </cell>
          <cell r="AZ954">
            <v>0</v>
          </cell>
          <cell r="BA954">
            <v>0</v>
          </cell>
          <cell r="BB954">
            <v>0</v>
          </cell>
          <cell r="BC954">
            <v>0</v>
          </cell>
          <cell r="BD954">
            <v>0</v>
          </cell>
          <cell r="BE954">
            <v>0</v>
          </cell>
          <cell r="BF954">
            <v>0</v>
          </cell>
          <cell r="BG954">
            <v>0</v>
          </cell>
          <cell r="BH954">
            <v>0</v>
          </cell>
          <cell r="BI954">
            <v>0</v>
          </cell>
          <cell r="BJ954">
            <v>0</v>
          </cell>
          <cell r="BK954">
            <v>0</v>
          </cell>
          <cell r="BL954">
            <v>0</v>
          </cell>
          <cell r="BM954">
            <v>0</v>
          </cell>
          <cell r="BN954">
            <v>0</v>
          </cell>
          <cell r="BO954">
            <v>0</v>
          </cell>
          <cell r="BP954">
            <v>0</v>
          </cell>
          <cell r="BQ954">
            <v>0</v>
          </cell>
          <cell r="BR954">
            <v>0</v>
          </cell>
          <cell r="BS954">
            <v>0</v>
          </cell>
          <cell r="BT954">
            <v>0</v>
          </cell>
          <cell r="BU954">
            <v>0</v>
          </cell>
          <cell r="BV954">
            <v>0</v>
          </cell>
          <cell r="BW954">
            <v>0</v>
          </cell>
          <cell r="BX954">
            <v>0</v>
          </cell>
          <cell r="BY954">
            <v>0</v>
          </cell>
          <cell r="BZ954">
            <v>0</v>
          </cell>
          <cell r="CA954">
            <v>0</v>
          </cell>
          <cell r="CB954">
            <v>0</v>
          </cell>
          <cell r="CC954">
            <v>0</v>
          </cell>
          <cell r="CD954">
            <v>0</v>
          </cell>
          <cell r="CE954">
            <v>0</v>
          </cell>
          <cell r="CF954">
            <v>0</v>
          </cell>
          <cell r="CG954">
            <v>0</v>
          </cell>
          <cell r="CH954">
            <v>0</v>
          </cell>
          <cell r="CN954">
            <v>0</v>
          </cell>
          <cell r="CO954">
            <v>0</v>
          </cell>
          <cell r="CP954">
            <v>0</v>
          </cell>
          <cell r="CQ954">
            <v>0</v>
          </cell>
          <cell r="CR954">
            <v>0</v>
          </cell>
          <cell r="CS954">
            <v>0</v>
          </cell>
          <cell r="CT954">
            <v>0</v>
          </cell>
          <cell r="CU954">
            <v>0</v>
          </cell>
          <cell r="CV954">
            <v>0</v>
          </cell>
          <cell r="CW954">
            <v>0</v>
          </cell>
          <cell r="EE954">
            <v>0</v>
          </cell>
          <cell r="EF954">
            <v>0</v>
          </cell>
          <cell r="EG954">
            <v>0</v>
          </cell>
          <cell r="EH954">
            <v>0</v>
          </cell>
          <cell r="EI954">
            <v>0</v>
          </cell>
          <cell r="EJ954">
            <v>0</v>
          </cell>
          <cell r="EK954">
            <v>0</v>
          </cell>
          <cell r="EL954">
            <v>0</v>
          </cell>
          <cell r="EM954">
            <v>0</v>
          </cell>
        </row>
        <row r="955">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v>0</v>
          </cell>
          <cell r="AK955">
            <v>0</v>
          </cell>
          <cell r="AL955">
            <v>0</v>
          </cell>
          <cell r="AM955">
            <v>0</v>
          </cell>
          <cell r="AN955">
            <v>0</v>
          </cell>
          <cell r="AO955">
            <v>0</v>
          </cell>
          <cell r="AP955">
            <v>0</v>
          </cell>
          <cell r="AQ955">
            <v>0</v>
          </cell>
          <cell r="AR955">
            <v>0</v>
          </cell>
          <cell r="AS955">
            <v>0</v>
          </cell>
          <cell r="AT955">
            <v>0</v>
          </cell>
          <cell r="AU955">
            <v>0</v>
          </cell>
          <cell r="AV955">
            <v>0</v>
          </cell>
          <cell r="AW955">
            <v>0</v>
          </cell>
          <cell r="AX955">
            <v>0</v>
          </cell>
          <cell r="AY955">
            <v>0</v>
          </cell>
          <cell r="AZ955">
            <v>0</v>
          </cell>
          <cell r="BA955">
            <v>0</v>
          </cell>
          <cell r="BB955">
            <v>0</v>
          </cell>
          <cell r="BC955">
            <v>0</v>
          </cell>
          <cell r="BD955">
            <v>0</v>
          </cell>
          <cell r="BE955">
            <v>0</v>
          </cell>
          <cell r="BF955">
            <v>0</v>
          </cell>
          <cell r="BG955">
            <v>0</v>
          </cell>
          <cell r="BH955">
            <v>0</v>
          </cell>
          <cell r="BI955">
            <v>0</v>
          </cell>
          <cell r="BJ955">
            <v>0</v>
          </cell>
          <cell r="BK955">
            <v>0</v>
          </cell>
          <cell r="BL955">
            <v>0</v>
          </cell>
          <cell r="BM955">
            <v>0</v>
          </cell>
          <cell r="BN955">
            <v>0</v>
          </cell>
          <cell r="BO955">
            <v>0</v>
          </cell>
          <cell r="BP955">
            <v>0</v>
          </cell>
          <cell r="BQ955">
            <v>0</v>
          </cell>
          <cell r="BR955">
            <v>0</v>
          </cell>
          <cell r="BS955">
            <v>0</v>
          </cell>
          <cell r="BT955">
            <v>0</v>
          </cell>
          <cell r="BU955">
            <v>0</v>
          </cell>
          <cell r="BV955">
            <v>0</v>
          </cell>
          <cell r="BW955">
            <v>0</v>
          </cell>
          <cell r="BX955">
            <v>0</v>
          </cell>
          <cell r="BY955">
            <v>0</v>
          </cell>
          <cell r="BZ955">
            <v>0</v>
          </cell>
          <cell r="CA955">
            <v>0</v>
          </cell>
          <cell r="CB955">
            <v>0</v>
          </cell>
          <cell r="CC955">
            <v>0</v>
          </cell>
          <cell r="CD955">
            <v>0</v>
          </cell>
          <cell r="CE955">
            <v>0</v>
          </cell>
          <cell r="CF955">
            <v>0</v>
          </cell>
          <cell r="CG955">
            <v>0</v>
          </cell>
          <cell r="CH955">
            <v>0</v>
          </cell>
          <cell r="CN955">
            <v>0</v>
          </cell>
          <cell r="CO955">
            <v>0</v>
          </cell>
          <cell r="CP955">
            <v>0</v>
          </cell>
          <cell r="CQ955">
            <v>0</v>
          </cell>
          <cell r="CR955">
            <v>0</v>
          </cell>
          <cell r="CS955">
            <v>0</v>
          </cell>
          <cell r="CT955">
            <v>0</v>
          </cell>
          <cell r="CU955">
            <v>0</v>
          </cell>
          <cell r="CV955">
            <v>0</v>
          </cell>
          <cell r="CW955">
            <v>0</v>
          </cell>
          <cell r="EE955">
            <v>0</v>
          </cell>
          <cell r="EF955">
            <v>0</v>
          </cell>
          <cell r="EG955">
            <v>0</v>
          </cell>
          <cell r="EH955">
            <v>0</v>
          </cell>
          <cell r="EI955">
            <v>0</v>
          </cell>
          <cell r="EJ955">
            <v>0</v>
          </cell>
          <cell r="EK955">
            <v>0</v>
          </cell>
          <cell r="EL955">
            <v>0</v>
          </cell>
          <cell r="EM955">
            <v>0</v>
          </cell>
        </row>
        <row r="956">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v>0</v>
          </cell>
          <cell r="AO956">
            <v>0</v>
          </cell>
          <cell r="AP956">
            <v>0</v>
          </cell>
          <cell r="AQ956">
            <v>0</v>
          </cell>
          <cell r="AR956">
            <v>0</v>
          </cell>
          <cell r="AS956">
            <v>0</v>
          </cell>
          <cell r="AT956">
            <v>0</v>
          </cell>
          <cell r="AU956">
            <v>0</v>
          </cell>
          <cell r="AV956">
            <v>0</v>
          </cell>
          <cell r="AW956">
            <v>0</v>
          </cell>
          <cell r="AX956">
            <v>0</v>
          </cell>
          <cell r="AY956">
            <v>0</v>
          </cell>
          <cell r="AZ956">
            <v>0</v>
          </cell>
          <cell r="BA956">
            <v>0</v>
          </cell>
          <cell r="BB956">
            <v>0</v>
          </cell>
          <cell r="BC956">
            <v>0</v>
          </cell>
          <cell r="BD956">
            <v>0</v>
          </cell>
          <cell r="BE956">
            <v>0</v>
          </cell>
          <cell r="BF956">
            <v>0</v>
          </cell>
          <cell r="BG956">
            <v>0</v>
          </cell>
          <cell r="BH956">
            <v>0</v>
          </cell>
          <cell r="BI956">
            <v>0</v>
          </cell>
          <cell r="BJ956">
            <v>0</v>
          </cell>
          <cell r="BK956">
            <v>0</v>
          </cell>
          <cell r="BL956">
            <v>0</v>
          </cell>
          <cell r="BM956">
            <v>0</v>
          </cell>
          <cell r="BN956">
            <v>0</v>
          </cell>
          <cell r="BO956">
            <v>0</v>
          </cell>
          <cell r="BP956">
            <v>0</v>
          </cell>
          <cell r="BQ956">
            <v>0</v>
          </cell>
          <cell r="BR956">
            <v>0</v>
          </cell>
          <cell r="BS956">
            <v>0</v>
          </cell>
          <cell r="BT956">
            <v>0</v>
          </cell>
          <cell r="BU956">
            <v>0</v>
          </cell>
          <cell r="BV956">
            <v>0</v>
          </cell>
          <cell r="BW956">
            <v>0</v>
          </cell>
          <cell r="BX956">
            <v>0</v>
          </cell>
          <cell r="BY956">
            <v>0</v>
          </cell>
          <cell r="BZ956">
            <v>0</v>
          </cell>
          <cell r="CA956">
            <v>0</v>
          </cell>
          <cell r="CB956">
            <v>0</v>
          </cell>
          <cell r="CC956">
            <v>0</v>
          </cell>
          <cell r="CD956">
            <v>0</v>
          </cell>
          <cell r="CE956">
            <v>0</v>
          </cell>
          <cell r="CF956">
            <v>0</v>
          </cell>
          <cell r="CG956">
            <v>0</v>
          </cell>
          <cell r="CH956">
            <v>0</v>
          </cell>
          <cell r="CN956">
            <v>0</v>
          </cell>
          <cell r="CO956">
            <v>0</v>
          </cell>
          <cell r="CP956">
            <v>0</v>
          </cell>
          <cell r="CQ956">
            <v>0</v>
          </cell>
          <cell r="CR956">
            <v>0</v>
          </cell>
          <cell r="CS956">
            <v>0</v>
          </cell>
          <cell r="CT956">
            <v>0</v>
          </cell>
          <cell r="CU956">
            <v>0</v>
          </cell>
          <cell r="CV956">
            <v>0</v>
          </cell>
          <cell r="CW956">
            <v>0</v>
          </cell>
          <cell r="EE956">
            <v>0</v>
          </cell>
          <cell r="EF956">
            <v>0</v>
          </cell>
          <cell r="EG956">
            <v>0</v>
          </cell>
          <cell r="EH956">
            <v>0</v>
          </cell>
          <cell r="EI956">
            <v>0</v>
          </cell>
          <cell r="EJ956">
            <v>0</v>
          </cell>
          <cell r="EK956">
            <v>0</v>
          </cell>
          <cell r="EL956">
            <v>0</v>
          </cell>
          <cell r="EM956">
            <v>0</v>
          </cell>
        </row>
        <row r="957">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cell r="AA957">
            <v>0</v>
          </cell>
          <cell r="AB957">
            <v>0</v>
          </cell>
          <cell r="AC957">
            <v>0</v>
          </cell>
          <cell r="AD957">
            <v>0</v>
          </cell>
          <cell r="AE957">
            <v>0</v>
          </cell>
          <cell r="AF957">
            <v>0</v>
          </cell>
          <cell r="AG957">
            <v>0</v>
          </cell>
          <cell r="AH957">
            <v>0</v>
          </cell>
          <cell r="AI957">
            <v>0</v>
          </cell>
          <cell r="AJ957">
            <v>0</v>
          </cell>
          <cell r="AK957">
            <v>0</v>
          </cell>
          <cell r="AL957">
            <v>0</v>
          </cell>
          <cell r="AM957">
            <v>0</v>
          </cell>
          <cell r="AN957">
            <v>0</v>
          </cell>
          <cell r="AO957">
            <v>0</v>
          </cell>
          <cell r="AP957">
            <v>0</v>
          </cell>
          <cell r="AQ957">
            <v>0</v>
          </cell>
          <cell r="AR957">
            <v>0</v>
          </cell>
          <cell r="AS957">
            <v>0</v>
          </cell>
          <cell r="AT957">
            <v>0</v>
          </cell>
          <cell r="AU957">
            <v>0</v>
          </cell>
          <cell r="AV957">
            <v>0</v>
          </cell>
          <cell r="AW957">
            <v>0</v>
          </cell>
          <cell r="AX957">
            <v>0</v>
          </cell>
          <cell r="AY957">
            <v>0</v>
          </cell>
          <cell r="AZ957">
            <v>0</v>
          </cell>
          <cell r="BA957">
            <v>0</v>
          </cell>
          <cell r="BB957">
            <v>0</v>
          </cell>
          <cell r="BC957">
            <v>0</v>
          </cell>
          <cell r="BD957">
            <v>0</v>
          </cell>
          <cell r="BE957">
            <v>0</v>
          </cell>
          <cell r="BF957">
            <v>0</v>
          </cell>
          <cell r="BG957">
            <v>0</v>
          </cell>
          <cell r="BH957">
            <v>0</v>
          </cell>
          <cell r="BI957">
            <v>0</v>
          </cell>
          <cell r="BJ957">
            <v>0</v>
          </cell>
          <cell r="BK957">
            <v>0</v>
          </cell>
          <cell r="BL957">
            <v>0</v>
          </cell>
          <cell r="BM957">
            <v>0</v>
          </cell>
          <cell r="BN957">
            <v>0</v>
          </cell>
          <cell r="BO957">
            <v>0</v>
          </cell>
          <cell r="BP957">
            <v>0</v>
          </cell>
          <cell r="BQ957">
            <v>0</v>
          </cell>
          <cell r="BR957">
            <v>0</v>
          </cell>
          <cell r="BS957">
            <v>0</v>
          </cell>
          <cell r="BT957">
            <v>0</v>
          </cell>
          <cell r="BU957">
            <v>0</v>
          </cell>
          <cell r="BV957">
            <v>0</v>
          </cell>
          <cell r="BW957">
            <v>0</v>
          </cell>
          <cell r="BX957">
            <v>0</v>
          </cell>
          <cell r="BY957">
            <v>0</v>
          </cell>
          <cell r="BZ957">
            <v>0</v>
          </cell>
          <cell r="CA957">
            <v>0</v>
          </cell>
          <cell r="CB957">
            <v>0</v>
          </cell>
          <cell r="CC957">
            <v>0</v>
          </cell>
          <cell r="CD957">
            <v>0</v>
          </cell>
          <cell r="CE957">
            <v>0</v>
          </cell>
          <cell r="CF957">
            <v>0</v>
          </cell>
          <cell r="CG957">
            <v>0</v>
          </cell>
          <cell r="CH957">
            <v>0</v>
          </cell>
          <cell r="CN957">
            <v>0</v>
          </cell>
          <cell r="CO957">
            <v>0</v>
          </cell>
          <cell r="CP957">
            <v>0</v>
          </cell>
          <cell r="CQ957">
            <v>0</v>
          </cell>
          <cell r="CR957">
            <v>0</v>
          </cell>
          <cell r="CS957">
            <v>0</v>
          </cell>
          <cell r="CT957">
            <v>0</v>
          </cell>
          <cell r="CU957">
            <v>0</v>
          </cell>
          <cell r="CV957">
            <v>0</v>
          </cell>
          <cell r="CW957">
            <v>0</v>
          </cell>
          <cell r="EE957">
            <v>0</v>
          </cell>
          <cell r="EF957">
            <v>0</v>
          </cell>
          <cell r="EG957">
            <v>0</v>
          </cell>
          <cell r="EH957">
            <v>0</v>
          </cell>
          <cell r="EI957">
            <v>0</v>
          </cell>
          <cell r="EJ957">
            <v>0</v>
          </cell>
          <cell r="EK957">
            <v>0</v>
          </cell>
          <cell r="EL957">
            <v>0</v>
          </cell>
          <cell r="EM957">
            <v>0</v>
          </cell>
        </row>
        <row r="958">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v>0</v>
          </cell>
          <cell r="AD958">
            <v>0</v>
          </cell>
          <cell r="AE958">
            <v>0</v>
          </cell>
          <cell r="AF958">
            <v>0</v>
          </cell>
          <cell r="AG958">
            <v>0</v>
          </cell>
          <cell r="AH958">
            <v>0</v>
          </cell>
          <cell r="AI958">
            <v>0</v>
          </cell>
          <cell r="AJ958">
            <v>0</v>
          </cell>
          <cell r="AK958">
            <v>0</v>
          </cell>
          <cell r="AL958">
            <v>0</v>
          </cell>
          <cell r="AM958">
            <v>0</v>
          </cell>
          <cell r="AN958">
            <v>0</v>
          </cell>
          <cell r="AO958">
            <v>0</v>
          </cell>
          <cell r="AP958">
            <v>0</v>
          </cell>
          <cell r="AQ958">
            <v>0</v>
          </cell>
          <cell r="AR958">
            <v>0</v>
          </cell>
          <cell r="AS958">
            <v>0</v>
          </cell>
          <cell r="AT958">
            <v>0</v>
          </cell>
          <cell r="AU958">
            <v>0</v>
          </cell>
          <cell r="AV958">
            <v>0</v>
          </cell>
          <cell r="AW958">
            <v>0</v>
          </cell>
          <cell r="AX958">
            <v>0</v>
          </cell>
          <cell r="AY958">
            <v>0</v>
          </cell>
          <cell r="AZ958">
            <v>0</v>
          </cell>
          <cell r="BA958">
            <v>0</v>
          </cell>
          <cell r="BB958">
            <v>0</v>
          </cell>
          <cell r="BC958">
            <v>0</v>
          </cell>
          <cell r="BD958">
            <v>0</v>
          </cell>
          <cell r="BE958">
            <v>0</v>
          </cell>
          <cell r="BF958">
            <v>0</v>
          </cell>
          <cell r="BG958">
            <v>0</v>
          </cell>
          <cell r="BH958">
            <v>0</v>
          </cell>
          <cell r="BI958">
            <v>0</v>
          </cell>
          <cell r="BJ958">
            <v>0</v>
          </cell>
          <cell r="BK958">
            <v>0</v>
          </cell>
          <cell r="BL958">
            <v>0</v>
          </cell>
          <cell r="BM958">
            <v>0</v>
          </cell>
          <cell r="BN958">
            <v>0</v>
          </cell>
          <cell r="BO958">
            <v>0</v>
          </cell>
          <cell r="BP958">
            <v>0</v>
          </cell>
          <cell r="BQ958">
            <v>0</v>
          </cell>
          <cell r="BR958">
            <v>0</v>
          </cell>
          <cell r="BS958">
            <v>0</v>
          </cell>
          <cell r="BT958">
            <v>0</v>
          </cell>
          <cell r="BU958">
            <v>0</v>
          </cell>
          <cell r="BV958">
            <v>0</v>
          </cell>
          <cell r="BW958">
            <v>0</v>
          </cell>
          <cell r="BX958">
            <v>0</v>
          </cell>
          <cell r="BY958">
            <v>0</v>
          </cell>
          <cell r="BZ958">
            <v>0</v>
          </cell>
          <cell r="CA958">
            <v>0</v>
          </cell>
          <cell r="CB958">
            <v>0</v>
          </cell>
          <cell r="CC958">
            <v>0</v>
          </cell>
          <cell r="CD958">
            <v>0</v>
          </cell>
          <cell r="CE958">
            <v>0</v>
          </cell>
          <cell r="CF958">
            <v>0</v>
          </cell>
          <cell r="CG958">
            <v>0</v>
          </cell>
          <cell r="CH958">
            <v>0</v>
          </cell>
          <cell r="CN958">
            <v>0</v>
          </cell>
          <cell r="CO958">
            <v>0</v>
          </cell>
          <cell r="CP958">
            <v>0</v>
          </cell>
          <cell r="CQ958">
            <v>0</v>
          </cell>
          <cell r="CR958">
            <v>0</v>
          </cell>
          <cell r="CS958">
            <v>0</v>
          </cell>
          <cell r="CT958">
            <v>0</v>
          </cell>
          <cell r="CU958">
            <v>0</v>
          </cell>
          <cell r="CV958">
            <v>0</v>
          </cell>
          <cell r="CW958">
            <v>0</v>
          </cell>
          <cell r="EE958">
            <v>0</v>
          </cell>
          <cell r="EF958">
            <v>0</v>
          </cell>
          <cell r="EG958">
            <v>0</v>
          </cell>
          <cell r="EH958">
            <v>0</v>
          </cell>
          <cell r="EI958">
            <v>0</v>
          </cell>
          <cell r="EJ958">
            <v>0</v>
          </cell>
          <cell r="EK958">
            <v>0</v>
          </cell>
          <cell r="EL958">
            <v>0</v>
          </cell>
          <cell r="EM958">
            <v>0</v>
          </cell>
        </row>
        <row r="959">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cell r="AA959">
            <v>0</v>
          </cell>
          <cell r="AB959">
            <v>0</v>
          </cell>
          <cell r="AC959">
            <v>0</v>
          </cell>
          <cell r="AD959">
            <v>0</v>
          </cell>
          <cell r="AE959">
            <v>0</v>
          </cell>
          <cell r="AF959">
            <v>0</v>
          </cell>
          <cell r="AG959">
            <v>0</v>
          </cell>
          <cell r="AH959">
            <v>0</v>
          </cell>
          <cell r="AI959">
            <v>0</v>
          </cell>
          <cell r="AJ959">
            <v>0</v>
          </cell>
          <cell r="AK959">
            <v>0</v>
          </cell>
          <cell r="AL959">
            <v>0</v>
          </cell>
          <cell r="AM959">
            <v>0</v>
          </cell>
          <cell r="AN959">
            <v>0</v>
          </cell>
          <cell r="AO959">
            <v>0</v>
          </cell>
          <cell r="AP959">
            <v>0</v>
          </cell>
          <cell r="AQ959">
            <v>0</v>
          </cell>
          <cell r="AR959">
            <v>0</v>
          </cell>
          <cell r="AS959">
            <v>0</v>
          </cell>
          <cell r="AT959">
            <v>0</v>
          </cell>
          <cell r="AU959">
            <v>0</v>
          </cell>
          <cell r="AV959">
            <v>0</v>
          </cell>
          <cell r="AW959">
            <v>0</v>
          </cell>
          <cell r="AX959">
            <v>0</v>
          </cell>
          <cell r="AY959">
            <v>0</v>
          </cell>
          <cell r="AZ959">
            <v>0</v>
          </cell>
          <cell r="BA959">
            <v>0</v>
          </cell>
          <cell r="BB959">
            <v>0</v>
          </cell>
          <cell r="BC959">
            <v>0</v>
          </cell>
          <cell r="BD959">
            <v>0</v>
          </cell>
          <cell r="BE959">
            <v>0</v>
          </cell>
          <cell r="BF959">
            <v>0</v>
          </cell>
          <cell r="BG959">
            <v>0</v>
          </cell>
          <cell r="BH959">
            <v>0</v>
          </cell>
          <cell r="BI959">
            <v>0</v>
          </cell>
          <cell r="BJ959">
            <v>0</v>
          </cell>
          <cell r="BK959">
            <v>0</v>
          </cell>
          <cell r="BL959">
            <v>0</v>
          </cell>
          <cell r="BM959">
            <v>0</v>
          </cell>
          <cell r="BN959">
            <v>0</v>
          </cell>
          <cell r="BO959">
            <v>0</v>
          </cell>
          <cell r="BP959">
            <v>0</v>
          </cell>
          <cell r="BQ959">
            <v>0</v>
          </cell>
          <cell r="BR959">
            <v>0</v>
          </cell>
          <cell r="BS959">
            <v>0</v>
          </cell>
          <cell r="BT959">
            <v>0</v>
          </cell>
          <cell r="BU959">
            <v>0</v>
          </cell>
          <cell r="BV959">
            <v>0</v>
          </cell>
          <cell r="BW959">
            <v>0</v>
          </cell>
          <cell r="BX959">
            <v>0</v>
          </cell>
          <cell r="BY959">
            <v>0</v>
          </cell>
          <cell r="BZ959">
            <v>0</v>
          </cell>
          <cell r="CA959">
            <v>0</v>
          </cell>
          <cell r="CB959">
            <v>0</v>
          </cell>
          <cell r="CC959">
            <v>0</v>
          </cell>
          <cell r="CD959">
            <v>0</v>
          </cell>
          <cell r="CE959">
            <v>0</v>
          </cell>
          <cell r="CF959">
            <v>0</v>
          </cell>
          <cell r="CG959">
            <v>0</v>
          </cell>
          <cell r="CH959">
            <v>0</v>
          </cell>
          <cell r="CN959">
            <v>0</v>
          </cell>
          <cell r="CO959">
            <v>0</v>
          </cell>
          <cell r="CP959">
            <v>0</v>
          </cell>
          <cell r="CQ959">
            <v>0</v>
          </cell>
          <cell r="CR959">
            <v>0</v>
          </cell>
          <cell r="CS959">
            <v>0</v>
          </cell>
          <cell r="CT959">
            <v>0</v>
          </cell>
          <cell r="CU959">
            <v>0</v>
          </cell>
          <cell r="CV959">
            <v>0</v>
          </cell>
          <cell r="CW959">
            <v>0</v>
          </cell>
          <cell r="EE959">
            <v>0</v>
          </cell>
          <cell r="EF959">
            <v>0</v>
          </cell>
          <cell r="EG959">
            <v>0</v>
          </cell>
          <cell r="EH959">
            <v>0</v>
          </cell>
          <cell r="EI959">
            <v>0</v>
          </cell>
          <cell r="EJ959">
            <v>0</v>
          </cell>
          <cell r="EK959">
            <v>0</v>
          </cell>
          <cell r="EL959">
            <v>0</v>
          </cell>
          <cell r="EM959">
            <v>0</v>
          </cell>
        </row>
        <row r="960">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v>0</v>
          </cell>
          <cell r="AO960">
            <v>0</v>
          </cell>
          <cell r="AP960">
            <v>0</v>
          </cell>
          <cell r="AQ960">
            <v>0</v>
          </cell>
          <cell r="AR960">
            <v>0</v>
          </cell>
          <cell r="AS960">
            <v>0</v>
          </cell>
          <cell r="AT960">
            <v>0</v>
          </cell>
          <cell r="AU960">
            <v>0</v>
          </cell>
          <cell r="AV960">
            <v>0</v>
          </cell>
          <cell r="AW960">
            <v>0</v>
          </cell>
          <cell r="AX960">
            <v>0</v>
          </cell>
          <cell r="AY960">
            <v>0</v>
          </cell>
          <cell r="AZ960">
            <v>0</v>
          </cell>
          <cell r="BA960">
            <v>0</v>
          </cell>
          <cell r="BB960">
            <v>0</v>
          </cell>
          <cell r="BC960">
            <v>0</v>
          </cell>
          <cell r="BD960">
            <v>0</v>
          </cell>
          <cell r="BE960">
            <v>0</v>
          </cell>
          <cell r="BF960">
            <v>0</v>
          </cell>
          <cell r="BG960">
            <v>0</v>
          </cell>
          <cell r="BH960">
            <v>0</v>
          </cell>
          <cell r="BI960">
            <v>0</v>
          </cell>
          <cell r="BJ960">
            <v>0</v>
          </cell>
          <cell r="BK960">
            <v>0</v>
          </cell>
          <cell r="BL960">
            <v>0</v>
          </cell>
          <cell r="BM960">
            <v>0</v>
          </cell>
          <cell r="BN960">
            <v>0</v>
          </cell>
          <cell r="BO960">
            <v>0</v>
          </cell>
          <cell r="BP960">
            <v>0</v>
          </cell>
          <cell r="BQ960">
            <v>0</v>
          </cell>
          <cell r="BR960">
            <v>0</v>
          </cell>
          <cell r="BS960">
            <v>0</v>
          </cell>
          <cell r="BT960">
            <v>0</v>
          </cell>
          <cell r="BU960">
            <v>0</v>
          </cell>
          <cell r="BV960">
            <v>0</v>
          </cell>
          <cell r="BW960">
            <v>0</v>
          </cell>
          <cell r="BX960">
            <v>0</v>
          </cell>
          <cell r="BY960">
            <v>0</v>
          </cell>
          <cell r="BZ960">
            <v>0</v>
          </cell>
          <cell r="CA960">
            <v>0</v>
          </cell>
          <cell r="CB960">
            <v>0</v>
          </cell>
          <cell r="CC960">
            <v>0</v>
          </cell>
          <cell r="CD960">
            <v>0</v>
          </cell>
          <cell r="CE960">
            <v>0</v>
          </cell>
          <cell r="CF960">
            <v>0</v>
          </cell>
          <cell r="CG960">
            <v>0</v>
          </cell>
          <cell r="CH960">
            <v>0</v>
          </cell>
          <cell r="CN960">
            <v>0</v>
          </cell>
          <cell r="CO960">
            <v>0</v>
          </cell>
          <cell r="CP960">
            <v>0</v>
          </cell>
          <cell r="CQ960">
            <v>0</v>
          </cell>
          <cell r="CR960">
            <v>0</v>
          </cell>
          <cell r="CS960">
            <v>0</v>
          </cell>
          <cell r="CT960">
            <v>0</v>
          </cell>
          <cell r="CU960">
            <v>0</v>
          </cell>
          <cell r="CV960">
            <v>0</v>
          </cell>
          <cell r="CW960">
            <v>0</v>
          </cell>
          <cell r="EE960">
            <v>0</v>
          </cell>
          <cell r="EF960">
            <v>0</v>
          </cell>
          <cell r="EG960">
            <v>0</v>
          </cell>
          <cell r="EH960">
            <v>0</v>
          </cell>
          <cell r="EI960">
            <v>0</v>
          </cell>
          <cell r="EJ960">
            <v>0</v>
          </cell>
          <cell r="EK960">
            <v>0</v>
          </cell>
          <cell r="EL960">
            <v>0</v>
          </cell>
          <cell r="EM960">
            <v>0</v>
          </cell>
        </row>
        <row r="961">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cell r="AF961">
            <v>0</v>
          </cell>
          <cell r="AG961">
            <v>0</v>
          </cell>
          <cell r="AH961">
            <v>0</v>
          </cell>
          <cell r="AI961">
            <v>0</v>
          </cell>
          <cell r="AJ961">
            <v>0</v>
          </cell>
          <cell r="AK961">
            <v>0</v>
          </cell>
          <cell r="AL961">
            <v>0</v>
          </cell>
          <cell r="AM961">
            <v>0</v>
          </cell>
          <cell r="AN961">
            <v>0</v>
          </cell>
          <cell r="AO961">
            <v>0</v>
          </cell>
          <cell r="AP961">
            <v>0</v>
          </cell>
          <cell r="AQ961">
            <v>0</v>
          </cell>
          <cell r="AR961">
            <v>0</v>
          </cell>
          <cell r="AS961">
            <v>0</v>
          </cell>
          <cell r="AT961">
            <v>0</v>
          </cell>
          <cell r="AU961">
            <v>0</v>
          </cell>
          <cell r="AV961">
            <v>0</v>
          </cell>
          <cell r="AW961">
            <v>0</v>
          </cell>
          <cell r="AX961">
            <v>0</v>
          </cell>
          <cell r="AY961">
            <v>0</v>
          </cell>
          <cell r="AZ961">
            <v>0</v>
          </cell>
          <cell r="BA961">
            <v>0</v>
          </cell>
          <cell r="BB961">
            <v>0</v>
          </cell>
          <cell r="BC961">
            <v>0</v>
          </cell>
          <cell r="BD961">
            <v>0</v>
          </cell>
          <cell r="BE961">
            <v>0</v>
          </cell>
          <cell r="BF961">
            <v>0</v>
          </cell>
          <cell r="BG961">
            <v>0</v>
          </cell>
          <cell r="BH961">
            <v>0</v>
          </cell>
          <cell r="BI961">
            <v>0</v>
          </cell>
          <cell r="BJ961">
            <v>0</v>
          </cell>
          <cell r="BK961">
            <v>0</v>
          </cell>
          <cell r="BL961">
            <v>0</v>
          </cell>
          <cell r="BM961">
            <v>0</v>
          </cell>
          <cell r="BN961">
            <v>0</v>
          </cell>
          <cell r="BO961">
            <v>0</v>
          </cell>
          <cell r="BP961">
            <v>0</v>
          </cell>
          <cell r="BQ961">
            <v>0</v>
          </cell>
          <cell r="BR961">
            <v>0</v>
          </cell>
          <cell r="BS961">
            <v>0</v>
          </cell>
          <cell r="BT961">
            <v>0</v>
          </cell>
          <cell r="BU961">
            <v>0</v>
          </cell>
          <cell r="BV961">
            <v>0</v>
          </cell>
          <cell r="BW961">
            <v>0</v>
          </cell>
          <cell r="BX961">
            <v>0</v>
          </cell>
          <cell r="BY961">
            <v>0</v>
          </cell>
          <cell r="BZ961">
            <v>0</v>
          </cell>
          <cell r="CA961">
            <v>0</v>
          </cell>
          <cell r="CB961">
            <v>0</v>
          </cell>
          <cell r="CC961">
            <v>0</v>
          </cell>
          <cell r="CD961">
            <v>0</v>
          </cell>
          <cell r="CE961">
            <v>0</v>
          </cell>
          <cell r="CF961">
            <v>0</v>
          </cell>
          <cell r="CG961">
            <v>0</v>
          </cell>
          <cell r="CH961">
            <v>0</v>
          </cell>
          <cell r="CN961">
            <v>0</v>
          </cell>
          <cell r="CO961">
            <v>0</v>
          </cell>
          <cell r="CP961">
            <v>0</v>
          </cell>
          <cell r="CQ961">
            <v>0</v>
          </cell>
          <cell r="CR961">
            <v>0</v>
          </cell>
          <cell r="CS961">
            <v>0</v>
          </cell>
          <cell r="CT961">
            <v>0</v>
          </cell>
          <cell r="CU961">
            <v>0</v>
          </cell>
          <cell r="CV961">
            <v>0</v>
          </cell>
          <cell r="CW961">
            <v>0</v>
          </cell>
          <cell r="EE961">
            <v>0</v>
          </cell>
          <cell r="EF961">
            <v>0</v>
          </cell>
          <cell r="EG961">
            <v>0</v>
          </cell>
          <cell r="EH961">
            <v>0</v>
          </cell>
          <cell r="EI961">
            <v>0</v>
          </cell>
          <cell r="EJ961">
            <v>0</v>
          </cell>
          <cell r="EK961">
            <v>0</v>
          </cell>
          <cell r="EL961">
            <v>0</v>
          </cell>
          <cell r="EM961">
            <v>0</v>
          </cell>
        </row>
        <row r="962">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v>0</v>
          </cell>
          <cell r="AK962">
            <v>0</v>
          </cell>
          <cell r="AL962">
            <v>0</v>
          </cell>
          <cell r="AM962">
            <v>0</v>
          </cell>
          <cell r="AN962">
            <v>0</v>
          </cell>
          <cell r="AO962">
            <v>0</v>
          </cell>
          <cell r="AP962">
            <v>0</v>
          </cell>
          <cell r="AQ962">
            <v>0</v>
          </cell>
          <cell r="AR962">
            <v>0</v>
          </cell>
          <cell r="AS962">
            <v>0</v>
          </cell>
          <cell r="AT962">
            <v>0</v>
          </cell>
          <cell r="AU962">
            <v>0</v>
          </cell>
          <cell r="AV962">
            <v>0</v>
          </cell>
          <cell r="AW962">
            <v>0</v>
          </cell>
          <cell r="AX962">
            <v>0</v>
          </cell>
          <cell r="AY962">
            <v>0</v>
          </cell>
          <cell r="AZ962">
            <v>0</v>
          </cell>
          <cell r="BA962">
            <v>0</v>
          </cell>
          <cell r="BB962">
            <v>0</v>
          </cell>
          <cell r="BC962">
            <v>0</v>
          </cell>
          <cell r="BD962">
            <v>0</v>
          </cell>
          <cell r="BE962">
            <v>0</v>
          </cell>
          <cell r="BF962">
            <v>0</v>
          </cell>
          <cell r="BG962">
            <v>0</v>
          </cell>
          <cell r="BH962">
            <v>0</v>
          </cell>
          <cell r="BI962">
            <v>0</v>
          </cell>
          <cell r="BJ962">
            <v>0</v>
          </cell>
          <cell r="BK962">
            <v>0</v>
          </cell>
          <cell r="BL962">
            <v>0</v>
          </cell>
          <cell r="BM962">
            <v>0</v>
          </cell>
          <cell r="BN962">
            <v>0</v>
          </cell>
          <cell r="BO962">
            <v>0</v>
          </cell>
          <cell r="BP962">
            <v>0</v>
          </cell>
          <cell r="BQ962">
            <v>0</v>
          </cell>
          <cell r="BR962">
            <v>0</v>
          </cell>
          <cell r="BS962">
            <v>0</v>
          </cell>
          <cell r="BT962">
            <v>0</v>
          </cell>
          <cell r="BU962">
            <v>0</v>
          </cell>
          <cell r="BV962">
            <v>0</v>
          </cell>
          <cell r="BW962">
            <v>0</v>
          </cell>
          <cell r="BX962">
            <v>0</v>
          </cell>
          <cell r="BY962">
            <v>0</v>
          </cell>
          <cell r="BZ962">
            <v>0</v>
          </cell>
          <cell r="CA962">
            <v>0</v>
          </cell>
          <cell r="CB962">
            <v>0</v>
          </cell>
          <cell r="CC962">
            <v>0</v>
          </cell>
          <cell r="CD962">
            <v>0</v>
          </cell>
          <cell r="CE962">
            <v>0</v>
          </cell>
          <cell r="CF962">
            <v>0</v>
          </cell>
          <cell r="CG962">
            <v>0</v>
          </cell>
          <cell r="CH962">
            <v>0</v>
          </cell>
          <cell r="CN962">
            <v>0</v>
          </cell>
          <cell r="CO962">
            <v>0</v>
          </cell>
          <cell r="CP962">
            <v>0</v>
          </cell>
          <cell r="CQ962">
            <v>0</v>
          </cell>
          <cell r="CR962">
            <v>0</v>
          </cell>
          <cell r="CS962">
            <v>0</v>
          </cell>
          <cell r="CT962">
            <v>0</v>
          </cell>
          <cell r="CU962">
            <v>0</v>
          </cell>
          <cell r="CV962">
            <v>0</v>
          </cell>
          <cell r="CW962">
            <v>0</v>
          </cell>
          <cell r="EE962">
            <v>0</v>
          </cell>
          <cell r="EF962">
            <v>0</v>
          </cell>
          <cell r="EG962">
            <v>0</v>
          </cell>
          <cell r="EH962">
            <v>0</v>
          </cell>
          <cell r="EI962">
            <v>0</v>
          </cell>
          <cell r="EJ962">
            <v>0</v>
          </cell>
          <cell r="EK962">
            <v>0</v>
          </cell>
          <cell r="EL962">
            <v>0</v>
          </cell>
          <cell r="EM962">
            <v>0</v>
          </cell>
        </row>
        <row r="963">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cell r="AA963">
            <v>0</v>
          </cell>
          <cell r="AB963">
            <v>0</v>
          </cell>
          <cell r="AC963">
            <v>0</v>
          </cell>
          <cell r="AD963">
            <v>0</v>
          </cell>
          <cell r="AE963">
            <v>0</v>
          </cell>
          <cell r="AF963">
            <v>0</v>
          </cell>
          <cell r="AG963">
            <v>0</v>
          </cell>
          <cell r="AH963">
            <v>0</v>
          </cell>
          <cell r="AI963">
            <v>0</v>
          </cell>
          <cell r="AJ963">
            <v>0</v>
          </cell>
          <cell r="AK963">
            <v>0</v>
          </cell>
          <cell r="AL963">
            <v>0</v>
          </cell>
          <cell r="AM963">
            <v>0</v>
          </cell>
          <cell r="AN963">
            <v>0</v>
          </cell>
          <cell r="AO963">
            <v>0</v>
          </cell>
          <cell r="AP963">
            <v>0</v>
          </cell>
          <cell r="AQ963">
            <v>0</v>
          </cell>
          <cell r="AR963">
            <v>0</v>
          </cell>
          <cell r="AS963">
            <v>0</v>
          </cell>
          <cell r="AT963">
            <v>0</v>
          </cell>
          <cell r="AU963">
            <v>0</v>
          </cell>
          <cell r="AV963">
            <v>0</v>
          </cell>
          <cell r="AW963">
            <v>0</v>
          </cell>
          <cell r="AX963">
            <v>0</v>
          </cell>
          <cell r="AY963">
            <v>0</v>
          </cell>
          <cell r="AZ963">
            <v>0</v>
          </cell>
          <cell r="BA963">
            <v>0</v>
          </cell>
          <cell r="BB963">
            <v>0</v>
          </cell>
          <cell r="BC963">
            <v>0</v>
          </cell>
          <cell r="BD963">
            <v>0</v>
          </cell>
          <cell r="BE963">
            <v>0</v>
          </cell>
          <cell r="BF963">
            <v>0</v>
          </cell>
          <cell r="BG963">
            <v>0</v>
          </cell>
          <cell r="BH963">
            <v>0</v>
          </cell>
          <cell r="BI963">
            <v>0</v>
          </cell>
          <cell r="BJ963">
            <v>0</v>
          </cell>
          <cell r="BK963">
            <v>0</v>
          </cell>
          <cell r="BL963">
            <v>0</v>
          </cell>
          <cell r="BM963">
            <v>0</v>
          </cell>
          <cell r="BN963">
            <v>0</v>
          </cell>
          <cell r="BO963">
            <v>0</v>
          </cell>
          <cell r="BP963">
            <v>0</v>
          </cell>
          <cell r="BQ963">
            <v>0</v>
          </cell>
          <cell r="BR963">
            <v>0</v>
          </cell>
          <cell r="BS963">
            <v>0</v>
          </cell>
          <cell r="BT963">
            <v>0</v>
          </cell>
          <cell r="BU963">
            <v>0</v>
          </cell>
          <cell r="BV963">
            <v>0</v>
          </cell>
          <cell r="BW963">
            <v>0</v>
          </cell>
          <cell r="BX963">
            <v>0</v>
          </cell>
          <cell r="BY963">
            <v>0</v>
          </cell>
          <cell r="BZ963">
            <v>0</v>
          </cell>
          <cell r="CA963">
            <v>0</v>
          </cell>
          <cell r="CB963">
            <v>0</v>
          </cell>
          <cell r="CC963">
            <v>0</v>
          </cell>
          <cell r="CD963">
            <v>0</v>
          </cell>
          <cell r="CE963">
            <v>0</v>
          </cell>
          <cell r="CF963">
            <v>0</v>
          </cell>
          <cell r="CG963">
            <v>0</v>
          </cell>
          <cell r="CH963">
            <v>0</v>
          </cell>
          <cell r="CN963">
            <v>0</v>
          </cell>
          <cell r="CO963">
            <v>0</v>
          </cell>
          <cell r="CP963">
            <v>0</v>
          </cell>
          <cell r="CQ963">
            <v>0</v>
          </cell>
          <cell r="CR963">
            <v>0</v>
          </cell>
          <cell r="CS963">
            <v>0</v>
          </cell>
          <cell r="CT963">
            <v>0</v>
          </cell>
          <cell r="CU963">
            <v>0</v>
          </cell>
          <cell r="CV963">
            <v>0</v>
          </cell>
          <cell r="CW963">
            <v>0</v>
          </cell>
          <cell r="EE963">
            <v>0</v>
          </cell>
          <cell r="EF963">
            <v>0</v>
          </cell>
          <cell r="EG963">
            <v>0</v>
          </cell>
          <cell r="EH963">
            <v>0</v>
          </cell>
          <cell r="EI963">
            <v>0</v>
          </cell>
          <cell r="EJ963">
            <v>0</v>
          </cell>
          <cell r="EK963">
            <v>0</v>
          </cell>
          <cell r="EL963">
            <v>0</v>
          </cell>
          <cell r="EM963">
            <v>0</v>
          </cell>
        </row>
        <row r="964">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cell r="AF964">
            <v>0</v>
          </cell>
          <cell r="AG964">
            <v>0</v>
          </cell>
          <cell r="AH964">
            <v>0</v>
          </cell>
          <cell r="AI964">
            <v>0</v>
          </cell>
          <cell r="AJ964">
            <v>0</v>
          </cell>
          <cell r="AK964">
            <v>0</v>
          </cell>
          <cell r="AL964">
            <v>0</v>
          </cell>
          <cell r="AM964">
            <v>0</v>
          </cell>
          <cell r="AN964">
            <v>0</v>
          </cell>
          <cell r="AO964">
            <v>0</v>
          </cell>
          <cell r="AP964">
            <v>0</v>
          </cell>
          <cell r="AQ964">
            <v>0</v>
          </cell>
          <cell r="AR964">
            <v>0</v>
          </cell>
          <cell r="AS964">
            <v>0</v>
          </cell>
          <cell r="AT964">
            <v>0</v>
          </cell>
          <cell r="AU964">
            <v>0</v>
          </cell>
          <cell r="AV964">
            <v>0</v>
          </cell>
          <cell r="AW964">
            <v>0</v>
          </cell>
          <cell r="AX964">
            <v>0</v>
          </cell>
          <cell r="AY964">
            <v>0</v>
          </cell>
          <cell r="AZ964">
            <v>0</v>
          </cell>
          <cell r="BA964">
            <v>0</v>
          </cell>
          <cell r="BB964">
            <v>0</v>
          </cell>
          <cell r="BC964">
            <v>0</v>
          </cell>
          <cell r="BD964">
            <v>0</v>
          </cell>
          <cell r="BE964">
            <v>0</v>
          </cell>
          <cell r="BF964">
            <v>0</v>
          </cell>
          <cell r="BG964">
            <v>0</v>
          </cell>
          <cell r="BH964">
            <v>0</v>
          </cell>
          <cell r="BI964">
            <v>0</v>
          </cell>
          <cell r="BJ964">
            <v>0</v>
          </cell>
          <cell r="BK964">
            <v>0</v>
          </cell>
          <cell r="BL964">
            <v>0</v>
          </cell>
          <cell r="BM964">
            <v>0</v>
          </cell>
          <cell r="BN964">
            <v>0</v>
          </cell>
          <cell r="BO964">
            <v>0</v>
          </cell>
          <cell r="BP964">
            <v>0</v>
          </cell>
          <cell r="BQ964">
            <v>0</v>
          </cell>
          <cell r="BR964">
            <v>0</v>
          </cell>
          <cell r="BS964">
            <v>0</v>
          </cell>
          <cell r="BT964">
            <v>0</v>
          </cell>
          <cell r="BU964">
            <v>0</v>
          </cell>
          <cell r="BV964">
            <v>0</v>
          </cell>
          <cell r="BW964">
            <v>0</v>
          </cell>
          <cell r="BX964">
            <v>0</v>
          </cell>
          <cell r="BY964">
            <v>0</v>
          </cell>
          <cell r="BZ964">
            <v>0</v>
          </cell>
          <cell r="CA964">
            <v>0</v>
          </cell>
          <cell r="CB964">
            <v>0</v>
          </cell>
          <cell r="CC964">
            <v>0</v>
          </cell>
          <cell r="CD964">
            <v>0</v>
          </cell>
          <cell r="CE964">
            <v>0</v>
          </cell>
          <cell r="CF964">
            <v>0</v>
          </cell>
          <cell r="CG964">
            <v>0</v>
          </cell>
          <cell r="CH964">
            <v>0</v>
          </cell>
          <cell r="CN964">
            <v>0</v>
          </cell>
          <cell r="CO964">
            <v>0</v>
          </cell>
          <cell r="CP964">
            <v>0</v>
          </cell>
          <cell r="CQ964">
            <v>0</v>
          </cell>
          <cell r="CR964">
            <v>0</v>
          </cell>
          <cell r="CS964">
            <v>0</v>
          </cell>
          <cell r="CT964">
            <v>0</v>
          </cell>
          <cell r="CU964">
            <v>0</v>
          </cell>
          <cell r="CV964">
            <v>0</v>
          </cell>
          <cell r="CW964">
            <v>0</v>
          </cell>
          <cell r="EE964">
            <v>0</v>
          </cell>
          <cell r="EF964">
            <v>0</v>
          </cell>
          <cell r="EG964">
            <v>0</v>
          </cell>
          <cell r="EH964">
            <v>0</v>
          </cell>
          <cell r="EI964">
            <v>0</v>
          </cell>
          <cell r="EJ964">
            <v>0</v>
          </cell>
          <cell r="EK964">
            <v>0</v>
          </cell>
          <cell r="EL964">
            <v>0</v>
          </cell>
          <cell r="EM964">
            <v>0</v>
          </cell>
        </row>
        <row r="965">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0</v>
          </cell>
          <cell r="AF965">
            <v>0</v>
          </cell>
          <cell r="AG965">
            <v>0</v>
          </cell>
          <cell r="AH965">
            <v>0</v>
          </cell>
          <cell r="AI965">
            <v>0</v>
          </cell>
          <cell r="AJ965">
            <v>0</v>
          </cell>
          <cell r="AK965">
            <v>0</v>
          </cell>
          <cell r="AL965">
            <v>0</v>
          </cell>
          <cell r="AM965">
            <v>0</v>
          </cell>
          <cell r="AN965">
            <v>0</v>
          </cell>
          <cell r="AO965">
            <v>0</v>
          </cell>
          <cell r="AP965">
            <v>0</v>
          </cell>
          <cell r="AQ965">
            <v>0</v>
          </cell>
          <cell r="AR965">
            <v>0</v>
          </cell>
          <cell r="AS965">
            <v>0</v>
          </cell>
          <cell r="AT965">
            <v>0</v>
          </cell>
          <cell r="AU965">
            <v>0</v>
          </cell>
          <cell r="AV965">
            <v>0</v>
          </cell>
          <cell r="AW965">
            <v>0</v>
          </cell>
          <cell r="AX965">
            <v>0</v>
          </cell>
          <cell r="AY965">
            <v>0</v>
          </cell>
          <cell r="AZ965">
            <v>0</v>
          </cell>
          <cell r="BA965">
            <v>0</v>
          </cell>
          <cell r="BB965">
            <v>0</v>
          </cell>
          <cell r="BC965">
            <v>0</v>
          </cell>
          <cell r="BD965">
            <v>0</v>
          </cell>
          <cell r="BE965">
            <v>0</v>
          </cell>
          <cell r="BF965">
            <v>0</v>
          </cell>
          <cell r="BG965">
            <v>0</v>
          </cell>
          <cell r="BH965">
            <v>0</v>
          </cell>
          <cell r="BI965">
            <v>0</v>
          </cell>
          <cell r="BJ965">
            <v>0</v>
          </cell>
          <cell r="BK965">
            <v>0</v>
          </cell>
          <cell r="BL965">
            <v>0</v>
          </cell>
          <cell r="BM965">
            <v>0</v>
          </cell>
          <cell r="BN965">
            <v>0</v>
          </cell>
          <cell r="BO965">
            <v>0</v>
          </cell>
          <cell r="BP965">
            <v>0</v>
          </cell>
          <cell r="BQ965">
            <v>0</v>
          </cell>
          <cell r="BR965">
            <v>0</v>
          </cell>
          <cell r="BS965">
            <v>0</v>
          </cell>
          <cell r="BT965">
            <v>0</v>
          </cell>
          <cell r="BU965">
            <v>0</v>
          </cell>
          <cell r="BV965">
            <v>0</v>
          </cell>
          <cell r="BW965">
            <v>0</v>
          </cell>
          <cell r="BX965">
            <v>0</v>
          </cell>
          <cell r="BY965">
            <v>0</v>
          </cell>
          <cell r="BZ965">
            <v>0</v>
          </cell>
          <cell r="CA965">
            <v>0</v>
          </cell>
          <cell r="CB965">
            <v>0</v>
          </cell>
          <cell r="CC965">
            <v>0</v>
          </cell>
          <cell r="CD965">
            <v>0</v>
          </cell>
          <cell r="CE965">
            <v>0</v>
          </cell>
          <cell r="CF965">
            <v>0</v>
          </cell>
          <cell r="CG965">
            <v>0</v>
          </cell>
          <cell r="CH965">
            <v>0</v>
          </cell>
          <cell r="CN965">
            <v>0</v>
          </cell>
          <cell r="CO965">
            <v>0</v>
          </cell>
          <cell r="CP965">
            <v>0</v>
          </cell>
          <cell r="CQ965">
            <v>0</v>
          </cell>
          <cell r="CR965">
            <v>0</v>
          </cell>
          <cell r="CS965">
            <v>0</v>
          </cell>
          <cell r="CT965">
            <v>0</v>
          </cell>
          <cell r="CU965">
            <v>0</v>
          </cell>
          <cell r="CV965">
            <v>0</v>
          </cell>
          <cell r="CW965">
            <v>0</v>
          </cell>
          <cell r="EE965">
            <v>0</v>
          </cell>
          <cell r="EF965">
            <v>0</v>
          </cell>
          <cell r="EG965">
            <v>0</v>
          </cell>
          <cell r="EH965">
            <v>0</v>
          </cell>
          <cell r="EI965">
            <v>0</v>
          </cell>
          <cell r="EJ965">
            <v>0</v>
          </cell>
          <cell r="EK965">
            <v>0</v>
          </cell>
          <cell r="EL965">
            <v>0</v>
          </cell>
          <cell r="EM965">
            <v>0</v>
          </cell>
        </row>
        <row r="966">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cell r="AE966">
            <v>0</v>
          </cell>
          <cell r="AF966">
            <v>0</v>
          </cell>
          <cell r="AG966">
            <v>0</v>
          </cell>
          <cell r="AH966">
            <v>0</v>
          </cell>
          <cell r="AI966">
            <v>0</v>
          </cell>
          <cell r="AJ966">
            <v>0</v>
          </cell>
          <cell r="AK966">
            <v>0</v>
          </cell>
          <cell r="AL966">
            <v>0</v>
          </cell>
          <cell r="AM966">
            <v>0</v>
          </cell>
          <cell r="AN966">
            <v>0</v>
          </cell>
          <cell r="AO966">
            <v>0</v>
          </cell>
          <cell r="AP966">
            <v>0</v>
          </cell>
          <cell r="AQ966">
            <v>0</v>
          </cell>
          <cell r="AR966">
            <v>0</v>
          </cell>
          <cell r="AS966">
            <v>0</v>
          </cell>
          <cell r="AT966">
            <v>0</v>
          </cell>
          <cell r="AU966">
            <v>0</v>
          </cell>
          <cell r="AV966">
            <v>0</v>
          </cell>
          <cell r="AW966">
            <v>0</v>
          </cell>
          <cell r="AX966">
            <v>0</v>
          </cell>
          <cell r="AY966">
            <v>0</v>
          </cell>
          <cell r="AZ966">
            <v>0</v>
          </cell>
          <cell r="BA966">
            <v>0</v>
          </cell>
          <cell r="BB966">
            <v>0</v>
          </cell>
          <cell r="BC966">
            <v>0</v>
          </cell>
          <cell r="BD966">
            <v>0</v>
          </cell>
          <cell r="BE966">
            <v>0</v>
          </cell>
          <cell r="BF966">
            <v>0</v>
          </cell>
          <cell r="BG966">
            <v>0</v>
          </cell>
          <cell r="BH966">
            <v>0</v>
          </cell>
          <cell r="BI966">
            <v>0</v>
          </cell>
          <cell r="BJ966">
            <v>0</v>
          </cell>
          <cell r="BK966">
            <v>0</v>
          </cell>
          <cell r="BL966">
            <v>0</v>
          </cell>
          <cell r="BM966">
            <v>0</v>
          </cell>
          <cell r="BN966">
            <v>0</v>
          </cell>
          <cell r="BO966">
            <v>0</v>
          </cell>
          <cell r="BP966">
            <v>0</v>
          </cell>
          <cell r="BQ966">
            <v>0</v>
          </cell>
          <cell r="BR966">
            <v>0</v>
          </cell>
          <cell r="BS966">
            <v>0</v>
          </cell>
          <cell r="BT966">
            <v>0</v>
          </cell>
          <cell r="BU966">
            <v>0</v>
          </cell>
          <cell r="BV966">
            <v>0</v>
          </cell>
          <cell r="BW966">
            <v>0</v>
          </cell>
          <cell r="BX966">
            <v>0</v>
          </cell>
          <cell r="BY966">
            <v>0</v>
          </cell>
          <cell r="BZ966">
            <v>0</v>
          </cell>
          <cell r="CA966">
            <v>0</v>
          </cell>
          <cell r="CB966">
            <v>0</v>
          </cell>
          <cell r="CC966">
            <v>0</v>
          </cell>
          <cell r="CD966">
            <v>0</v>
          </cell>
          <cell r="CE966">
            <v>0</v>
          </cell>
          <cell r="CF966">
            <v>0</v>
          </cell>
          <cell r="CG966">
            <v>0</v>
          </cell>
          <cell r="CH966">
            <v>0</v>
          </cell>
          <cell r="CN966">
            <v>0</v>
          </cell>
          <cell r="CO966">
            <v>0</v>
          </cell>
          <cell r="CP966">
            <v>0</v>
          </cell>
          <cell r="CQ966">
            <v>0</v>
          </cell>
          <cell r="CR966">
            <v>0</v>
          </cell>
          <cell r="CS966">
            <v>0</v>
          </cell>
          <cell r="CT966">
            <v>0</v>
          </cell>
          <cell r="CU966">
            <v>0</v>
          </cell>
          <cell r="CV966">
            <v>0</v>
          </cell>
          <cell r="CW966">
            <v>0</v>
          </cell>
          <cell r="EE966">
            <v>0</v>
          </cell>
          <cell r="EF966">
            <v>0</v>
          </cell>
          <cell r="EG966">
            <v>0</v>
          </cell>
          <cell r="EH966">
            <v>0</v>
          </cell>
          <cell r="EI966">
            <v>0</v>
          </cell>
          <cell r="EJ966">
            <v>0</v>
          </cell>
          <cell r="EK966">
            <v>0</v>
          </cell>
          <cell r="EL966">
            <v>0</v>
          </cell>
          <cell r="EM966">
            <v>0</v>
          </cell>
        </row>
        <row r="967">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v>0</v>
          </cell>
          <cell r="AK967">
            <v>0</v>
          </cell>
          <cell r="AL967">
            <v>0</v>
          </cell>
          <cell r="AM967">
            <v>0</v>
          </cell>
          <cell r="AN967">
            <v>0</v>
          </cell>
          <cell r="AO967">
            <v>0</v>
          </cell>
          <cell r="AP967">
            <v>0</v>
          </cell>
          <cell r="AQ967">
            <v>0</v>
          </cell>
          <cell r="AR967">
            <v>0</v>
          </cell>
          <cell r="AS967">
            <v>0</v>
          </cell>
          <cell r="AT967">
            <v>0</v>
          </cell>
          <cell r="AU967">
            <v>0</v>
          </cell>
          <cell r="AV967">
            <v>0</v>
          </cell>
          <cell r="AW967">
            <v>0</v>
          </cell>
          <cell r="AX967">
            <v>0</v>
          </cell>
          <cell r="AY967">
            <v>0</v>
          </cell>
          <cell r="AZ967">
            <v>0</v>
          </cell>
          <cell r="BA967">
            <v>0</v>
          </cell>
          <cell r="BB967">
            <v>0</v>
          </cell>
          <cell r="BC967">
            <v>0</v>
          </cell>
          <cell r="BD967">
            <v>0</v>
          </cell>
          <cell r="BE967">
            <v>0</v>
          </cell>
          <cell r="BF967">
            <v>0</v>
          </cell>
          <cell r="BG967">
            <v>0</v>
          </cell>
          <cell r="BH967">
            <v>0</v>
          </cell>
          <cell r="BI967">
            <v>0</v>
          </cell>
          <cell r="BJ967">
            <v>0</v>
          </cell>
          <cell r="BK967">
            <v>0</v>
          </cell>
          <cell r="BL967">
            <v>0</v>
          </cell>
          <cell r="BM967">
            <v>0</v>
          </cell>
          <cell r="BN967">
            <v>0</v>
          </cell>
          <cell r="BO967">
            <v>0</v>
          </cell>
          <cell r="BP967">
            <v>0</v>
          </cell>
          <cell r="BQ967">
            <v>0</v>
          </cell>
          <cell r="BR967">
            <v>0</v>
          </cell>
          <cell r="BS967">
            <v>0</v>
          </cell>
          <cell r="BT967">
            <v>0</v>
          </cell>
          <cell r="BU967">
            <v>0</v>
          </cell>
          <cell r="BV967">
            <v>0</v>
          </cell>
          <cell r="BW967">
            <v>0</v>
          </cell>
          <cell r="BX967">
            <v>0</v>
          </cell>
          <cell r="BY967">
            <v>0</v>
          </cell>
          <cell r="BZ967">
            <v>0</v>
          </cell>
          <cell r="CA967">
            <v>0</v>
          </cell>
          <cell r="CB967">
            <v>0</v>
          </cell>
          <cell r="CC967">
            <v>0</v>
          </cell>
          <cell r="CD967">
            <v>0</v>
          </cell>
          <cell r="CE967">
            <v>0</v>
          </cell>
          <cell r="CF967">
            <v>0</v>
          </cell>
          <cell r="CG967">
            <v>0</v>
          </cell>
          <cell r="CH967">
            <v>0</v>
          </cell>
          <cell r="CN967">
            <v>0</v>
          </cell>
          <cell r="CO967">
            <v>0</v>
          </cell>
          <cell r="CP967">
            <v>0</v>
          </cell>
          <cell r="CQ967">
            <v>0</v>
          </cell>
          <cell r="CR967">
            <v>0</v>
          </cell>
          <cell r="CS967">
            <v>0</v>
          </cell>
          <cell r="CT967">
            <v>0</v>
          </cell>
          <cell r="CU967">
            <v>0</v>
          </cell>
          <cell r="CV967">
            <v>0</v>
          </cell>
          <cell r="CW967">
            <v>0</v>
          </cell>
          <cell r="EE967">
            <v>0</v>
          </cell>
          <cell r="EF967">
            <v>0</v>
          </cell>
          <cell r="EG967">
            <v>0</v>
          </cell>
          <cell r="EH967">
            <v>0</v>
          </cell>
          <cell r="EI967">
            <v>0</v>
          </cell>
          <cell r="EJ967">
            <v>0</v>
          </cell>
          <cell r="EK967">
            <v>0</v>
          </cell>
          <cell r="EL967">
            <v>0</v>
          </cell>
          <cell r="EM967">
            <v>0</v>
          </cell>
        </row>
        <row r="968">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v>0</v>
          </cell>
          <cell r="AK968">
            <v>0</v>
          </cell>
          <cell r="AL968">
            <v>0</v>
          </cell>
          <cell r="AM968">
            <v>0</v>
          </cell>
          <cell r="AN968">
            <v>0</v>
          </cell>
          <cell r="AO968">
            <v>0</v>
          </cell>
          <cell r="AP968">
            <v>0</v>
          </cell>
          <cell r="AQ968">
            <v>0</v>
          </cell>
          <cell r="AR968">
            <v>0</v>
          </cell>
          <cell r="AS968">
            <v>0</v>
          </cell>
          <cell r="AT968">
            <v>0</v>
          </cell>
          <cell r="AU968">
            <v>0</v>
          </cell>
          <cell r="AV968">
            <v>0</v>
          </cell>
          <cell r="AW968">
            <v>0</v>
          </cell>
          <cell r="AX968">
            <v>0</v>
          </cell>
          <cell r="AY968">
            <v>0</v>
          </cell>
          <cell r="AZ968">
            <v>0</v>
          </cell>
          <cell r="BA968">
            <v>0</v>
          </cell>
          <cell r="BB968">
            <v>0</v>
          </cell>
          <cell r="BC968">
            <v>0</v>
          </cell>
          <cell r="BD968">
            <v>0</v>
          </cell>
          <cell r="BE968">
            <v>0</v>
          </cell>
          <cell r="BF968">
            <v>0</v>
          </cell>
          <cell r="BG968">
            <v>0</v>
          </cell>
          <cell r="BH968">
            <v>0</v>
          </cell>
          <cell r="BI968">
            <v>0</v>
          </cell>
          <cell r="BJ968">
            <v>0</v>
          </cell>
          <cell r="BK968">
            <v>0</v>
          </cell>
          <cell r="BL968">
            <v>0</v>
          </cell>
          <cell r="BM968">
            <v>0</v>
          </cell>
          <cell r="BN968">
            <v>0</v>
          </cell>
          <cell r="BO968">
            <v>0</v>
          </cell>
          <cell r="BP968">
            <v>0</v>
          </cell>
          <cell r="BQ968">
            <v>0</v>
          </cell>
          <cell r="BR968">
            <v>0</v>
          </cell>
          <cell r="BS968">
            <v>0</v>
          </cell>
          <cell r="BT968">
            <v>0</v>
          </cell>
          <cell r="BU968">
            <v>0</v>
          </cell>
          <cell r="BV968">
            <v>0</v>
          </cell>
          <cell r="BW968">
            <v>0</v>
          </cell>
          <cell r="BX968">
            <v>0</v>
          </cell>
          <cell r="BY968">
            <v>0</v>
          </cell>
          <cell r="BZ968">
            <v>0</v>
          </cell>
          <cell r="CA968">
            <v>0</v>
          </cell>
          <cell r="CB968">
            <v>0</v>
          </cell>
          <cell r="CC968">
            <v>0</v>
          </cell>
          <cell r="CD968">
            <v>0</v>
          </cell>
          <cell r="CE968">
            <v>0</v>
          </cell>
          <cell r="CF968">
            <v>0</v>
          </cell>
          <cell r="CG968">
            <v>0</v>
          </cell>
          <cell r="CH968">
            <v>0</v>
          </cell>
          <cell r="CN968">
            <v>0</v>
          </cell>
          <cell r="CO968">
            <v>0</v>
          </cell>
          <cell r="CP968">
            <v>0</v>
          </cell>
          <cell r="CQ968">
            <v>0</v>
          </cell>
          <cell r="CR968">
            <v>0</v>
          </cell>
          <cell r="CS968">
            <v>0</v>
          </cell>
          <cell r="CT968">
            <v>0</v>
          </cell>
          <cell r="CU968">
            <v>0</v>
          </cell>
          <cell r="CV968">
            <v>0</v>
          </cell>
          <cell r="CW968">
            <v>0</v>
          </cell>
          <cell r="EE968">
            <v>0</v>
          </cell>
          <cell r="EF968">
            <v>0</v>
          </cell>
          <cell r="EG968">
            <v>0</v>
          </cell>
          <cell r="EH968">
            <v>0</v>
          </cell>
          <cell r="EI968">
            <v>0</v>
          </cell>
          <cell r="EJ968">
            <v>0</v>
          </cell>
          <cell r="EK968">
            <v>0</v>
          </cell>
          <cell r="EL968">
            <v>0</v>
          </cell>
          <cell r="EM968">
            <v>0</v>
          </cell>
        </row>
        <row r="969">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v>0</v>
          </cell>
          <cell r="AK969">
            <v>0</v>
          </cell>
          <cell r="AL969">
            <v>0</v>
          </cell>
          <cell r="AM969">
            <v>0</v>
          </cell>
          <cell r="AN969">
            <v>0</v>
          </cell>
          <cell r="AO969">
            <v>0</v>
          </cell>
          <cell r="AP969">
            <v>0</v>
          </cell>
          <cell r="AQ969">
            <v>0</v>
          </cell>
          <cell r="AR969">
            <v>0</v>
          </cell>
          <cell r="AS969">
            <v>0</v>
          </cell>
          <cell r="AT969">
            <v>0</v>
          </cell>
          <cell r="AU969">
            <v>0</v>
          </cell>
          <cell r="AV969">
            <v>0</v>
          </cell>
          <cell r="AW969">
            <v>0</v>
          </cell>
          <cell r="AX969">
            <v>0</v>
          </cell>
          <cell r="AY969">
            <v>0</v>
          </cell>
          <cell r="AZ969">
            <v>0</v>
          </cell>
          <cell r="BA969">
            <v>0</v>
          </cell>
          <cell r="BB969">
            <v>0</v>
          </cell>
          <cell r="BC969">
            <v>0</v>
          </cell>
          <cell r="BD969">
            <v>0</v>
          </cell>
          <cell r="BE969">
            <v>0</v>
          </cell>
          <cell r="BF969">
            <v>0</v>
          </cell>
          <cell r="BG969">
            <v>0</v>
          </cell>
          <cell r="BH969">
            <v>0</v>
          </cell>
          <cell r="BI969">
            <v>0</v>
          </cell>
          <cell r="BJ969">
            <v>0</v>
          </cell>
          <cell r="BK969">
            <v>0</v>
          </cell>
          <cell r="BL969">
            <v>0</v>
          </cell>
          <cell r="BM969">
            <v>0</v>
          </cell>
          <cell r="BN969">
            <v>0</v>
          </cell>
          <cell r="BO969">
            <v>0</v>
          </cell>
          <cell r="BP969">
            <v>0</v>
          </cell>
          <cell r="BQ969">
            <v>0</v>
          </cell>
          <cell r="BR969">
            <v>0</v>
          </cell>
          <cell r="BS969">
            <v>0</v>
          </cell>
          <cell r="BT969">
            <v>0</v>
          </cell>
          <cell r="BU969">
            <v>0</v>
          </cell>
          <cell r="BV969">
            <v>0</v>
          </cell>
          <cell r="BW969">
            <v>0</v>
          </cell>
          <cell r="BX969">
            <v>0</v>
          </cell>
          <cell r="BY969">
            <v>0</v>
          </cell>
          <cell r="BZ969">
            <v>0</v>
          </cell>
          <cell r="CA969">
            <v>0</v>
          </cell>
          <cell r="CB969">
            <v>0</v>
          </cell>
          <cell r="CC969">
            <v>0</v>
          </cell>
          <cell r="CD969">
            <v>0</v>
          </cell>
          <cell r="CE969">
            <v>0</v>
          </cell>
          <cell r="CF969">
            <v>0</v>
          </cell>
          <cell r="CG969">
            <v>0</v>
          </cell>
          <cell r="CH969">
            <v>0</v>
          </cell>
          <cell r="CN969">
            <v>0</v>
          </cell>
          <cell r="CO969">
            <v>0</v>
          </cell>
          <cell r="CP969">
            <v>0</v>
          </cell>
          <cell r="CQ969">
            <v>0</v>
          </cell>
          <cell r="CR969">
            <v>0</v>
          </cell>
          <cell r="CS969">
            <v>0</v>
          </cell>
          <cell r="CT969">
            <v>0</v>
          </cell>
          <cell r="CU969">
            <v>0</v>
          </cell>
          <cell r="CV969">
            <v>0</v>
          </cell>
          <cell r="CW969">
            <v>0</v>
          </cell>
          <cell r="EE969">
            <v>0</v>
          </cell>
          <cell r="EF969">
            <v>0</v>
          </cell>
          <cell r="EG969">
            <v>0</v>
          </cell>
          <cell r="EH969">
            <v>0</v>
          </cell>
          <cell r="EI969">
            <v>0</v>
          </cell>
          <cell r="EJ969">
            <v>0</v>
          </cell>
          <cell r="EK969">
            <v>0</v>
          </cell>
          <cell r="EL969">
            <v>0</v>
          </cell>
          <cell r="EM969">
            <v>0</v>
          </cell>
        </row>
        <row r="970">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cell r="AF970">
            <v>0</v>
          </cell>
          <cell r="AG970">
            <v>0</v>
          </cell>
          <cell r="AH970">
            <v>0</v>
          </cell>
          <cell r="AI970">
            <v>0</v>
          </cell>
          <cell r="AJ970">
            <v>0</v>
          </cell>
          <cell r="AK970">
            <v>0</v>
          </cell>
          <cell r="AL970">
            <v>0</v>
          </cell>
          <cell r="AM970">
            <v>0</v>
          </cell>
          <cell r="AN970">
            <v>0</v>
          </cell>
          <cell r="AO970">
            <v>0</v>
          </cell>
          <cell r="AP970">
            <v>0</v>
          </cell>
          <cell r="AQ970">
            <v>0</v>
          </cell>
          <cell r="AR970">
            <v>0</v>
          </cell>
          <cell r="AS970">
            <v>0</v>
          </cell>
          <cell r="AT970">
            <v>0</v>
          </cell>
          <cell r="AU970">
            <v>0</v>
          </cell>
          <cell r="AV970">
            <v>0</v>
          </cell>
          <cell r="AW970">
            <v>0</v>
          </cell>
          <cell r="AX970">
            <v>0</v>
          </cell>
          <cell r="AY970">
            <v>0</v>
          </cell>
          <cell r="AZ970">
            <v>0</v>
          </cell>
          <cell r="BA970">
            <v>0</v>
          </cell>
          <cell r="BB970">
            <v>0</v>
          </cell>
          <cell r="BC970">
            <v>0</v>
          </cell>
          <cell r="BD970">
            <v>0</v>
          </cell>
          <cell r="BE970">
            <v>0</v>
          </cell>
          <cell r="BF970">
            <v>0</v>
          </cell>
          <cell r="BG970">
            <v>0</v>
          </cell>
          <cell r="BH970">
            <v>0</v>
          </cell>
          <cell r="BI970">
            <v>0</v>
          </cell>
          <cell r="BJ970">
            <v>0</v>
          </cell>
          <cell r="BK970">
            <v>0</v>
          </cell>
          <cell r="BL970">
            <v>0</v>
          </cell>
          <cell r="BM970">
            <v>0</v>
          </cell>
          <cell r="BN970">
            <v>0</v>
          </cell>
          <cell r="BO970">
            <v>0</v>
          </cell>
          <cell r="BP970">
            <v>0</v>
          </cell>
          <cell r="BQ970">
            <v>0</v>
          </cell>
          <cell r="BR970">
            <v>0</v>
          </cell>
          <cell r="BS970">
            <v>0</v>
          </cell>
          <cell r="BT970">
            <v>0</v>
          </cell>
          <cell r="BU970">
            <v>0</v>
          </cell>
          <cell r="BV970">
            <v>0</v>
          </cell>
          <cell r="BW970">
            <v>0</v>
          </cell>
          <cell r="BX970">
            <v>0</v>
          </cell>
          <cell r="BY970">
            <v>0</v>
          </cell>
          <cell r="BZ970">
            <v>0</v>
          </cell>
          <cell r="CA970">
            <v>0</v>
          </cell>
          <cell r="CB970">
            <v>0</v>
          </cell>
          <cell r="CC970">
            <v>0</v>
          </cell>
          <cell r="CD970">
            <v>0</v>
          </cell>
          <cell r="CE970">
            <v>0</v>
          </cell>
          <cell r="CF970">
            <v>0</v>
          </cell>
          <cell r="CG970">
            <v>0</v>
          </cell>
          <cell r="CH970">
            <v>0</v>
          </cell>
          <cell r="CN970">
            <v>0</v>
          </cell>
          <cell r="CO970">
            <v>0</v>
          </cell>
          <cell r="CP970">
            <v>0</v>
          </cell>
          <cell r="CQ970">
            <v>0</v>
          </cell>
          <cell r="CR970">
            <v>0</v>
          </cell>
          <cell r="CS970">
            <v>0</v>
          </cell>
          <cell r="CT970">
            <v>0</v>
          </cell>
          <cell r="CU970">
            <v>0</v>
          </cell>
          <cell r="CV970">
            <v>0</v>
          </cell>
          <cell r="CW970">
            <v>0</v>
          </cell>
          <cell r="EE970">
            <v>0</v>
          </cell>
          <cell r="EF970">
            <v>0</v>
          </cell>
          <cell r="EG970">
            <v>0</v>
          </cell>
          <cell r="EH970">
            <v>0</v>
          </cell>
          <cell r="EI970">
            <v>0</v>
          </cell>
          <cell r="EJ970">
            <v>0</v>
          </cell>
          <cell r="EK970">
            <v>0</v>
          </cell>
          <cell r="EL970">
            <v>0</v>
          </cell>
          <cell r="EM970">
            <v>0</v>
          </cell>
        </row>
        <row r="971">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cell r="AE971">
            <v>0</v>
          </cell>
          <cell r="AF971">
            <v>0</v>
          </cell>
          <cell r="AG971">
            <v>0</v>
          </cell>
          <cell r="AH971">
            <v>0</v>
          </cell>
          <cell r="AI971">
            <v>0</v>
          </cell>
          <cell r="AJ971">
            <v>0</v>
          </cell>
          <cell r="AK971">
            <v>0</v>
          </cell>
          <cell r="AL971">
            <v>0</v>
          </cell>
          <cell r="AM971">
            <v>0</v>
          </cell>
          <cell r="AN971">
            <v>0</v>
          </cell>
          <cell r="AO971">
            <v>0</v>
          </cell>
          <cell r="AP971">
            <v>0</v>
          </cell>
          <cell r="AQ971">
            <v>0</v>
          </cell>
          <cell r="AR971">
            <v>0</v>
          </cell>
          <cell r="AS971">
            <v>0</v>
          </cell>
          <cell r="AT971">
            <v>0</v>
          </cell>
          <cell r="AU971">
            <v>0</v>
          </cell>
          <cell r="AV971">
            <v>0</v>
          </cell>
          <cell r="AW971">
            <v>0</v>
          </cell>
          <cell r="AX971">
            <v>0</v>
          </cell>
          <cell r="AY971">
            <v>0</v>
          </cell>
          <cell r="AZ971">
            <v>0</v>
          </cell>
          <cell r="BA971">
            <v>0</v>
          </cell>
          <cell r="BB971">
            <v>0</v>
          </cell>
          <cell r="BC971">
            <v>0</v>
          </cell>
          <cell r="BD971">
            <v>0</v>
          </cell>
          <cell r="BE971">
            <v>0</v>
          </cell>
          <cell r="BF971">
            <v>0</v>
          </cell>
          <cell r="BG971">
            <v>0</v>
          </cell>
          <cell r="BH971">
            <v>0</v>
          </cell>
          <cell r="BI971">
            <v>0</v>
          </cell>
          <cell r="BJ971">
            <v>0</v>
          </cell>
          <cell r="BK971">
            <v>0</v>
          </cell>
          <cell r="BL971">
            <v>0</v>
          </cell>
          <cell r="BM971">
            <v>0</v>
          </cell>
          <cell r="BN971">
            <v>0</v>
          </cell>
          <cell r="BO971">
            <v>0</v>
          </cell>
          <cell r="BP971">
            <v>0</v>
          </cell>
          <cell r="BQ971">
            <v>0</v>
          </cell>
          <cell r="BR971">
            <v>0</v>
          </cell>
          <cell r="BS971">
            <v>0</v>
          </cell>
          <cell r="BT971">
            <v>0</v>
          </cell>
          <cell r="BU971">
            <v>0</v>
          </cell>
          <cell r="BV971">
            <v>0</v>
          </cell>
          <cell r="BW971">
            <v>0</v>
          </cell>
          <cell r="BX971">
            <v>0</v>
          </cell>
          <cell r="BY971">
            <v>0</v>
          </cell>
          <cell r="BZ971">
            <v>0</v>
          </cell>
          <cell r="CA971">
            <v>0</v>
          </cell>
          <cell r="CB971">
            <v>0</v>
          </cell>
          <cell r="CC971">
            <v>0</v>
          </cell>
          <cell r="CD971">
            <v>0</v>
          </cell>
          <cell r="CE971">
            <v>0</v>
          </cell>
          <cell r="CF971">
            <v>0</v>
          </cell>
          <cell r="CG971">
            <v>0</v>
          </cell>
          <cell r="CH971">
            <v>0</v>
          </cell>
          <cell r="CN971">
            <v>0</v>
          </cell>
          <cell r="CO971">
            <v>0</v>
          </cell>
          <cell r="CP971">
            <v>0</v>
          </cell>
          <cell r="CQ971">
            <v>0</v>
          </cell>
          <cell r="CR971">
            <v>0</v>
          </cell>
          <cell r="CS971">
            <v>0</v>
          </cell>
          <cell r="CT971">
            <v>0</v>
          </cell>
          <cell r="CU971">
            <v>0</v>
          </cell>
          <cell r="CV971">
            <v>0</v>
          </cell>
          <cell r="CW971">
            <v>0</v>
          </cell>
          <cell r="EE971">
            <v>0</v>
          </cell>
          <cell r="EF971">
            <v>0</v>
          </cell>
          <cell r="EG971">
            <v>0</v>
          </cell>
          <cell r="EH971">
            <v>0</v>
          </cell>
          <cell r="EI971">
            <v>0</v>
          </cell>
          <cell r="EJ971">
            <v>0</v>
          </cell>
          <cell r="EK971">
            <v>0</v>
          </cell>
          <cell r="EL971">
            <v>0</v>
          </cell>
          <cell r="EM971">
            <v>0</v>
          </cell>
        </row>
        <row r="972">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cell r="AE972">
            <v>0</v>
          </cell>
          <cell r="AF972">
            <v>0</v>
          </cell>
          <cell r="AG972">
            <v>0</v>
          </cell>
          <cell r="AH972">
            <v>0</v>
          </cell>
          <cell r="AI972">
            <v>0</v>
          </cell>
          <cell r="AJ972">
            <v>0</v>
          </cell>
          <cell r="AK972">
            <v>0</v>
          </cell>
          <cell r="AL972">
            <v>0</v>
          </cell>
          <cell r="AM972">
            <v>0</v>
          </cell>
          <cell r="AN972">
            <v>0</v>
          </cell>
          <cell r="AO972">
            <v>0</v>
          </cell>
          <cell r="AP972">
            <v>0</v>
          </cell>
          <cell r="AQ972">
            <v>0</v>
          </cell>
          <cell r="AR972">
            <v>0</v>
          </cell>
          <cell r="AS972">
            <v>0</v>
          </cell>
          <cell r="AT972">
            <v>0</v>
          </cell>
          <cell r="AU972">
            <v>0</v>
          </cell>
          <cell r="AV972">
            <v>0</v>
          </cell>
          <cell r="AW972">
            <v>0</v>
          </cell>
          <cell r="AX972">
            <v>0</v>
          </cell>
          <cell r="AY972">
            <v>0</v>
          </cell>
          <cell r="AZ972">
            <v>0</v>
          </cell>
          <cell r="BA972">
            <v>0</v>
          </cell>
          <cell r="BB972">
            <v>0</v>
          </cell>
          <cell r="BC972">
            <v>0</v>
          </cell>
          <cell r="BD972">
            <v>0</v>
          </cell>
          <cell r="BE972">
            <v>0</v>
          </cell>
          <cell r="BF972">
            <v>0</v>
          </cell>
          <cell r="BG972">
            <v>0</v>
          </cell>
          <cell r="BH972">
            <v>0</v>
          </cell>
          <cell r="BI972">
            <v>0</v>
          </cell>
          <cell r="BJ972">
            <v>0</v>
          </cell>
          <cell r="BK972">
            <v>0</v>
          </cell>
          <cell r="BL972">
            <v>0</v>
          </cell>
          <cell r="BM972">
            <v>0</v>
          </cell>
          <cell r="BN972">
            <v>0</v>
          </cell>
          <cell r="BO972">
            <v>0</v>
          </cell>
          <cell r="BP972">
            <v>0</v>
          </cell>
          <cell r="BQ972">
            <v>0</v>
          </cell>
          <cell r="BR972">
            <v>0</v>
          </cell>
          <cell r="BS972">
            <v>0</v>
          </cell>
          <cell r="BT972">
            <v>0</v>
          </cell>
          <cell r="BU972">
            <v>0</v>
          </cell>
          <cell r="BV972">
            <v>0</v>
          </cell>
          <cell r="BW972">
            <v>0</v>
          </cell>
          <cell r="BX972">
            <v>0</v>
          </cell>
          <cell r="BY972">
            <v>0</v>
          </cell>
          <cell r="BZ972">
            <v>0</v>
          </cell>
          <cell r="CA972">
            <v>0</v>
          </cell>
          <cell r="CB972">
            <v>0</v>
          </cell>
          <cell r="CC972">
            <v>0</v>
          </cell>
          <cell r="CD972">
            <v>0</v>
          </cell>
          <cell r="CE972">
            <v>0</v>
          </cell>
          <cell r="CF972">
            <v>0</v>
          </cell>
          <cell r="CG972">
            <v>0</v>
          </cell>
          <cell r="CH972">
            <v>0</v>
          </cell>
          <cell r="CN972">
            <v>0</v>
          </cell>
          <cell r="CO972">
            <v>0</v>
          </cell>
          <cell r="CP972">
            <v>0</v>
          </cell>
          <cell r="CQ972">
            <v>0</v>
          </cell>
          <cell r="CR972">
            <v>0</v>
          </cell>
          <cell r="CS972">
            <v>0</v>
          </cell>
          <cell r="CT972">
            <v>0</v>
          </cell>
          <cell r="CU972">
            <v>0</v>
          </cell>
          <cell r="CV972">
            <v>0</v>
          </cell>
          <cell r="CW972">
            <v>0</v>
          </cell>
          <cell r="EE972">
            <v>0</v>
          </cell>
          <cell r="EF972">
            <v>0</v>
          </cell>
          <cell r="EG972">
            <v>0</v>
          </cell>
          <cell r="EH972">
            <v>0</v>
          </cell>
          <cell r="EI972">
            <v>0</v>
          </cell>
          <cell r="EJ972">
            <v>0</v>
          </cell>
          <cell r="EK972">
            <v>0</v>
          </cell>
          <cell r="EL972">
            <v>0</v>
          </cell>
          <cell r="EM972">
            <v>0</v>
          </cell>
        </row>
        <row r="973">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cell r="AF973">
            <v>0</v>
          </cell>
          <cell r="AG973">
            <v>0</v>
          </cell>
          <cell r="AH973">
            <v>0</v>
          </cell>
          <cell r="AI973">
            <v>0</v>
          </cell>
          <cell r="AJ973">
            <v>0</v>
          </cell>
          <cell r="AK973">
            <v>0</v>
          </cell>
          <cell r="AL973">
            <v>0</v>
          </cell>
          <cell r="AM973">
            <v>0</v>
          </cell>
          <cell r="AN973">
            <v>0</v>
          </cell>
          <cell r="AO973">
            <v>0</v>
          </cell>
          <cell r="AP973">
            <v>0</v>
          </cell>
          <cell r="AQ973">
            <v>0</v>
          </cell>
          <cell r="AR973">
            <v>0</v>
          </cell>
          <cell r="AS973">
            <v>0</v>
          </cell>
          <cell r="AT973">
            <v>0</v>
          </cell>
          <cell r="AU973">
            <v>0</v>
          </cell>
          <cell r="AV973">
            <v>0</v>
          </cell>
          <cell r="AW973">
            <v>0</v>
          </cell>
          <cell r="AX973">
            <v>0</v>
          </cell>
          <cell r="AY973">
            <v>0</v>
          </cell>
          <cell r="AZ973">
            <v>0</v>
          </cell>
          <cell r="BA973">
            <v>0</v>
          </cell>
          <cell r="BB973">
            <v>0</v>
          </cell>
          <cell r="BC973">
            <v>0</v>
          </cell>
          <cell r="BD973">
            <v>0</v>
          </cell>
          <cell r="BE973">
            <v>0</v>
          </cell>
          <cell r="BF973">
            <v>0</v>
          </cell>
          <cell r="BG973">
            <v>0</v>
          </cell>
          <cell r="BH973">
            <v>0</v>
          </cell>
          <cell r="BI973">
            <v>0</v>
          </cell>
          <cell r="BJ973">
            <v>0</v>
          </cell>
          <cell r="BK973">
            <v>0</v>
          </cell>
          <cell r="BL973">
            <v>0</v>
          </cell>
          <cell r="BM973">
            <v>0</v>
          </cell>
          <cell r="BN973">
            <v>0</v>
          </cell>
          <cell r="BO973">
            <v>0</v>
          </cell>
          <cell r="BP973">
            <v>0</v>
          </cell>
          <cell r="BQ973">
            <v>0</v>
          </cell>
          <cell r="BR973">
            <v>0</v>
          </cell>
          <cell r="BS973">
            <v>0</v>
          </cell>
          <cell r="BT973">
            <v>0</v>
          </cell>
          <cell r="BU973">
            <v>0</v>
          </cell>
          <cell r="BV973">
            <v>0</v>
          </cell>
          <cell r="BW973">
            <v>0</v>
          </cell>
          <cell r="BX973">
            <v>0</v>
          </cell>
          <cell r="BY973">
            <v>0</v>
          </cell>
          <cell r="BZ973">
            <v>0</v>
          </cell>
          <cell r="CA973">
            <v>0</v>
          </cell>
          <cell r="CB973">
            <v>0</v>
          </cell>
          <cell r="CC973">
            <v>0</v>
          </cell>
          <cell r="CD973">
            <v>0</v>
          </cell>
          <cell r="CE973">
            <v>0</v>
          </cell>
          <cell r="CF973">
            <v>0</v>
          </cell>
          <cell r="CG973">
            <v>0</v>
          </cell>
          <cell r="CH973">
            <v>0</v>
          </cell>
          <cell r="CN973">
            <v>0</v>
          </cell>
          <cell r="CO973">
            <v>0</v>
          </cell>
          <cell r="CP973">
            <v>0</v>
          </cell>
          <cell r="CQ973">
            <v>0</v>
          </cell>
          <cell r="CR973">
            <v>0</v>
          </cell>
          <cell r="CS973">
            <v>0</v>
          </cell>
          <cell r="CT973">
            <v>0</v>
          </cell>
          <cell r="CU973">
            <v>0</v>
          </cell>
          <cell r="CV973">
            <v>0</v>
          </cell>
          <cell r="CW973">
            <v>0</v>
          </cell>
          <cell r="EE973">
            <v>0</v>
          </cell>
          <cell r="EF973">
            <v>0</v>
          </cell>
          <cell r="EG973">
            <v>0</v>
          </cell>
          <cell r="EH973">
            <v>0</v>
          </cell>
          <cell r="EI973">
            <v>0</v>
          </cell>
          <cell r="EJ973">
            <v>0</v>
          </cell>
          <cell r="EK973">
            <v>0</v>
          </cell>
          <cell r="EL973">
            <v>0</v>
          </cell>
          <cell r="EM973">
            <v>0</v>
          </cell>
        </row>
        <row r="974">
          <cell r="EM974">
            <v>0</v>
          </cell>
        </row>
        <row r="975">
          <cell r="EM975">
            <v>0</v>
          </cell>
        </row>
        <row r="976">
          <cell r="EM976">
            <v>0</v>
          </cell>
        </row>
        <row r="977">
          <cell r="EM977">
            <v>0</v>
          </cell>
        </row>
        <row r="978">
          <cell r="EM978">
            <v>0</v>
          </cell>
        </row>
        <row r="979">
          <cell r="EM979">
            <v>0</v>
          </cell>
        </row>
        <row r="980">
          <cell r="EM980">
            <v>0</v>
          </cell>
        </row>
        <row r="981">
          <cell r="EM981">
            <v>0</v>
          </cell>
        </row>
        <row r="982">
          <cell r="EM982">
            <v>0</v>
          </cell>
        </row>
        <row r="983">
          <cell r="EM983">
            <v>0</v>
          </cell>
        </row>
        <row r="984">
          <cell r="EM984">
            <v>0</v>
          </cell>
        </row>
        <row r="985">
          <cell r="EM985">
            <v>0</v>
          </cell>
        </row>
        <row r="986">
          <cell r="EM986">
            <v>0</v>
          </cell>
        </row>
        <row r="987">
          <cell r="EM987">
            <v>0</v>
          </cell>
        </row>
        <row r="988">
          <cell r="EM988">
            <v>0</v>
          </cell>
        </row>
        <row r="989">
          <cell r="EM989">
            <v>0</v>
          </cell>
        </row>
        <row r="990">
          <cell r="EM990">
            <v>0</v>
          </cell>
        </row>
        <row r="991">
          <cell r="EM991">
            <v>0</v>
          </cell>
        </row>
        <row r="992">
          <cell r="EM992">
            <v>0</v>
          </cell>
        </row>
        <row r="993">
          <cell r="EM993">
            <v>0</v>
          </cell>
        </row>
        <row r="994">
          <cell r="EM994">
            <v>0</v>
          </cell>
        </row>
        <row r="995">
          <cell r="EM995">
            <v>0</v>
          </cell>
        </row>
        <row r="996">
          <cell r="EM996">
            <v>0</v>
          </cell>
        </row>
        <row r="997">
          <cell r="EM997">
            <v>0</v>
          </cell>
        </row>
        <row r="998">
          <cell r="EM998">
            <v>0</v>
          </cell>
        </row>
        <row r="999">
          <cell r="EM999">
            <v>0</v>
          </cell>
        </row>
        <row r="1000">
          <cell r="EM1000">
            <v>0</v>
          </cell>
        </row>
        <row r="1001">
          <cell r="EM1001">
            <v>0</v>
          </cell>
        </row>
        <row r="1002">
          <cell r="EM1002">
            <v>0</v>
          </cell>
        </row>
        <row r="1003">
          <cell r="EM1003">
            <v>0</v>
          </cell>
        </row>
        <row r="1004">
          <cell r="EM1004">
            <v>0</v>
          </cell>
        </row>
        <row r="1005">
          <cell r="EM1005">
            <v>0</v>
          </cell>
        </row>
        <row r="1006">
          <cell r="EM1006">
            <v>0</v>
          </cell>
        </row>
        <row r="1007">
          <cell r="EM1007">
            <v>0</v>
          </cell>
        </row>
        <row r="1008">
          <cell r="EM1008">
            <v>0</v>
          </cell>
        </row>
        <row r="1009">
          <cell r="EM1009">
            <v>0</v>
          </cell>
        </row>
        <row r="1010">
          <cell r="EM1010">
            <v>0</v>
          </cell>
        </row>
        <row r="1011">
          <cell r="EM1011">
            <v>0</v>
          </cell>
        </row>
        <row r="1012">
          <cell r="EM1012">
            <v>0</v>
          </cell>
        </row>
        <row r="1013">
          <cell r="EM1013">
            <v>0</v>
          </cell>
        </row>
        <row r="1014">
          <cell r="EM1014">
            <v>0</v>
          </cell>
        </row>
        <row r="1015">
          <cell r="EM1015">
            <v>0</v>
          </cell>
        </row>
        <row r="1016">
          <cell r="EM1016">
            <v>0</v>
          </cell>
        </row>
        <row r="1017">
          <cell r="EM1017">
            <v>0</v>
          </cell>
        </row>
        <row r="1018">
          <cell r="EM1018">
            <v>0</v>
          </cell>
        </row>
        <row r="1019">
          <cell r="EM1019">
            <v>0</v>
          </cell>
        </row>
        <row r="1020">
          <cell r="EM1020">
            <v>0</v>
          </cell>
        </row>
        <row r="1021">
          <cell r="EM1021">
            <v>0</v>
          </cell>
        </row>
        <row r="1022">
          <cell r="EM1022">
            <v>0</v>
          </cell>
        </row>
        <row r="1023">
          <cell r="EM1023">
            <v>0</v>
          </cell>
        </row>
        <row r="1024">
          <cell r="EM1024">
            <v>0</v>
          </cell>
        </row>
        <row r="1025">
          <cell r="EM1025">
            <v>0</v>
          </cell>
        </row>
        <row r="1026">
          <cell r="EM1026">
            <v>0</v>
          </cell>
        </row>
        <row r="1027">
          <cell r="EM1027">
            <v>0</v>
          </cell>
        </row>
        <row r="1028">
          <cell r="EM1028">
            <v>0</v>
          </cell>
        </row>
        <row r="1029">
          <cell r="EM1029">
            <v>0</v>
          </cell>
        </row>
        <row r="1030">
          <cell r="EM1030">
            <v>0</v>
          </cell>
        </row>
        <row r="1031">
          <cell r="EM1031">
            <v>0</v>
          </cell>
        </row>
        <row r="1032">
          <cell r="EM1032">
            <v>0</v>
          </cell>
        </row>
        <row r="1033">
          <cell r="EM1033">
            <v>0</v>
          </cell>
        </row>
        <row r="1034">
          <cell r="EM1034">
            <v>0</v>
          </cell>
        </row>
        <row r="1035">
          <cell r="EM1035">
            <v>0</v>
          </cell>
        </row>
        <row r="1036">
          <cell r="EM1036">
            <v>0</v>
          </cell>
        </row>
        <row r="1037">
          <cell r="EM1037">
            <v>0</v>
          </cell>
        </row>
        <row r="1038">
          <cell r="EM1038">
            <v>0</v>
          </cell>
        </row>
        <row r="1039">
          <cell r="EM1039">
            <v>0</v>
          </cell>
        </row>
        <row r="1040">
          <cell r="EM1040">
            <v>0</v>
          </cell>
        </row>
        <row r="1041">
          <cell r="EM1041">
            <v>0</v>
          </cell>
        </row>
        <row r="1042">
          <cell r="EM1042">
            <v>0</v>
          </cell>
        </row>
        <row r="1043">
          <cell r="EM1043">
            <v>0</v>
          </cell>
        </row>
        <row r="1044">
          <cell r="EM1044">
            <v>0</v>
          </cell>
        </row>
        <row r="1045">
          <cell r="EM1045">
            <v>0</v>
          </cell>
        </row>
        <row r="1046">
          <cell r="EM1046">
            <v>0</v>
          </cell>
        </row>
        <row r="1047">
          <cell r="EM1047">
            <v>0</v>
          </cell>
        </row>
        <row r="1048">
          <cell r="EM1048">
            <v>0</v>
          </cell>
        </row>
        <row r="1049">
          <cell r="EM1049">
            <v>0</v>
          </cell>
        </row>
        <row r="1050">
          <cell r="EM1050">
            <v>0</v>
          </cell>
        </row>
        <row r="1051">
          <cell r="EM1051">
            <v>0</v>
          </cell>
        </row>
        <row r="1052">
          <cell r="EM1052">
            <v>0</v>
          </cell>
        </row>
        <row r="1053">
          <cell r="EM1053">
            <v>0</v>
          </cell>
        </row>
        <row r="1054">
          <cell r="EM1054">
            <v>0</v>
          </cell>
        </row>
        <row r="1055">
          <cell r="EM1055">
            <v>0</v>
          </cell>
        </row>
        <row r="1056">
          <cell r="EM1056">
            <v>0</v>
          </cell>
        </row>
        <row r="1057">
          <cell r="EM1057">
            <v>0</v>
          </cell>
        </row>
        <row r="1058">
          <cell r="EM1058">
            <v>0</v>
          </cell>
        </row>
        <row r="1059">
          <cell r="EM1059">
            <v>0</v>
          </cell>
        </row>
        <row r="1060">
          <cell r="EM1060">
            <v>0</v>
          </cell>
        </row>
        <row r="1061">
          <cell r="EM1061">
            <v>0</v>
          </cell>
        </row>
        <row r="1062">
          <cell r="EM1062">
            <v>0</v>
          </cell>
        </row>
        <row r="1063">
          <cell r="EM1063">
            <v>0</v>
          </cell>
        </row>
        <row r="1064">
          <cell r="EM1064">
            <v>0</v>
          </cell>
        </row>
        <row r="1065">
          <cell r="EM1065">
            <v>0</v>
          </cell>
        </row>
        <row r="1066">
          <cell r="EM1066">
            <v>0</v>
          </cell>
        </row>
        <row r="1067">
          <cell r="EM1067">
            <v>0</v>
          </cell>
        </row>
        <row r="1068">
          <cell r="EM1068">
            <v>0</v>
          </cell>
        </row>
        <row r="1069">
          <cell r="EM1069">
            <v>0</v>
          </cell>
        </row>
        <row r="1070">
          <cell r="EM1070">
            <v>0</v>
          </cell>
        </row>
        <row r="1071">
          <cell r="EM1071">
            <v>0</v>
          </cell>
        </row>
        <row r="1072">
          <cell r="EM1072">
            <v>0</v>
          </cell>
        </row>
        <row r="1073">
          <cell r="EM1073">
            <v>0</v>
          </cell>
        </row>
        <row r="1074">
          <cell r="EM1074">
            <v>0</v>
          </cell>
        </row>
        <row r="1075">
          <cell r="EM1075">
            <v>0</v>
          </cell>
        </row>
        <row r="1076">
          <cell r="EM1076">
            <v>0</v>
          </cell>
        </row>
        <row r="1077">
          <cell r="EM1077">
            <v>0</v>
          </cell>
        </row>
        <row r="1078">
          <cell r="EM1078">
            <v>0</v>
          </cell>
        </row>
        <row r="1079">
          <cell r="EM1079">
            <v>0</v>
          </cell>
        </row>
        <row r="1080">
          <cell r="EM1080">
            <v>0</v>
          </cell>
        </row>
        <row r="1081">
          <cell r="EM1081">
            <v>0</v>
          </cell>
        </row>
        <row r="1082">
          <cell r="EM1082">
            <v>0</v>
          </cell>
        </row>
        <row r="1083">
          <cell r="EM1083">
            <v>0</v>
          </cell>
        </row>
        <row r="1084">
          <cell r="EM1084">
            <v>0</v>
          </cell>
        </row>
        <row r="1085">
          <cell r="EM1085">
            <v>0</v>
          </cell>
        </row>
        <row r="1086">
          <cell r="EM1086">
            <v>0</v>
          </cell>
        </row>
        <row r="1087">
          <cell r="EM1087">
            <v>0</v>
          </cell>
        </row>
        <row r="1088">
          <cell r="EM1088">
            <v>0</v>
          </cell>
        </row>
        <row r="1089">
          <cell r="EM1089">
            <v>0</v>
          </cell>
        </row>
        <row r="1090">
          <cell r="EM1090">
            <v>0</v>
          </cell>
        </row>
        <row r="1091">
          <cell r="EM1091">
            <v>0</v>
          </cell>
        </row>
        <row r="1092">
          <cell r="EM1092">
            <v>0</v>
          </cell>
        </row>
        <row r="1093">
          <cell r="EM1093">
            <v>0</v>
          </cell>
        </row>
        <row r="1094">
          <cell r="EM1094">
            <v>0</v>
          </cell>
        </row>
        <row r="1095">
          <cell r="EM1095">
            <v>0</v>
          </cell>
        </row>
        <row r="1096">
          <cell r="EM1096">
            <v>0</v>
          </cell>
        </row>
        <row r="1097">
          <cell r="EM1097">
            <v>0</v>
          </cell>
        </row>
        <row r="1098">
          <cell r="EM1098">
            <v>0</v>
          </cell>
        </row>
        <row r="1099">
          <cell r="EM1099">
            <v>0</v>
          </cell>
        </row>
        <row r="1100">
          <cell r="EM1100">
            <v>0</v>
          </cell>
        </row>
        <row r="1101">
          <cell r="EM1101">
            <v>0</v>
          </cell>
        </row>
        <row r="1102">
          <cell r="EM1102">
            <v>0</v>
          </cell>
        </row>
        <row r="1103">
          <cell r="EM1103">
            <v>0</v>
          </cell>
        </row>
        <row r="1104">
          <cell r="EM1104">
            <v>0</v>
          </cell>
        </row>
        <row r="1105">
          <cell r="EM1105">
            <v>0</v>
          </cell>
        </row>
        <row r="1106">
          <cell r="EM1106">
            <v>0</v>
          </cell>
        </row>
        <row r="1107">
          <cell r="EM1107">
            <v>0</v>
          </cell>
        </row>
        <row r="1108">
          <cell r="EM1108">
            <v>0</v>
          </cell>
        </row>
        <row r="1109">
          <cell r="EM1109">
            <v>0</v>
          </cell>
        </row>
        <row r="1110">
          <cell r="EM1110">
            <v>0</v>
          </cell>
        </row>
        <row r="1111">
          <cell r="EM1111">
            <v>0</v>
          </cell>
        </row>
        <row r="1112">
          <cell r="EM1112">
            <v>0</v>
          </cell>
        </row>
        <row r="1113">
          <cell r="EM1113">
            <v>0</v>
          </cell>
        </row>
        <row r="1114">
          <cell r="EM1114">
            <v>0</v>
          </cell>
        </row>
        <row r="1115">
          <cell r="EM1115">
            <v>0</v>
          </cell>
        </row>
        <row r="1116">
          <cell r="EM1116">
            <v>0</v>
          </cell>
        </row>
        <row r="1117">
          <cell r="EM1117">
            <v>0</v>
          </cell>
        </row>
        <row r="1118">
          <cell r="EM1118">
            <v>0</v>
          </cell>
        </row>
        <row r="1119">
          <cell r="EM1119">
            <v>0</v>
          </cell>
        </row>
        <row r="1120">
          <cell r="EM1120">
            <v>0</v>
          </cell>
        </row>
        <row r="1121">
          <cell r="EM1121">
            <v>0</v>
          </cell>
        </row>
        <row r="1122">
          <cell r="EM1122">
            <v>0</v>
          </cell>
        </row>
        <row r="1123">
          <cell r="EM1123">
            <v>0</v>
          </cell>
        </row>
        <row r="1124">
          <cell r="EM1124">
            <v>0</v>
          </cell>
        </row>
        <row r="1125">
          <cell r="EM1125">
            <v>0</v>
          </cell>
        </row>
        <row r="1126">
          <cell r="EM1126">
            <v>0</v>
          </cell>
        </row>
        <row r="1127">
          <cell r="EM1127">
            <v>0</v>
          </cell>
        </row>
        <row r="1128">
          <cell r="EM1128">
            <v>0</v>
          </cell>
        </row>
        <row r="1129">
          <cell r="EM1129">
            <v>0</v>
          </cell>
        </row>
        <row r="1130">
          <cell r="EM1130">
            <v>0</v>
          </cell>
        </row>
        <row r="1131">
          <cell r="EM1131">
            <v>0</v>
          </cell>
        </row>
        <row r="1132">
          <cell r="EM1132">
            <v>0</v>
          </cell>
        </row>
        <row r="1133">
          <cell r="EM1133">
            <v>0</v>
          </cell>
        </row>
        <row r="1134">
          <cell r="EM1134">
            <v>0</v>
          </cell>
        </row>
        <row r="1135">
          <cell r="EM1135">
            <v>0</v>
          </cell>
        </row>
        <row r="1136">
          <cell r="EM1136">
            <v>0</v>
          </cell>
        </row>
        <row r="1137">
          <cell r="EM1137">
            <v>0</v>
          </cell>
        </row>
        <row r="1138">
          <cell r="EM1138">
            <v>0</v>
          </cell>
        </row>
        <row r="1139">
          <cell r="EM1139">
            <v>0</v>
          </cell>
        </row>
        <row r="1140">
          <cell r="EM1140">
            <v>0</v>
          </cell>
        </row>
        <row r="1141">
          <cell r="EM1141">
            <v>0</v>
          </cell>
        </row>
        <row r="1142">
          <cell r="EM1142">
            <v>0</v>
          </cell>
        </row>
        <row r="1143">
          <cell r="EM1143">
            <v>0</v>
          </cell>
        </row>
        <row r="1144">
          <cell r="EM1144">
            <v>0</v>
          </cell>
        </row>
        <row r="1145">
          <cell r="EM1145">
            <v>0</v>
          </cell>
        </row>
        <row r="1146">
          <cell r="EM1146">
            <v>0</v>
          </cell>
        </row>
        <row r="1147">
          <cell r="EM1147">
            <v>0</v>
          </cell>
        </row>
        <row r="1148">
          <cell r="EM1148">
            <v>0</v>
          </cell>
        </row>
        <row r="1149">
          <cell r="EM1149">
            <v>0</v>
          </cell>
        </row>
        <row r="1150">
          <cell r="EM1150">
            <v>0</v>
          </cell>
        </row>
        <row r="1151">
          <cell r="EM1151">
            <v>0</v>
          </cell>
        </row>
        <row r="1152">
          <cell r="EM1152">
            <v>0</v>
          </cell>
        </row>
        <row r="1153">
          <cell r="EM1153">
            <v>0</v>
          </cell>
        </row>
        <row r="1154">
          <cell r="EM1154">
            <v>0</v>
          </cell>
        </row>
        <row r="1155">
          <cell r="EM1155">
            <v>0</v>
          </cell>
        </row>
        <row r="1156">
          <cell r="EM1156">
            <v>0</v>
          </cell>
        </row>
        <row r="1157">
          <cell r="EM1157">
            <v>0</v>
          </cell>
        </row>
        <row r="1158">
          <cell r="EM1158">
            <v>0</v>
          </cell>
        </row>
        <row r="1159">
          <cell r="EM1159">
            <v>0</v>
          </cell>
        </row>
        <row r="1160">
          <cell r="EM1160">
            <v>0</v>
          </cell>
        </row>
        <row r="1161">
          <cell r="EM1161">
            <v>0</v>
          </cell>
        </row>
        <row r="1162">
          <cell r="EM1162">
            <v>0</v>
          </cell>
        </row>
        <row r="1163">
          <cell r="EM1163">
            <v>0</v>
          </cell>
        </row>
        <row r="1164">
          <cell r="EM1164">
            <v>0</v>
          </cell>
        </row>
        <row r="1165">
          <cell r="EM1165">
            <v>0</v>
          </cell>
        </row>
        <row r="1166">
          <cell r="EM1166">
            <v>0</v>
          </cell>
        </row>
        <row r="1167">
          <cell r="EM1167">
            <v>0</v>
          </cell>
        </row>
        <row r="1168">
          <cell r="EM1168">
            <v>0</v>
          </cell>
        </row>
        <row r="1169">
          <cell r="EM1169">
            <v>0</v>
          </cell>
        </row>
        <row r="1170">
          <cell r="EM1170">
            <v>0</v>
          </cell>
        </row>
        <row r="1171">
          <cell r="EM1171">
            <v>0</v>
          </cell>
        </row>
        <row r="1172">
          <cell r="EM1172">
            <v>0</v>
          </cell>
        </row>
        <row r="1173">
          <cell r="EM1173">
            <v>0</v>
          </cell>
        </row>
        <row r="1174">
          <cell r="EM1174">
            <v>0</v>
          </cell>
        </row>
        <row r="1175">
          <cell r="EM1175">
            <v>0</v>
          </cell>
        </row>
        <row r="1176">
          <cell r="EM1176">
            <v>0</v>
          </cell>
        </row>
        <row r="1177">
          <cell r="EM1177">
            <v>0</v>
          </cell>
        </row>
        <row r="1178">
          <cell r="EM1178">
            <v>0</v>
          </cell>
        </row>
        <row r="1179">
          <cell r="EM1179">
            <v>0</v>
          </cell>
        </row>
        <row r="1180">
          <cell r="EM1180">
            <v>0</v>
          </cell>
        </row>
        <row r="1181">
          <cell r="EM1181">
            <v>0</v>
          </cell>
        </row>
        <row r="1182">
          <cell r="EM1182">
            <v>0</v>
          </cell>
        </row>
        <row r="1183">
          <cell r="EM1183">
            <v>0</v>
          </cell>
        </row>
        <row r="1184">
          <cell r="EM1184">
            <v>0</v>
          </cell>
        </row>
        <row r="1185">
          <cell r="EM1185">
            <v>0</v>
          </cell>
        </row>
        <row r="1186">
          <cell r="EM1186">
            <v>0</v>
          </cell>
        </row>
        <row r="1187">
          <cell r="EM1187">
            <v>0</v>
          </cell>
        </row>
        <row r="1188">
          <cell r="EM1188">
            <v>0</v>
          </cell>
        </row>
        <row r="1189">
          <cell r="EM1189">
            <v>0</v>
          </cell>
        </row>
        <row r="1190">
          <cell r="EM1190">
            <v>0</v>
          </cell>
        </row>
        <row r="1191">
          <cell r="EM1191">
            <v>0</v>
          </cell>
        </row>
        <row r="1192">
          <cell r="EM1192">
            <v>0</v>
          </cell>
        </row>
        <row r="1193">
          <cell r="EM1193">
            <v>0</v>
          </cell>
        </row>
        <row r="1194">
          <cell r="EM1194">
            <v>0</v>
          </cell>
        </row>
        <row r="1195">
          <cell r="EM1195">
            <v>0</v>
          </cell>
        </row>
        <row r="1196">
          <cell r="EM1196">
            <v>0</v>
          </cell>
        </row>
        <row r="1197">
          <cell r="EM1197">
            <v>0</v>
          </cell>
        </row>
        <row r="1198">
          <cell r="EM1198">
            <v>0</v>
          </cell>
        </row>
        <row r="1199">
          <cell r="EM1199">
            <v>0</v>
          </cell>
        </row>
        <row r="1200">
          <cell r="EM1200">
            <v>0</v>
          </cell>
        </row>
        <row r="1201">
          <cell r="EM1201">
            <v>0</v>
          </cell>
        </row>
        <row r="1202">
          <cell r="EM1202">
            <v>0</v>
          </cell>
        </row>
        <row r="1203">
          <cell r="EM1203">
            <v>0</v>
          </cell>
        </row>
        <row r="1204">
          <cell r="EM1204">
            <v>0</v>
          </cell>
        </row>
        <row r="1205">
          <cell r="EM1205">
            <v>0</v>
          </cell>
        </row>
        <row r="1206">
          <cell r="EM1206">
            <v>0</v>
          </cell>
        </row>
        <row r="1207">
          <cell r="EM1207">
            <v>0</v>
          </cell>
        </row>
        <row r="1208">
          <cell r="EM1208">
            <v>0</v>
          </cell>
        </row>
        <row r="1209">
          <cell r="EM1209">
            <v>0</v>
          </cell>
        </row>
        <row r="1210">
          <cell r="EM1210">
            <v>0</v>
          </cell>
        </row>
        <row r="1211">
          <cell r="EM1211">
            <v>0</v>
          </cell>
        </row>
        <row r="1212">
          <cell r="EM1212">
            <v>0</v>
          </cell>
        </row>
        <row r="1213">
          <cell r="EM1213">
            <v>0</v>
          </cell>
        </row>
        <row r="1214">
          <cell r="EM1214">
            <v>0</v>
          </cell>
        </row>
        <row r="1215">
          <cell r="EM1215">
            <v>0</v>
          </cell>
        </row>
        <row r="1216">
          <cell r="EM1216">
            <v>0</v>
          </cell>
        </row>
        <row r="1217">
          <cell r="EM1217">
            <v>0</v>
          </cell>
        </row>
        <row r="1218">
          <cell r="EM1218">
            <v>0</v>
          </cell>
        </row>
        <row r="1219">
          <cell r="EM1219">
            <v>0</v>
          </cell>
        </row>
        <row r="1220">
          <cell r="EM1220">
            <v>0</v>
          </cell>
        </row>
        <row r="1221">
          <cell r="EM1221">
            <v>0</v>
          </cell>
        </row>
        <row r="1222">
          <cell r="EM1222">
            <v>0</v>
          </cell>
        </row>
        <row r="1223">
          <cell r="EM1223">
            <v>0</v>
          </cell>
        </row>
        <row r="1224">
          <cell r="EM1224">
            <v>0</v>
          </cell>
        </row>
        <row r="1225">
          <cell r="EM1225">
            <v>0</v>
          </cell>
        </row>
        <row r="1226">
          <cell r="EM1226">
            <v>0</v>
          </cell>
        </row>
        <row r="1227">
          <cell r="EM1227">
            <v>0</v>
          </cell>
        </row>
        <row r="1228">
          <cell r="EM1228">
            <v>0</v>
          </cell>
        </row>
        <row r="1229">
          <cell r="EM1229">
            <v>0</v>
          </cell>
        </row>
        <row r="1230">
          <cell r="EM1230">
            <v>0</v>
          </cell>
        </row>
        <row r="1231">
          <cell r="EM1231">
            <v>0</v>
          </cell>
        </row>
        <row r="1232">
          <cell r="EM1232">
            <v>0</v>
          </cell>
        </row>
        <row r="1233">
          <cell r="EM1233">
            <v>0</v>
          </cell>
        </row>
        <row r="1234">
          <cell r="EM1234">
            <v>0</v>
          </cell>
        </row>
        <row r="1235">
          <cell r="EM1235">
            <v>0</v>
          </cell>
        </row>
        <row r="1236">
          <cell r="EM1236">
            <v>0</v>
          </cell>
        </row>
        <row r="1237">
          <cell r="EM1237">
            <v>0</v>
          </cell>
        </row>
        <row r="1238">
          <cell r="EM1238">
            <v>0</v>
          </cell>
        </row>
        <row r="1239">
          <cell r="EM1239">
            <v>0</v>
          </cell>
        </row>
        <row r="1240">
          <cell r="EM1240">
            <v>0</v>
          </cell>
        </row>
        <row r="1241">
          <cell r="EM1241">
            <v>0</v>
          </cell>
        </row>
        <row r="1242">
          <cell r="EM1242">
            <v>0</v>
          </cell>
        </row>
        <row r="1243">
          <cell r="EM1243">
            <v>0</v>
          </cell>
        </row>
        <row r="1244">
          <cell r="EM1244">
            <v>0</v>
          </cell>
        </row>
        <row r="1245">
          <cell r="EM1245">
            <v>0</v>
          </cell>
        </row>
        <row r="1246">
          <cell r="EM1246">
            <v>0</v>
          </cell>
        </row>
        <row r="1247">
          <cell r="EM1247">
            <v>0</v>
          </cell>
        </row>
        <row r="1248">
          <cell r="EM1248">
            <v>0</v>
          </cell>
        </row>
        <row r="1249">
          <cell r="EM1249">
            <v>0</v>
          </cell>
        </row>
        <row r="1250">
          <cell r="EM1250">
            <v>0</v>
          </cell>
        </row>
        <row r="1251">
          <cell r="EM1251">
            <v>0</v>
          </cell>
        </row>
        <row r="1252">
          <cell r="EM1252">
            <v>0</v>
          </cell>
        </row>
        <row r="1253">
          <cell r="EM1253">
            <v>0</v>
          </cell>
        </row>
        <row r="1254">
          <cell r="EM1254">
            <v>0</v>
          </cell>
        </row>
        <row r="1255">
          <cell r="EM1255">
            <v>0</v>
          </cell>
        </row>
        <row r="1256">
          <cell r="EM1256">
            <v>0</v>
          </cell>
        </row>
        <row r="1257">
          <cell r="EM1257">
            <v>0</v>
          </cell>
        </row>
        <row r="1258">
          <cell r="EM1258">
            <v>0</v>
          </cell>
        </row>
        <row r="1259">
          <cell r="EM1259">
            <v>0</v>
          </cell>
        </row>
        <row r="1260">
          <cell r="EM1260">
            <v>0</v>
          </cell>
        </row>
        <row r="1261">
          <cell r="EM1261">
            <v>0</v>
          </cell>
        </row>
        <row r="1262">
          <cell r="EM1262">
            <v>0</v>
          </cell>
        </row>
        <row r="1263">
          <cell r="EM1263">
            <v>0</v>
          </cell>
        </row>
        <row r="1264">
          <cell r="EM1264">
            <v>0</v>
          </cell>
        </row>
        <row r="1265">
          <cell r="EM1265">
            <v>0</v>
          </cell>
        </row>
        <row r="1266">
          <cell r="EM1266">
            <v>0</v>
          </cell>
        </row>
        <row r="1267">
          <cell r="EM1267">
            <v>0</v>
          </cell>
        </row>
        <row r="1268">
          <cell r="EM1268">
            <v>0</v>
          </cell>
        </row>
        <row r="1269">
          <cell r="EM1269">
            <v>0</v>
          </cell>
        </row>
        <row r="1270">
          <cell r="EM1270">
            <v>0</v>
          </cell>
        </row>
        <row r="1271">
          <cell r="EM1271">
            <v>0</v>
          </cell>
        </row>
        <row r="1272">
          <cell r="EM1272">
            <v>0</v>
          </cell>
        </row>
        <row r="1273">
          <cell r="EM1273">
            <v>0</v>
          </cell>
        </row>
        <row r="1274">
          <cell r="EM1274">
            <v>0</v>
          </cell>
        </row>
        <row r="1275">
          <cell r="EM1275">
            <v>0</v>
          </cell>
        </row>
        <row r="1276">
          <cell r="EM1276">
            <v>0</v>
          </cell>
        </row>
        <row r="1277">
          <cell r="EM1277">
            <v>0</v>
          </cell>
        </row>
        <row r="1278">
          <cell r="EM1278">
            <v>0</v>
          </cell>
        </row>
        <row r="1279">
          <cell r="EM1279">
            <v>0</v>
          </cell>
        </row>
        <row r="1280">
          <cell r="EM1280">
            <v>0</v>
          </cell>
        </row>
        <row r="1281">
          <cell r="EM1281">
            <v>0</v>
          </cell>
        </row>
        <row r="1282">
          <cell r="EM1282">
            <v>0</v>
          </cell>
        </row>
        <row r="1283">
          <cell r="EM1283">
            <v>0</v>
          </cell>
        </row>
        <row r="1284">
          <cell r="EM1284">
            <v>0</v>
          </cell>
        </row>
        <row r="1285">
          <cell r="EM1285">
            <v>0</v>
          </cell>
        </row>
        <row r="1286">
          <cell r="EM1286">
            <v>0</v>
          </cell>
        </row>
        <row r="1287">
          <cell r="EM1287">
            <v>0</v>
          </cell>
        </row>
        <row r="1288">
          <cell r="EM1288">
            <v>0</v>
          </cell>
        </row>
        <row r="1289">
          <cell r="EM1289">
            <v>0</v>
          </cell>
        </row>
        <row r="1290">
          <cell r="EM1290">
            <v>0</v>
          </cell>
        </row>
        <row r="1291">
          <cell r="EM1291">
            <v>0</v>
          </cell>
        </row>
        <row r="1292">
          <cell r="EM1292">
            <v>0</v>
          </cell>
        </row>
        <row r="1293">
          <cell r="EM1293">
            <v>0</v>
          </cell>
        </row>
        <row r="1294">
          <cell r="EM1294">
            <v>0</v>
          </cell>
        </row>
        <row r="1295">
          <cell r="EM1295">
            <v>0</v>
          </cell>
        </row>
        <row r="1296">
          <cell r="EM1296">
            <v>0</v>
          </cell>
        </row>
        <row r="1297">
          <cell r="EM1297">
            <v>0</v>
          </cell>
        </row>
        <row r="1298">
          <cell r="EM1298">
            <v>0</v>
          </cell>
        </row>
        <row r="1299">
          <cell r="EM1299">
            <v>0</v>
          </cell>
        </row>
        <row r="1300">
          <cell r="EM1300">
            <v>0</v>
          </cell>
        </row>
        <row r="1301">
          <cell r="EM1301">
            <v>0</v>
          </cell>
        </row>
        <row r="1302">
          <cell r="EM1302">
            <v>0</v>
          </cell>
        </row>
        <row r="1303">
          <cell r="EM1303">
            <v>0</v>
          </cell>
        </row>
        <row r="1304">
          <cell r="EM1304">
            <v>0</v>
          </cell>
        </row>
        <row r="1305">
          <cell r="EM1305">
            <v>0</v>
          </cell>
        </row>
        <row r="1306">
          <cell r="EM1306">
            <v>0</v>
          </cell>
        </row>
        <row r="1307">
          <cell r="EM1307">
            <v>0</v>
          </cell>
        </row>
        <row r="1308">
          <cell r="EM1308">
            <v>0</v>
          </cell>
        </row>
        <row r="1309">
          <cell r="EM1309">
            <v>0</v>
          </cell>
        </row>
        <row r="1310">
          <cell r="EM1310">
            <v>0</v>
          </cell>
        </row>
        <row r="1311">
          <cell r="EM1311">
            <v>0</v>
          </cell>
        </row>
        <row r="1312">
          <cell r="EM1312">
            <v>0</v>
          </cell>
        </row>
        <row r="1313">
          <cell r="EM1313">
            <v>0</v>
          </cell>
        </row>
        <row r="1314">
          <cell r="EM1314">
            <v>0</v>
          </cell>
        </row>
        <row r="1315">
          <cell r="EM1315">
            <v>0</v>
          </cell>
        </row>
        <row r="1316">
          <cell r="EM1316">
            <v>0</v>
          </cell>
        </row>
        <row r="1317">
          <cell r="EM1317">
            <v>0</v>
          </cell>
        </row>
        <row r="1318">
          <cell r="EM1318">
            <v>0</v>
          </cell>
        </row>
        <row r="1319">
          <cell r="EM1319">
            <v>0</v>
          </cell>
        </row>
        <row r="1320">
          <cell r="EM1320">
            <v>0</v>
          </cell>
        </row>
        <row r="1321">
          <cell r="EM1321">
            <v>0</v>
          </cell>
        </row>
        <row r="1322">
          <cell r="EM1322">
            <v>0</v>
          </cell>
        </row>
        <row r="1323">
          <cell r="EM1323">
            <v>0</v>
          </cell>
        </row>
        <row r="1324">
          <cell r="EM1324">
            <v>0</v>
          </cell>
        </row>
        <row r="1325">
          <cell r="EM1325">
            <v>0</v>
          </cell>
        </row>
        <row r="1326">
          <cell r="EM1326">
            <v>0</v>
          </cell>
        </row>
        <row r="1327">
          <cell r="EM1327">
            <v>0</v>
          </cell>
        </row>
        <row r="1328">
          <cell r="EM1328">
            <v>0</v>
          </cell>
        </row>
        <row r="1329">
          <cell r="EM1329">
            <v>0</v>
          </cell>
        </row>
        <row r="1330">
          <cell r="EM1330">
            <v>0</v>
          </cell>
        </row>
        <row r="1331">
          <cell r="EM1331">
            <v>0</v>
          </cell>
        </row>
        <row r="1332">
          <cell r="EM1332">
            <v>0</v>
          </cell>
        </row>
        <row r="1333">
          <cell r="EM1333">
            <v>0</v>
          </cell>
        </row>
        <row r="1334">
          <cell r="EM1334">
            <v>0</v>
          </cell>
        </row>
        <row r="1335">
          <cell r="EM1335">
            <v>0</v>
          </cell>
        </row>
        <row r="1336">
          <cell r="EM1336">
            <v>0</v>
          </cell>
        </row>
        <row r="1337">
          <cell r="EM1337">
            <v>0</v>
          </cell>
        </row>
        <row r="1338">
          <cell r="EM1338">
            <v>0</v>
          </cell>
        </row>
        <row r="1339">
          <cell r="EM1339">
            <v>0</v>
          </cell>
        </row>
        <row r="1340">
          <cell r="EM1340">
            <v>0</v>
          </cell>
        </row>
        <row r="1341">
          <cell r="EM1341">
            <v>0</v>
          </cell>
        </row>
        <row r="1342">
          <cell r="EM1342">
            <v>0</v>
          </cell>
        </row>
        <row r="1343">
          <cell r="EM1343">
            <v>0</v>
          </cell>
        </row>
        <row r="1344">
          <cell r="EM1344">
            <v>0</v>
          </cell>
        </row>
        <row r="1345">
          <cell r="EM1345">
            <v>0</v>
          </cell>
        </row>
        <row r="1346">
          <cell r="EM1346">
            <v>0</v>
          </cell>
        </row>
        <row r="1347">
          <cell r="EM1347">
            <v>0</v>
          </cell>
        </row>
        <row r="1348">
          <cell r="EM1348">
            <v>0</v>
          </cell>
        </row>
        <row r="1349">
          <cell r="EM1349">
            <v>0</v>
          </cell>
        </row>
        <row r="1350">
          <cell r="EM1350">
            <v>0</v>
          </cell>
        </row>
        <row r="1351">
          <cell r="EM1351">
            <v>0</v>
          </cell>
        </row>
        <row r="1352">
          <cell r="EM1352">
            <v>0</v>
          </cell>
        </row>
        <row r="1353">
          <cell r="EM1353">
            <v>0</v>
          </cell>
        </row>
        <row r="1354">
          <cell r="EM1354">
            <v>0</v>
          </cell>
        </row>
        <row r="1355">
          <cell r="EM1355">
            <v>0</v>
          </cell>
        </row>
        <row r="1356">
          <cell r="EM1356">
            <v>0</v>
          </cell>
        </row>
        <row r="1357">
          <cell r="EM1357">
            <v>0</v>
          </cell>
        </row>
        <row r="1358">
          <cell r="EM1358">
            <v>0</v>
          </cell>
        </row>
        <row r="1359">
          <cell r="EM1359">
            <v>0</v>
          </cell>
        </row>
        <row r="1360">
          <cell r="EM1360">
            <v>0</v>
          </cell>
        </row>
        <row r="1361">
          <cell r="EM1361">
            <v>0</v>
          </cell>
        </row>
        <row r="1362">
          <cell r="EM1362">
            <v>0</v>
          </cell>
        </row>
        <row r="1363">
          <cell r="EM1363">
            <v>0</v>
          </cell>
        </row>
        <row r="1364">
          <cell r="EM1364">
            <v>0</v>
          </cell>
        </row>
        <row r="1365">
          <cell r="EM1365">
            <v>0</v>
          </cell>
        </row>
        <row r="1366">
          <cell r="EM1366">
            <v>0</v>
          </cell>
        </row>
        <row r="1367">
          <cell r="EM1367">
            <v>0</v>
          </cell>
        </row>
        <row r="1368">
          <cell r="EM1368">
            <v>0</v>
          </cell>
        </row>
        <row r="1369">
          <cell r="EM1369">
            <v>0</v>
          </cell>
        </row>
        <row r="1370">
          <cell r="EM1370">
            <v>0</v>
          </cell>
        </row>
        <row r="1371">
          <cell r="EM1371">
            <v>0</v>
          </cell>
        </row>
        <row r="1372">
          <cell r="EM1372">
            <v>0</v>
          </cell>
        </row>
        <row r="1373">
          <cell r="EM1373">
            <v>0</v>
          </cell>
        </row>
        <row r="1374">
          <cell r="EM1374">
            <v>0</v>
          </cell>
        </row>
        <row r="1375">
          <cell r="EM1375">
            <v>0</v>
          </cell>
        </row>
        <row r="1376">
          <cell r="EM1376">
            <v>0</v>
          </cell>
        </row>
        <row r="1377">
          <cell r="EM1377">
            <v>0</v>
          </cell>
        </row>
        <row r="1378">
          <cell r="EM1378">
            <v>0</v>
          </cell>
        </row>
        <row r="1379">
          <cell r="EM1379">
            <v>0</v>
          </cell>
        </row>
        <row r="1380">
          <cell r="EM1380">
            <v>0</v>
          </cell>
        </row>
        <row r="1381">
          <cell r="EM1381">
            <v>0</v>
          </cell>
        </row>
        <row r="1382">
          <cell r="EM1382">
            <v>0</v>
          </cell>
        </row>
        <row r="1383">
          <cell r="EM1383">
            <v>0</v>
          </cell>
        </row>
        <row r="1384">
          <cell r="EM1384">
            <v>0</v>
          </cell>
        </row>
        <row r="1385">
          <cell r="EM1385">
            <v>0</v>
          </cell>
        </row>
        <row r="1386">
          <cell r="EM1386">
            <v>0</v>
          </cell>
        </row>
        <row r="1387">
          <cell r="EM1387">
            <v>0</v>
          </cell>
        </row>
        <row r="1388">
          <cell r="EM1388">
            <v>0</v>
          </cell>
        </row>
        <row r="1389">
          <cell r="EM1389">
            <v>0</v>
          </cell>
        </row>
        <row r="1390">
          <cell r="EM1390">
            <v>0</v>
          </cell>
        </row>
        <row r="1391">
          <cell r="EM1391">
            <v>0</v>
          </cell>
        </row>
        <row r="1392">
          <cell r="EM1392">
            <v>0</v>
          </cell>
        </row>
        <row r="1393">
          <cell r="EM1393">
            <v>0</v>
          </cell>
        </row>
        <row r="1394">
          <cell r="EM1394">
            <v>0</v>
          </cell>
        </row>
        <row r="1395">
          <cell r="EM1395">
            <v>0</v>
          </cell>
        </row>
        <row r="1396">
          <cell r="EM1396">
            <v>0</v>
          </cell>
        </row>
        <row r="1397">
          <cell r="EM1397">
            <v>0</v>
          </cell>
        </row>
        <row r="1398">
          <cell r="EM1398">
            <v>0</v>
          </cell>
        </row>
        <row r="1399">
          <cell r="EM1399">
            <v>0</v>
          </cell>
        </row>
        <row r="1400">
          <cell r="EM1400">
            <v>0</v>
          </cell>
        </row>
        <row r="1401">
          <cell r="EM1401">
            <v>0</v>
          </cell>
        </row>
        <row r="1402">
          <cell r="EM1402">
            <v>0</v>
          </cell>
        </row>
        <row r="1403">
          <cell r="EM1403">
            <v>0</v>
          </cell>
        </row>
        <row r="1404">
          <cell r="EM1404">
            <v>0</v>
          </cell>
        </row>
        <row r="1405">
          <cell r="EM1405">
            <v>0</v>
          </cell>
        </row>
        <row r="1406">
          <cell r="EM1406">
            <v>0</v>
          </cell>
        </row>
        <row r="1407">
          <cell r="EM1407">
            <v>0</v>
          </cell>
        </row>
        <row r="1408">
          <cell r="EM1408">
            <v>0</v>
          </cell>
        </row>
        <row r="1409">
          <cell r="EM1409">
            <v>0</v>
          </cell>
        </row>
        <row r="1410">
          <cell r="EM1410">
            <v>0</v>
          </cell>
        </row>
        <row r="1411">
          <cell r="EM1411">
            <v>0</v>
          </cell>
        </row>
        <row r="1412">
          <cell r="EM1412">
            <v>0</v>
          </cell>
        </row>
        <row r="1413">
          <cell r="EM1413">
            <v>0</v>
          </cell>
        </row>
        <row r="1414">
          <cell r="EM1414">
            <v>0</v>
          </cell>
        </row>
        <row r="1415">
          <cell r="EM1415">
            <v>0</v>
          </cell>
        </row>
        <row r="1416">
          <cell r="EM1416">
            <v>0</v>
          </cell>
        </row>
        <row r="1417">
          <cell r="EM1417">
            <v>0</v>
          </cell>
        </row>
        <row r="1418">
          <cell r="EM1418">
            <v>0</v>
          </cell>
        </row>
        <row r="1419">
          <cell r="EM1419">
            <v>0</v>
          </cell>
        </row>
        <row r="1420">
          <cell r="EM1420">
            <v>0</v>
          </cell>
        </row>
        <row r="1421">
          <cell r="EM1421">
            <v>0</v>
          </cell>
        </row>
        <row r="1422">
          <cell r="EM1422">
            <v>0</v>
          </cell>
        </row>
        <row r="1423">
          <cell r="EM1423">
            <v>0</v>
          </cell>
        </row>
        <row r="1424">
          <cell r="EM1424">
            <v>0</v>
          </cell>
        </row>
        <row r="1425">
          <cell r="EM1425">
            <v>0</v>
          </cell>
        </row>
        <row r="1426">
          <cell r="EM1426">
            <v>0</v>
          </cell>
        </row>
        <row r="1427">
          <cell r="EM1427">
            <v>0</v>
          </cell>
        </row>
        <row r="1428">
          <cell r="EM1428">
            <v>0</v>
          </cell>
        </row>
        <row r="1429">
          <cell r="EM1429">
            <v>0</v>
          </cell>
        </row>
        <row r="1430">
          <cell r="EM1430">
            <v>0</v>
          </cell>
        </row>
        <row r="1431">
          <cell r="EM1431">
            <v>0</v>
          </cell>
        </row>
        <row r="1432">
          <cell r="EM1432">
            <v>0</v>
          </cell>
        </row>
        <row r="1433">
          <cell r="EM1433">
            <v>0</v>
          </cell>
        </row>
        <row r="1434">
          <cell r="EM1434">
            <v>0</v>
          </cell>
        </row>
        <row r="1435">
          <cell r="EM1435">
            <v>0</v>
          </cell>
        </row>
        <row r="1436">
          <cell r="EM1436">
            <v>0</v>
          </cell>
        </row>
        <row r="1437">
          <cell r="EM1437">
            <v>0</v>
          </cell>
        </row>
        <row r="1438">
          <cell r="EM1438">
            <v>0</v>
          </cell>
        </row>
        <row r="1439">
          <cell r="EM1439">
            <v>0</v>
          </cell>
        </row>
        <row r="1440">
          <cell r="EM1440">
            <v>0</v>
          </cell>
        </row>
        <row r="1441">
          <cell r="EM1441">
            <v>0</v>
          </cell>
        </row>
        <row r="1442">
          <cell r="EM1442">
            <v>0</v>
          </cell>
        </row>
        <row r="1443">
          <cell r="EM1443">
            <v>0</v>
          </cell>
        </row>
        <row r="1444">
          <cell r="EM1444">
            <v>0</v>
          </cell>
        </row>
        <row r="1445">
          <cell r="EM1445">
            <v>0</v>
          </cell>
        </row>
        <row r="1446">
          <cell r="EM1446">
            <v>0</v>
          </cell>
        </row>
        <row r="1447">
          <cell r="EM1447">
            <v>0</v>
          </cell>
        </row>
        <row r="1448">
          <cell r="EM1448">
            <v>0</v>
          </cell>
        </row>
        <row r="1449">
          <cell r="EM1449">
            <v>0</v>
          </cell>
        </row>
        <row r="1450">
          <cell r="EM1450">
            <v>0</v>
          </cell>
        </row>
        <row r="1451">
          <cell r="EM1451">
            <v>0</v>
          </cell>
        </row>
        <row r="1452">
          <cell r="EM1452">
            <v>0</v>
          </cell>
        </row>
        <row r="1453">
          <cell r="EM1453">
            <v>0</v>
          </cell>
        </row>
        <row r="1454">
          <cell r="EM1454">
            <v>0</v>
          </cell>
        </row>
        <row r="1455">
          <cell r="EM1455">
            <v>0</v>
          </cell>
        </row>
        <row r="1456">
          <cell r="EM1456">
            <v>0</v>
          </cell>
        </row>
        <row r="1457">
          <cell r="EM1457">
            <v>0</v>
          </cell>
        </row>
        <row r="1458">
          <cell r="EM1458">
            <v>0</v>
          </cell>
        </row>
        <row r="1459">
          <cell r="EM1459">
            <v>0</v>
          </cell>
        </row>
        <row r="1460">
          <cell r="EM1460">
            <v>0</v>
          </cell>
        </row>
        <row r="1461">
          <cell r="EM1461">
            <v>0</v>
          </cell>
        </row>
        <row r="1462">
          <cell r="EM1462">
            <v>0</v>
          </cell>
        </row>
        <row r="1463">
          <cell r="EM1463">
            <v>0</v>
          </cell>
        </row>
        <row r="1464">
          <cell r="EM1464">
            <v>0</v>
          </cell>
        </row>
        <row r="1465">
          <cell r="EM1465">
            <v>0</v>
          </cell>
        </row>
        <row r="1466">
          <cell r="EM1466">
            <v>0</v>
          </cell>
        </row>
        <row r="1467">
          <cell r="EM1467">
            <v>0</v>
          </cell>
        </row>
        <row r="1468">
          <cell r="EM1468">
            <v>0</v>
          </cell>
        </row>
        <row r="1469">
          <cell r="EM1469">
            <v>0</v>
          </cell>
        </row>
        <row r="1470">
          <cell r="EM1470">
            <v>0</v>
          </cell>
        </row>
        <row r="1471">
          <cell r="EM1471">
            <v>0</v>
          </cell>
        </row>
        <row r="1472">
          <cell r="EM1472">
            <v>0</v>
          </cell>
        </row>
        <row r="1473">
          <cell r="EM1473">
            <v>0</v>
          </cell>
        </row>
        <row r="1474">
          <cell r="EM1474">
            <v>0</v>
          </cell>
        </row>
        <row r="1475">
          <cell r="EM1475">
            <v>0</v>
          </cell>
        </row>
        <row r="1476">
          <cell r="EM1476">
            <v>0</v>
          </cell>
        </row>
        <row r="1477">
          <cell r="EM1477">
            <v>0</v>
          </cell>
        </row>
        <row r="1478">
          <cell r="EM1478">
            <v>0</v>
          </cell>
        </row>
        <row r="1479">
          <cell r="EM1479">
            <v>0</v>
          </cell>
        </row>
        <row r="1480">
          <cell r="EM1480">
            <v>0</v>
          </cell>
        </row>
        <row r="1481">
          <cell r="EM1481">
            <v>0</v>
          </cell>
        </row>
        <row r="1482">
          <cell r="EM1482">
            <v>0</v>
          </cell>
        </row>
        <row r="1483">
          <cell r="EM1483">
            <v>0</v>
          </cell>
        </row>
        <row r="1484">
          <cell r="EM1484">
            <v>0</v>
          </cell>
        </row>
        <row r="1485">
          <cell r="EM1485">
            <v>0</v>
          </cell>
        </row>
        <row r="1486">
          <cell r="EM1486">
            <v>0</v>
          </cell>
        </row>
        <row r="1487">
          <cell r="EM1487">
            <v>0</v>
          </cell>
        </row>
        <row r="1488">
          <cell r="EM1488">
            <v>0</v>
          </cell>
        </row>
        <row r="1489">
          <cell r="EM1489">
            <v>0</v>
          </cell>
        </row>
        <row r="1490">
          <cell r="EM1490">
            <v>0</v>
          </cell>
        </row>
        <row r="1491">
          <cell r="EM1491">
            <v>0</v>
          </cell>
        </row>
        <row r="1492">
          <cell r="EM1492">
            <v>0</v>
          </cell>
        </row>
        <row r="1493">
          <cell r="EM1493">
            <v>0</v>
          </cell>
        </row>
        <row r="1494">
          <cell r="EM1494">
            <v>0</v>
          </cell>
        </row>
        <row r="1495">
          <cell r="EM1495">
            <v>0</v>
          </cell>
        </row>
        <row r="1496">
          <cell r="EM1496">
            <v>0</v>
          </cell>
        </row>
        <row r="1497">
          <cell r="EM1497">
            <v>0</v>
          </cell>
        </row>
        <row r="1498">
          <cell r="EM1498">
            <v>0</v>
          </cell>
        </row>
        <row r="1499">
          <cell r="EM1499">
            <v>0</v>
          </cell>
        </row>
        <row r="1500">
          <cell r="EM1500">
            <v>0</v>
          </cell>
        </row>
        <row r="1501">
          <cell r="EM1501">
            <v>0</v>
          </cell>
        </row>
        <row r="1502">
          <cell r="EM1502">
            <v>0</v>
          </cell>
        </row>
        <row r="1503">
          <cell r="EM1503">
            <v>0</v>
          </cell>
        </row>
        <row r="1504">
          <cell r="EM1504">
            <v>0</v>
          </cell>
        </row>
        <row r="1505">
          <cell r="EM1505">
            <v>0</v>
          </cell>
        </row>
        <row r="1506">
          <cell r="EM1506">
            <v>0</v>
          </cell>
        </row>
        <row r="1507">
          <cell r="EM1507">
            <v>0</v>
          </cell>
        </row>
        <row r="1508">
          <cell r="EM1508">
            <v>0</v>
          </cell>
        </row>
        <row r="1509">
          <cell r="EM1509">
            <v>0</v>
          </cell>
        </row>
        <row r="1510">
          <cell r="EM1510">
            <v>0</v>
          </cell>
        </row>
        <row r="1511">
          <cell r="EM1511">
            <v>0</v>
          </cell>
        </row>
        <row r="1512">
          <cell r="EM1512">
            <v>0</v>
          </cell>
        </row>
        <row r="1513">
          <cell r="EM1513">
            <v>0</v>
          </cell>
        </row>
        <row r="1514">
          <cell r="EM1514">
            <v>0</v>
          </cell>
        </row>
        <row r="1515">
          <cell r="EM1515">
            <v>0</v>
          </cell>
        </row>
        <row r="1516">
          <cell r="EM1516">
            <v>0</v>
          </cell>
        </row>
        <row r="1517">
          <cell r="EM1517">
            <v>0</v>
          </cell>
        </row>
        <row r="1518">
          <cell r="EM1518">
            <v>0</v>
          </cell>
        </row>
        <row r="1519">
          <cell r="EM1519">
            <v>0</v>
          </cell>
        </row>
        <row r="1520">
          <cell r="EM1520">
            <v>0</v>
          </cell>
        </row>
        <row r="1521">
          <cell r="EM1521">
            <v>0</v>
          </cell>
        </row>
        <row r="1522">
          <cell r="EM1522">
            <v>0</v>
          </cell>
        </row>
        <row r="1523">
          <cell r="EM1523">
            <v>0</v>
          </cell>
        </row>
        <row r="1524">
          <cell r="EM1524">
            <v>0</v>
          </cell>
        </row>
        <row r="1525">
          <cell r="EM1525">
            <v>0</v>
          </cell>
        </row>
        <row r="1526">
          <cell r="EM1526">
            <v>0</v>
          </cell>
        </row>
        <row r="1527">
          <cell r="EM1527">
            <v>0</v>
          </cell>
        </row>
        <row r="1528">
          <cell r="EM1528">
            <v>0</v>
          </cell>
        </row>
        <row r="1529">
          <cell r="EM1529">
            <v>0</v>
          </cell>
        </row>
        <row r="1530">
          <cell r="EM1530">
            <v>0</v>
          </cell>
        </row>
        <row r="1531">
          <cell r="EM1531">
            <v>0</v>
          </cell>
        </row>
        <row r="1532">
          <cell r="EM1532">
            <v>0</v>
          </cell>
        </row>
        <row r="1533">
          <cell r="EM1533">
            <v>0</v>
          </cell>
        </row>
        <row r="1534">
          <cell r="EM1534">
            <v>0</v>
          </cell>
        </row>
        <row r="1535">
          <cell r="EM1535">
            <v>0</v>
          </cell>
        </row>
        <row r="1536">
          <cell r="EM1536">
            <v>0</v>
          </cell>
        </row>
        <row r="1537">
          <cell r="EM1537">
            <v>0</v>
          </cell>
        </row>
        <row r="1538">
          <cell r="EM1538">
            <v>0</v>
          </cell>
        </row>
        <row r="1539">
          <cell r="EM1539">
            <v>0</v>
          </cell>
        </row>
        <row r="1540">
          <cell r="EM1540">
            <v>0</v>
          </cell>
        </row>
        <row r="1541">
          <cell r="EM1541">
            <v>0</v>
          </cell>
        </row>
        <row r="1542">
          <cell r="EM1542">
            <v>0</v>
          </cell>
        </row>
        <row r="1543">
          <cell r="EM1543">
            <v>0</v>
          </cell>
        </row>
        <row r="1544">
          <cell r="EM1544">
            <v>0</v>
          </cell>
        </row>
        <row r="1545">
          <cell r="EM1545">
            <v>0</v>
          </cell>
        </row>
        <row r="1546">
          <cell r="EM1546">
            <v>0</v>
          </cell>
        </row>
        <row r="1547">
          <cell r="EM1547">
            <v>0</v>
          </cell>
        </row>
        <row r="1548">
          <cell r="EM1548">
            <v>0</v>
          </cell>
        </row>
        <row r="1549">
          <cell r="EM1549">
            <v>0</v>
          </cell>
        </row>
        <row r="1550">
          <cell r="EM1550">
            <v>0</v>
          </cell>
        </row>
        <row r="1551">
          <cell r="EM1551">
            <v>0</v>
          </cell>
        </row>
        <row r="1552">
          <cell r="EM1552">
            <v>0</v>
          </cell>
        </row>
        <row r="1553">
          <cell r="EM1553">
            <v>0</v>
          </cell>
        </row>
        <row r="1554">
          <cell r="EM1554">
            <v>0</v>
          </cell>
        </row>
        <row r="1555">
          <cell r="EM1555">
            <v>0</v>
          </cell>
        </row>
        <row r="1556">
          <cell r="EM1556">
            <v>0</v>
          </cell>
        </row>
        <row r="1557">
          <cell r="EM1557">
            <v>0</v>
          </cell>
        </row>
        <row r="1558">
          <cell r="EM1558">
            <v>0</v>
          </cell>
        </row>
        <row r="1559">
          <cell r="EM1559">
            <v>0</v>
          </cell>
        </row>
        <row r="1560">
          <cell r="EM1560">
            <v>0</v>
          </cell>
        </row>
        <row r="1561">
          <cell r="EM1561">
            <v>0</v>
          </cell>
        </row>
        <row r="1562">
          <cell r="EM1562">
            <v>0</v>
          </cell>
        </row>
        <row r="1563">
          <cell r="EM1563">
            <v>0</v>
          </cell>
        </row>
        <row r="1564">
          <cell r="EM1564">
            <v>0</v>
          </cell>
        </row>
        <row r="1565">
          <cell r="EM1565">
            <v>0</v>
          </cell>
        </row>
        <row r="1566">
          <cell r="EM1566">
            <v>0</v>
          </cell>
        </row>
        <row r="1567">
          <cell r="EM1567">
            <v>0</v>
          </cell>
        </row>
        <row r="1568">
          <cell r="EM1568">
            <v>0</v>
          </cell>
        </row>
        <row r="1569">
          <cell r="EM1569">
            <v>0</v>
          </cell>
        </row>
        <row r="1570">
          <cell r="EM1570">
            <v>0</v>
          </cell>
        </row>
        <row r="1571">
          <cell r="EM1571">
            <v>0</v>
          </cell>
        </row>
        <row r="1572">
          <cell r="EM1572">
            <v>0</v>
          </cell>
        </row>
        <row r="1573">
          <cell r="EM1573">
            <v>0</v>
          </cell>
        </row>
        <row r="1574">
          <cell r="EM1574">
            <v>0</v>
          </cell>
        </row>
        <row r="1575">
          <cell r="EM1575">
            <v>0</v>
          </cell>
        </row>
        <row r="1576">
          <cell r="EM1576">
            <v>0</v>
          </cell>
        </row>
        <row r="1577">
          <cell r="EM1577">
            <v>0</v>
          </cell>
        </row>
        <row r="1578">
          <cell r="EM1578">
            <v>0</v>
          </cell>
        </row>
        <row r="1579">
          <cell r="EM1579">
            <v>0</v>
          </cell>
        </row>
        <row r="1580">
          <cell r="EM1580">
            <v>0</v>
          </cell>
        </row>
        <row r="1581">
          <cell r="EM1581">
            <v>0</v>
          </cell>
        </row>
        <row r="1582">
          <cell r="EM1582">
            <v>0</v>
          </cell>
        </row>
        <row r="1583">
          <cell r="EM1583">
            <v>0</v>
          </cell>
        </row>
        <row r="1584">
          <cell r="EM1584">
            <v>0</v>
          </cell>
        </row>
        <row r="1585">
          <cell r="EM1585">
            <v>0</v>
          </cell>
        </row>
        <row r="1586">
          <cell r="EM1586">
            <v>0</v>
          </cell>
        </row>
        <row r="1587">
          <cell r="EM1587">
            <v>0</v>
          </cell>
        </row>
        <row r="1588">
          <cell r="EM1588">
            <v>0</v>
          </cell>
        </row>
        <row r="1589">
          <cell r="EM1589">
            <v>0</v>
          </cell>
        </row>
        <row r="1590">
          <cell r="EM1590">
            <v>0</v>
          </cell>
        </row>
        <row r="1591">
          <cell r="EM1591">
            <v>0</v>
          </cell>
        </row>
        <row r="1592">
          <cell r="EM1592">
            <v>0</v>
          </cell>
        </row>
        <row r="1593">
          <cell r="EM1593">
            <v>0</v>
          </cell>
        </row>
        <row r="1594">
          <cell r="EM1594">
            <v>0</v>
          </cell>
        </row>
        <row r="1595">
          <cell r="EM1595">
            <v>0</v>
          </cell>
        </row>
        <row r="1596">
          <cell r="EM1596">
            <v>0</v>
          </cell>
        </row>
        <row r="1597">
          <cell r="EM1597">
            <v>0</v>
          </cell>
        </row>
        <row r="1598">
          <cell r="EM1598">
            <v>0</v>
          </cell>
        </row>
        <row r="1599">
          <cell r="EM1599">
            <v>0</v>
          </cell>
        </row>
        <row r="1600">
          <cell r="EM1600">
            <v>0</v>
          </cell>
        </row>
        <row r="1601">
          <cell r="EM1601">
            <v>0</v>
          </cell>
        </row>
        <row r="1602">
          <cell r="EM1602">
            <v>0</v>
          </cell>
        </row>
        <row r="1603">
          <cell r="EM1603">
            <v>0</v>
          </cell>
        </row>
        <row r="1604">
          <cell r="EM1604">
            <v>0</v>
          </cell>
        </row>
        <row r="1605">
          <cell r="EM1605">
            <v>0</v>
          </cell>
        </row>
        <row r="1606">
          <cell r="EM1606">
            <v>0</v>
          </cell>
        </row>
        <row r="1607">
          <cell r="EM1607">
            <v>0</v>
          </cell>
        </row>
        <row r="1608">
          <cell r="EM1608">
            <v>0</v>
          </cell>
        </row>
        <row r="1609">
          <cell r="EM1609">
            <v>0</v>
          </cell>
        </row>
        <row r="1610">
          <cell r="EM1610">
            <v>0</v>
          </cell>
        </row>
        <row r="1611">
          <cell r="EM1611">
            <v>0</v>
          </cell>
        </row>
        <row r="1612">
          <cell r="EM1612">
            <v>0</v>
          </cell>
        </row>
        <row r="1613">
          <cell r="EM1613">
            <v>0</v>
          </cell>
        </row>
        <row r="1614">
          <cell r="EM1614">
            <v>0</v>
          </cell>
        </row>
        <row r="1615">
          <cell r="EM1615">
            <v>0</v>
          </cell>
        </row>
        <row r="1616">
          <cell r="EM1616">
            <v>0</v>
          </cell>
        </row>
        <row r="1617">
          <cell r="EM1617">
            <v>0</v>
          </cell>
        </row>
        <row r="1618">
          <cell r="EM1618">
            <v>0</v>
          </cell>
        </row>
        <row r="1619">
          <cell r="EM1619">
            <v>0</v>
          </cell>
        </row>
        <row r="1620">
          <cell r="EM1620">
            <v>0</v>
          </cell>
        </row>
        <row r="1621">
          <cell r="EM1621">
            <v>0</v>
          </cell>
        </row>
        <row r="1622">
          <cell r="EM1622">
            <v>0</v>
          </cell>
        </row>
        <row r="1623">
          <cell r="EM1623">
            <v>0</v>
          </cell>
        </row>
        <row r="1624">
          <cell r="EM1624">
            <v>0</v>
          </cell>
        </row>
        <row r="1625">
          <cell r="EM1625">
            <v>0</v>
          </cell>
        </row>
        <row r="1626">
          <cell r="EM1626">
            <v>0</v>
          </cell>
        </row>
        <row r="1627">
          <cell r="EM1627">
            <v>0</v>
          </cell>
        </row>
        <row r="1628">
          <cell r="EM1628">
            <v>0</v>
          </cell>
        </row>
        <row r="1629">
          <cell r="EM1629">
            <v>0</v>
          </cell>
        </row>
        <row r="1630">
          <cell r="EM1630">
            <v>0</v>
          </cell>
        </row>
        <row r="1631">
          <cell r="EM1631">
            <v>0</v>
          </cell>
        </row>
        <row r="1632">
          <cell r="EM1632">
            <v>0</v>
          </cell>
        </row>
        <row r="1633">
          <cell r="EM1633">
            <v>0</v>
          </cell>
        </row>
        <row r="1634">
          <cell r="EM1634">
            <v>0</v>
          </cell>
        </row>
        <row r="1635">
          <cell r="EM1635">
            <v>0</v>
          </cell>
        </row>
        <row r="1636">
          <cell r="EM1636">
            <v>0</v>
          </cell>
        </row>
        <row r="1637">
          <cell r="EM1637">
            <v>0</v>
          </cell>
        </row>
        <row r="1638">
          <cell r="EM1638">
            <v>0</v>
          </cell>
        </row>
        <row r="1639">
          <cell r="EM1639">
            <v>0</v>
          </cell>
        </row>
        <row r="1640">
          <cell r="EM1640">
            <v>0</v>
          </cell>
        </row>
        <row r="1641">
          <cell r="EM1641">
            <v>0</v>
          </cell>
        </row>
        <row r="1642">
          <cell r="EM1642">
            <v>0</v>
          </cell>
        </row>
        <row r="1643">
          <cell r="EM1643">
            <v>0</v>
          </cell>
        </row>
        <row r="1644">
          <cell r="EM1644">
            <v>0</v>
          </cell>
        </row>
        <row r="1645">
          <cell r="EM1645">
            <v>0</v>
          </cell>
        </row>
        <row r="1646">
          <cell r="EM1646">
            <v>0</v>
          </cell>
        </row>
        <row r="1647">
          <cell r="EM1647">
            <v>0</v>
          </cell>
        </row>
        <row r="1648">
          <cell r="EM1648">
            <v>0</v>
          </cell>
        </row>
        <row r="1649">
          <cell r="EM1649">
            <v>0</v>
          </cell>
        </row>
        <row r="1650">
          <cell r="EM1650">
            <v>0</v>
          </cell>
        </row>
        <row r="1651">
          <cell r="EM1651">
            <v>0</v>
          </cell>
        </row>
        <row r="1652">
          <cell r="EM1652">
            <v>0</v>
          </cell>
        </row>
        <row r="1653">
          <cell r="EM1653">
            <v>0</v>
          </cell>
        </row>
        <row r="1654">
          <cell r="EM1654">
            <v>0</v>
          </cell>
        </row>
        <row r="1655">
          <cell r="EM1655">
            <v>0</v>
          </cell>
        </row>
        <row r="1656">
          <cell r="EM1656">
            <v>0</v>
          </cell>
        </row>
        <row r="1657">
          <cell r="EM1657">
            <v>0</v>
          </cell>
        </row>
        <row r="1658">
          <cell r="EM1658">
            <v>0</v>
          </cell>
        </row>
        <row r="1659">
          <cell r="EM1659">
            <v>0</v>
          </cell>
        </row>
        <row r="1660">
          <cell r="EM1660">
            <v>0</v>
          </cell>
        </row>
        <row r="1661">
          <cell r="EM1661">
            <v>0</v>
          </cell>
        </row>
        <row r="1662">
          <cell r="EM1662">
            <v>0</v>
          </cell>
        </row>
        <row r="1663">
          <cell r="EM1663">
            <v>0</v>
          </cell>
        </row>
        <row r="1664">
          <cell r="EM1664">
            <v>0</v>
          </cell>
        </row>
        <row r="1665">
          <cell r="EM1665">
            <v>0</v>
          </cell>
        </row>
        <row r="1666">
          <cell r="EM1666">
            <v>0</v>
          </cell>
        </row>
        <row r="1667">
          <cell r="EM1667">
            <v>0</v>
          </cell>
        </row>
        <row r="1668">
          <cell r="EM1668">
            <v>0</v>
          </cell>
        </row>
        <row r="1669">
          <cell r="EM1669">
            <v>0</v>
          </cell>
        </row>
        <row r="1670">
          <cell r="EM1670">
            <v>0</v>
          </cell>
        </row>
        <row r="1671">
          <cell r="EM1671">
            <v>0</v>
          </cell>
        </row>
        <row r="1672">
          <cell r="EM1672">
            <v>0</v>
          </cell>
        </row>
        <row r="1673">
          <cell r="EM1673">
            <v>0</v>
          </cell>
        </row>
        <row r="1674">
          <cell r="EM1674">
            <v>0</v>
          </cell>
        </row>
        <row r="1675">
          <cell r="EM1675">
            <v>0</v>
          </cell>
        </row>
        <row r="1676">
          <cell r="EM1676">
            <v>0</v>
          </cell>
        </row>
        <row r="1677">
          <cell r="EM1677">
            <v>0</v>
          </cell>
        </row>
        <row r="1678">
          <cell r="EM1678">
            <v>0</v>
          </cell>
        </row>
        <row r="1679">
          <cell r="EM1679">
            <v>0</v>
          </cell>
        </row>
        <row r="1680">
          <cell r="EM1680">
            <v>0</v>
          </cell>
        </row>
        <row r="1681">
          <cell r="EM1681">
            <v>0</v>
          </cell>
        </row>
        <row r="1682">
          <cell r="EM1682">
            <v>0</v>
          </cell>
        </row>
        <row r="1683">
          <cell r="EM1683">
            <v>0</v>
          </cell>
        </row>
        <row r="1684">
          <cell r="EM1684">
            <v>0</v>
          </cell>
        </row>
        <row r="1685">
          <cell r="EM1685">
            <v>0</v>
          </cell>
        </row>
        <row r="1686">
          <cell r="EM1686">
            <v>0</v>
          </cell>
        </row>
        <row r="1687">
          <cell r="EM1687">
            <v>0</v>
          </cell>
        </row>
        <row r="1688">
          <cell r="EM1688">
            <v>0</v>
          </cell>
        </row>
        <row r="1689">
          <cell r="EM1689">
            <v>0</v>
          </cell>
        </row>
        <row r="1690">
          <cell r="EM1690">
            <v>0</v>
          </cell>
        </row>
        <row r="1691">
          <cell r="EM1691">
            <v>0</v>
          </cell>
        </row>
        <row r="1692">
          <cell r="EM1692">
            <v>0</v>
          </cell>
        </row>
        <row r="1693">
          <cell r="EM1693">
            <v>0</v>
          </cell>
        </row>
        <row r="1694">
          <cell r="EM1694">
            <v>0</v>
          </cell>
        </row>
        <row r="1695">
          <cell r="EM1695">
            <v>0</v>
          </cell>
        </row>
        <row r="1696">
          <cell r="EM1696">
            <v>0</v>
          </cell>
        </row>
        <row r="1697">
          <cell r="EM1697">
            <v>0</v>
          </cell>
        </row>
        <row r="1698">
          <cell r="EM1698">
            <v>0</v>
          </cell>
        </row>
        <row r="1699">
          <cell r="EM1699">
            <v>0</v>
          </cell>
        </row>
        <row r="1700">
          <cell r="EM1700">
            <v>0</v>
          </cell>
        </row>
        <row r="1701">
          <cell r="EM1701">
            <v>0</v>
          </cell>
        </row>
        <row r="1702">
          <cell r="EM1702">
            <v>0</v>
          </cell>
        </row>
        <row r="1703">
          <cell r="EM1703">
            <v>0</v>
          </cell>
        </row>
        <row r="1704">
          <cell r="EM1704">
            <v>0</v>
          </cell>
        </row>
        <row r="1705">
          <cell r="EM1705">
            <v>0</v>
          </cell>
        </row>
        <row r="1706">
          <cell r="EM1706">
            <v>0</v>
          </cell>
        </row>
        <row r="1707">
          <cell r="EM1707">
            <v>0</v>
          </cell>
        </row>
        <row r="1708">
          <cell r="EM1708">
            <v>0</v>
          </cell>
        </row>
        <row r="1709">
          <cell r="EM1709">
            <v>0</v>
          </cell>
        </row>
        <row r="1710">
          <cell r="EM1710">
            <v>0</v>
          </cell>
        </row>
        <row r="1711">
          <cell r="EM1711">
            <v>0</v>
          </cell>
        </row>
        <row r="1712">
          <cell r="EM1712">
            <v>0</v>
          </cell>
        </row>
        <row r="1713">
          <cell r="EM1713">
            <v>0</v>
          </cell>
        </row>
        <row r="1714">
          <cell r="EM1714">
            <v>0</v>
          </cell>
        </row>
        <row r="1715">
          <cell r="EM1715">
            <v>0</v>
          </cell>
        </row>
        <row r="1716">
          <cell r="EM1716">
            <v>0</v>
          </cell>
        </row>
        <row r="1717">
          <cell r="EM1717">
            <v>0</v>
          </cell>
        </row>
        <row r="1718">
          <cell r="EM1718">
            <v>0</v>
          </cell>
        </row>
        <row r="1719">
          <cell r="EM1719">
            <v>0</v>
          </cell>
        </row>
        <row r="1720">
          <cell r="EM1720">
            <v>0</v>
          </cell>
        </row>
        <row r="1721">
          <cell r="EM1721">
            <v>0</v>
          </cell>
        </row>
        <row r="1722">
          <cell r="EM1722">
            <v>0</v>
          </cell>
        </row>
        <row r="1723">
          <cell r="EM1723">
            <v>0</v>
          </cell>
        </row>
        <row r="1724">
          <cell r="EM1724">
            <v>0</v>
          </cell>
        </row>
        <row r="1725">
          <cell r="EM1725">
            <v>0</v>
          </cell>
        </row>
        <row r="1726">
          <cell r="EM1726">
            <v>0</v>
          </cell>
        </row>
        <row r="1727">
          <cell r="EM1727">
            <v>0</v>
          </cell>
        </row>
        <row r="1728">
          <cell r="EM1728">
            <v>0</v>
          </cell>
        </row>
        <row r="1729">
          <cell r="EM1729">
            <v>0</v>
          </cell>
        </row>
        <row r="1730">
          <cell r="EM1730">
            <v>0</v>
          </cell>
        </row>
        <row r="1731">
          <cell r="EM1731">
            <v>0</v>
          </cell>
        </row>
        <row r="1732">
          <cell r="EM1732">
            <v>0</v>
          </cell>
        </row>
        <row r="1733">
          <cell r="EM1733">
            <v>0</v>
          </cell>
        </row>
        <row r="1734">
          <cell r="EM1734">
            <v>0</v>
          </cell>
        </row>
        <row r="1735">
          <cell r="EM1735">
            <v>0</v>
          </cell>
        </row>
        <row r="1736">
          <cell r="EM1736">
            <v>0</v>
          </cell>
        </row>
        <row r="1737">
          <cell r="EM1737">
            <v>0</v>
          </cell>
        </row>
        <row r="1738">
          <cell r="EM1738">
            <v>0</v>
          </cell>
        </row>
        <row r="1739">
          <cell r="EM1739">
            <v>0</v>
          </cell>
        </row>
        <row r="1740">
          <cell r="EM1740">
            <v>0</v>
          </cell>
        </row>
        <row r="1741">
          <cell r="EM1741">
            <v>0</v>
          </cell>
        </row>
        <row r="1742">
          <cell r="EM1742">
            <v>0</v>
          </cell>
        </row>
        <row r="1743">
          <cell r="EM1743">
            <v>0</v>
          </cell>
        </row>
        <row r="1744">
          <cell r="EM1744">
            <v>0</v>
          </cell>
        </row>
        <row r="1745">
          <cell r="EM1745">
            <v>0</v>
          </cell>
        </row>
        <row r="1746">
          <cell r="EM1746">
            <v>0</v>
          </cell>
        </row>
        <row r="1747">
          <cell r="EM1747">
            <v>0</v>
          </cell>
        </row>
        <row r="1748">
          <cell r="EM1748">
            <v>0</v>
          </cell>
        </row>
        <row r="1749">
          <cell r="EM1749">
            <v>0</v>
          </cell>
        </row>
        <row r="1750">
          <cell r="EM1750">
            <v>0</v>
          </cell>
        </row>
        <row r="1751">
          <cell r="EM1751">
            <v>0</v>
          </cell>
        </row>
        <row r="1752">
          <cell r="EM1752">
            <v>0</v>
          </cell>
        </row>
        <row r="1753">
          <cell r="EM1753">
            <v>0</v>
          </cell>
        </row>
        <row r="1754">
          <cell r="EM1754">
            <v>0</v>
          </cell>
        </row>
        <row r="1755">
          <cell r="EM1755">
            <v>0</v>
          </cell>
        </row>
        <row r="1756">
          <cell r="EM1756">
            <v>0</v>
          </cell>
        </row>
        <row r="1757">
          <cell r="EM1757">
            <v>0</v>
          </cell>
        </row>
        <row r="1758">
          <cell r="EM1758">
            <v>0</v>
          </cell>
        </row>
        <row r="1759">
          <cell r="EM1759">
            <v>0</v>
          </cell>
        </row>
        <row r="1760">
          <cell r="EM1760">
            <v>0</v>
          </cell>
        </row>
        <row r="1761">
          <cell r="EM1761">
            <v>0</v>
          </cell>
        </row>
        <row r="1762">
          <cell r="EM1762">
            <v>0</v>
          </cell>
        </row>
        <row r="1763">
          <cell r="EM1763">
            <v>0</v>
          </cell>
        </row>
        <row r="1764">
          <cell r="EM1764">
            <v>0</v>
          </cell>
        </row>
        <row r="1765">
          <cell r="EM1765">
            <v>0</v>
          </cell>
        </row>
        <row r="1766">
          <cell r="EM1766">
            <v>0</v>
          </cell>
        </row>
        <row r="1767">
          <cell r="EM1767">
            <v>0</v>
          </cell>
        </row>
        <row r="1768">
          <cell r="EM1768">
            <v>0</v>
          </cell>
        </row>
        <row r="1769">
          <cell r="EM1769">
            <v>0</v>
          </cell>
        </row>
        <row r="1770">
          <cell r="EM1770">
            <v>0</v>
          </cell>
        </row>
        <row r="1771">
          <cell r="EM1771">
            <v>0</v>
          </cell>
        </row>
        <row r="1772">
          <cell r="EM1772">
            <v>0</v>
          </cell>
        </row>
        <row r="1773">
          <cell r="EM1773">
            <v>0</v>
          </cell>
        </row>
        <row r="1774">
          <cell r="EM1774">
            <v>0</v>
          </cell>
        </row>
        <row r="1775">
          <cell r="EM1775">
            <v>0</v>
          </cell>
        </row>
        <row r="1776">
          <cell r="EM1776">
            <v>0</v>
          </cell>
        </row>
        <row r="1777">
          <cell r="EM1777">
            <v>0</v>
          </cell>
        </row>
        <row r="1778">
          <cell r="EM1778">
            <v>0</v>
          </cell>
        </row>
        <row r="1779">
          <cell r="EM1779">
            <v>0</v>
          </cell>
        </row>
        <row r="1780">
          <cell r="EM1780">
            <v>0</v>
          </cell>
        </row>
        <row r="1781">
          <cell r="EM1781">
            <v>0</v>
          </cell>
        </row>
        <row r="1782">
          <cell r="EM1782">
            <v>0</v>
          </cell>
        </row>
        <row r="1783">
          <cell r="EM1783">
            <v>0</v>
          </cell>
        </row>
        <row r="1784">
          <cell r="EM1784">
            <v>0</v>
          </cell>
        </row>
        <row r="1785">
          <cell r="EM1785">
            <v>0</v>
          </cell>
        </row>
        <row r="1786">
          <cell r="EM1786">
            <v>0</v>
          </cell>
        </row>
        <row r="1787">
          <cell r="EM1787">
            <v>0</v>
          </cell>
        </row>
        <row r="1788">
          <cell r="EM1788">
            <v>0</v>
          </cell>
        </row>
        <row r="1789">
          <cell r="EM1789">
            <v>0</v>
          </cell>
        </row>
        <row r="1790">
          <cell r="EM1790">
            <v>0</v>
          </cell>
        </row>
        <row r="1791">
          <cell r="EM1791">
            <v>0</v>
          </cell>
        </row>
        <row r="1792">
          <cell r="EM1792">
            <v>0</v>
          </cell>
        </row>
        <row r="1793">
          <cell r="EM1793">
            <v>0</v>
          </cell>
        </row>
        <row r="1794">
          <cell r="EM1794">
            <v>0</v>
          </cell>
        </row>
        <row r="1795">
          <cell r="EM1795">
            <v>0</v>
          </cell>
        </row>
        <row r="1796">
          <cell r="EM1796">
            <v>0</v>
          </cell>
        </row>
        <row r="1797">
          <cell r="EM1797">
            <v>0</v>
          </cell>
        </row>
        <row r="1798">
          <cell r="EM1798">
            <v>0</v>
          </cell>
        </row>
        <row r="1799">
          <cell r="EM1799">
            <v>0</v>
          </cell>
        </row>
        <row r="1800">
          <cell r="EM1800">
            <v>0</v>
          </cell>
        </row>
        <row r="1801">
          <cell r="EM1801">
            <v>0</v>
          </cell>
        </row>
        <row r="1802">
          <cell r="EM1802">
            <v>0</v>
          </cell>
        </row>
        <row r="1803">
          <cell r="EM1803">
            <v>0</v>
          </cell>
        </row>
        <row r="1804">
          <cell r="EM1804">
            <v>0</v>
          </cell>
        </row>
        <row r="1805">
          <cell r="EM1805">
            <v>0</v>
          </cell>
        </row>
        <row r="1806">
          <cell r="EM1806">
            <v>0</v>
          </cell>
        </row>
        <row r="1807">
          <cell r="EM1807">
            <v>0</v>
          </cell>
        </row>
        <row r="1808">
          <cell r="EM1808">
            <v>0</v>
          </cell>
        </row>
        <row r="1809">
          <cell r="EM1809">
            <v>0</v>
          </cell>
        </row>
        <row r="1810">
          <cell r="EM1810">
            <v>0</v>
          </cell>
        </row>
        <row r="1811">
          <cell r="EM1811">
            <v>0</v>
          </cell>
        </row>
        <row r="1812">
          <cell r="EM1812">
            <v>0</v>
          </cell>
        </row>
        <row r="1813">
          <cell r="EM1813">
            <v>0</v>
          </cell>
        </row>
        <row r="1814">
          <cell r="EM1814">
            <v>0</v>
          </cell>
        </row>
        <row r="1815">
          <cell r="EM1815">
            <v>0</v>
          </cell>
        </row>
        <row r="1816">
          <cell r="EM1816">
            <v>0</v>
          </cell>
        </row>
        <row r="1817">
          <cell r="EM1817">
            <v>0</v>
          </cell>
        </row>
        <row r="1818">
          <cell r="EM1818">
            <v>0</v>
          </cell>
        </row>
        <row r="1819">
          <cell r="EM1819">
            <v>0</v>
          </cell>
        </row>
        <row r="1820">
          <cell r="EM1820">
            <v>0</v>
          </cell>
        </row>
        <row r="1821">
          <cell r="EM1821">
            <v>0</v>
          </cell>
        </row>
        <row r="1822">
          <cell r="EM1822">
            <v>0</v>
          </cell>
        </row>
        <row r="1823">
          <cell r="EM1823">
            <v>0</v>
          </cell>
        </row>
        <row r="1824">
          <cell r="EM1824">
            <v>0</v>
          </cell>
        </row>
        <row r="1825">
          <cell r="EM1825">
            <v>0</v>
          </cell>
        </row>
        <row r="1826">
          <cell r="EM1826">
            <v>0</v>
          </cell>
        </row>
        <row r="1827">
          <cell r="EM1827">
            <v>0</v>
          </cell>
        </row>
        <row r="1828">
          <cell r="EM1828">
            <v>0</v>
          </cell>
        </row>
        <row r="1829">
          <cell r="EM1829">
            <v>0</v>
          </cell>
        </row>
        <row r="1830">
          <cell r="EM1830">
            <v>0</v>
          </cell>
        </row>
        <row r="1831">
          <cell r="EM1831">
            <v>0</v>
          </cell>
        </row>
        <row r="1832">
          <cell r="EM1832">
            <v>0</v>
          </cell>
        </row>
        <row r="1833">
          <cell r="EM1833">
            <v>0</v>
          </cell>
        </row>
        <row r="1834">
          <cell r="EM1834">
            <v>0</v>
          </cell>
        </row>
        <row r="1835">
          <cell r="EM1835">
            <v>0</v>
          </cell>
        </row>
        <row r="1836">
          <cell r="EM1836">
            <v>0</v>
          </cell>
        </row>
        <row r="1837">
          <cell r="EM1837">
            <v>0</v>
          </cell>
        </row>
        <row r="1838">
          <cell r="EM1838">
            <v>0</v>
          </cell>
        </row>
        <row r="1839">
          <cell r="EM1839">
            <v>0</v>
          </cell>
        </row>
        <row r="1840">
          <cell r="EM1840">
            <v>0</v>
          </cell>
        </row>
        <row r="1841">
          <cell r="EM1841">
            <v>0</v>
          </cell>
        </row>
        <row r="1842">
          <cell r="EM1842">
            <v>0</v>
          </cell>
        </row>
        <row r="1843">
          <cell r="EM1843">
            <v>0</v>
          </cell>
        </row>
        <row r="1844">
          <cell r="EM1844">
            <v>0</v>
          </cell>
        </row>
        <row r="1845">
          <cell r="EM1845">
            <v>0</v>
          </cell>
        </row>
        <row r="1846">
          <cell r="EM1846">
            <v>0</v>
          </cell>
        </row>
        <row r="1847">
          <cell r="EM1847">
            <v>0</v>
          </cell>
        </row>
        <row r="1848">
          <cell r="EM1848">
            <v>0</v>
          </cell>
        </row>
        <row r="1849">
          <cell r="EM1849">
            <v>0</v>
          </cell>
        </row>
        <row r="1850">
          <cell r="EM1850">
            <v>0</v>
          </cell>
        </row>
        <row r="1851">
          <cell r="EM1851">
            <v>0</v>
          </cell>
        </row>
        <row r="1852">
          <cell r="EM1852">
            <v>0</v>
          </cell>
        </row>
        <row r="1853">
          <cell r="EM1853">
            <v>0</v>
          </cell>
        </row>
        <row r="1854">
          <cell r="EM1854">
            <v>0</v>
          </cell>
        </row>
        <row r="1855">
          <cell r="EM1855">
            <v>0</v>
          </cell>
        </row>
        <row r="1856">
          <cell r="EM1856">
            <v>0</v>
          </cell>
        </row>
        <row r="1857">
          <cell r="EM1857">
            <v>0</v>
          </cell>
        </row>
        <row r="1858">
          <cell r="EM1858">
            <v>0</v>
          </cell>
        </row>
        <row r="1859">
          <cell r="EM1859">
            <v>0</v>
          </cell>
        </row>
        <row r="1860">
          <cell r="EM1860">
            <v>0</v>
          </cell>
        </row>
        <row r="1861">
          <cell r="EM1861">
            <v>0</v>
          </cell>
        </row>
        <row r="1862">
          <cell r="EM1862">
            <v>0</v>
          </cell>
        </row>
        <row r="1863">
          <cell r="EM1863">
            <v>0</v>
          </cell>
        </row>
        <row r="1864">
          <cell r="EM1864">
            <v>0</v>
          </cell>
        </row>
        <row r="1865">
          <cell r="EM1865">
            <v>0</v>
          </cell>
        </row>
        <row r="1866">
          <cell r="EM1866">
            <v>0</v>
          </cell>
        </row>
        <row r="1867">
          <cell r="EM1867">
            <v>0</v>
          </cell>
        </row>
        <row r="1868">
          <cell r="EM1868">
            <v>0</v>
          </cell>
        </row>
        <row r="1869">
          <cell r="EM1869">
            <v>0</v>
          </cell>
        </row>
        <row r="1870">
          <cell r="EM1870">
            <v>0</v>
          </cell>
        </row>
        <row r="1871">
          <cell r="EM1871">
            <v>0</v>
          </cell>
        </row>
        <row r="1872">
          <cell r="EM1872">
            <v>0</v>
          </cell>
        </row>
        <row r="1873">
          <cell r="EM1873">
            <v>0</v>
          </cell>
        </row>
        <row r="1874">
          <cell r="EM1874">
            <v>0</v>
          </cell>
        </row>
        <row r="1875">
          <cell r="EM1875">
            <v>0</v>
          </cell>
        </row>
        <row r="1876">
          <cell r="EM1876">
            <v>0</v>
          </cell>
        </row>
        <row r="1877">
          <cell r="EM1877">
            <v>0</v>
          </cell>
        </row>
        <row r="1878">
          <cell r="EM1878">
            <v>0</v>
          </cell>
        </row>
        <row r="1879">
          <cell r="EM1879">
            <v>0</v>
          </cell>
        </row>
        <row r="1880">
          <cell r="EM1880">
            <v>0</v>
          </cell>
        </row>
        <row r="1881">
          <cell r="EM1881">
            <v>0</v>
          </cell>
        </row>
        <row r="1882">
          <cell r="EM1882">
            <v>0</v>
          </cell>
        </row>
        <row r="1883">
          <cell r="EM1883">
            <v>0</v>
          </cell>
        </row>
        <row r="1884">
          <cell r="EM1884">
            <v>0</v>
          </cell>
        </row>
        <row r="1885">
          <cell r="EM1885">
            <v>0</v>
          </cell>
        </row>
        <row r="1886">
          <cell r="EM1886">
            <v>0</v>
          </cell>
        </row>
        <row r="1887">
          <cell r="EM1887">
            <v>0</v>
          </cell>
        </row>
        <row r="1888">
          <cell r="EM1888">
            <v>0</v>
          </cell>
        </row>
        <row r="1889">
          <cell r="EM1889">
            <v>0</v>
          </cell>
        </row>
        <row r="1890">
          <cell r="EM1890">
            <v>0</v>
          </cell>
        </row>
        <row r="1891">
          <cell r="EM1891">
            <v>0</v>
          </cell>
        </row>
        <row r="1892">
          <cell r="EM1892">
            <v>0</v>
          </cell>
        </row>
        <row r="1893">
          <cell r="EM1893">
            <v>0</v>
          </cell>
        </row>
        <row r="1894">
          <cell r="EM1894">
            <v>0</v>
          </cell>
        </row>
        <row r="1895">
          <cell r="EM1895">
            <v>0</v>
          </cell>
        </row>
        <row r="1896">
          <cell r="EM1896">
            <v>0</v>
          </cell>
        </row>
        <row r="1897">
          <cell r="EM1897">
            <v>0</v>
          </cell>
        </row>
        <row r="1898">
          <cell r="EM1898">
            <v>0</v>
          </cell>
        </row>
        <row r="1899">
          <cell r="EM1899">
            <v>0</v>
          </cell>
        </row>
        <row r="1900">
          <cell r="EM1900">
            <v>0</v>
          </cell>
        </row>
        <row r="1901">
          <cell r="EM1901">
            <v>0</v>
          </cell>
        </row>
        <row r="1902">
          <cell r="EM1902">
            <v>0</v>
          </cell>
        </row>
        <row r="1903">
          <cell r="EM1903">
            <v>0</v>
          </cell>
        </row>
        <row r="1904">
          <cell r="EM1904">
            <v>0</v>
          </cell>
        </row>
        <row r="1905">
          <cell r="EM1905">
            <v>0</v>
          </cell>
        </row>
        <row r="1906">
          <cell r="EM1906">
            <v>0</v>
          </cell>
        </row>
        <row r="1907">
          <cell r="EM1907">
            <v>0</v>
          </cell>
        </row>
        <row r="1908">
          <cell r="EM1908">
            <v>0</v>
          </cell>
        </row>
        <row r="1909">
          <cell r="EM1909">
            <v>0</v>
          </cell>
        </row>
        <row r="1910">
          <cell r="EM1910">
            <v>0</v>
          </cell>
        </row>
        <row r="1911">
          <cell r="EM1911">
            <v>0</v>
          </cell>
        </row>
        <row r="1912">
          <cell r="EM1912">
            <v>0</v>
          </cell>
        </row>
        <row r="1913">
          <cell r="EM1913">
            <v>0</v>
          </cell>
        </row>
        <row r="1914">
          <cell r="EM1914">
            <v>0</v>
          </cell>
        </row>
        <row r="1915">
          <cell r="EM1915">
            <v>0</v>
          </cell>
        </row>
        <row r="1916">
          <cell r="EM1916">
            <v>0</v>
          </cell>
        </row>
        <row r="1917">
          <cell r="EM1917">
            <v>0</v>
          </cell>
        </row>
        <row r="1918">
          <cell r="EM1918">
            <v>0</v>
          </cell>
        </row>
        <row r="1919">
          <cell r="EM1919">
            <v>0</v>
          </cell>
        </row>
        <row r="1920">
          <cell r="EM1920">
            <v>0</v>
          </cell>
        </row>
        <row r="1921">
          <cell r="EM1921">
            <v>0</v>
          </cell>
        </row>
        <row r="1922">
          <cell r="EM1922">
            <v>0</v>
          </cell>
        </row>
        <row r="1923">
          <cell r="EM1923">
            <v>0</v>
          </cell>
        </row>
        <row r="1924">
          <cell r="EM1924">
            <v>0</v>
          </cell>
        </row>
        <row r="1925">
          <cell r="EM1925">
            <v>0</v>
          </cell>
        </row>
        <row r="1926">
          <cell r="EM1926">
            <v>0</v>
          </cell>
        </row>
        <row r="1927">
          <cell r="EM1927">
            <v>0</v>
          </cell>
        </row>
        <row r="1928">
          <cell r="EM1928">
            <v>0</v>
          </cell>
        </row>
        <row r="1929">
          <cell r="EM1929">
            <v>0</v>
          </cell>
        </row>
        <row r="1930">
          <cell r="EM1930">
            <v>0</v>
          </cell>
        </row>
        <row r="1931">
          <cell r="EM1931">
            <v>0</v>
          </cell>
        </row>
        <row r="1932">
          <cell r="EM1932">
            <v>0</v>
          </cell>
        </row>
        <row r="1933">
          <cell r="EM1933">
            <v>0</v>
          </cell>
        </row>
        <row r="1934">
          <cell r="EM1934">
            <v>0</v>
          </cell>
        </row>
        <row r="1935">
          <cell r="EM1935">
            <v>0</v>
          </cell>
        </row>
        <row r="1936">
          <cell r="EM1936">
            <v>0</v>
          </cell>
        </row>
        <row r="1937">
          <cell r="EM1937">
            <v>0</v>
          </cell>
        </row>
        <row r="1938">
          <cell r="EM1938">
            <v>0</v>
          </cell>
        </row>
        <row r="1939">
          <cell r="EM1939">
            <v>0</v>
          </cell>
        </row>
        <row r="1940">
          <cell r="EM1940">
            <v>0</v>
          </cell>
        </row>
        <row r="1941">
          <cell r="EM1941">
            <v>0</v>
          </cell>
        </row>
        <row r="1942">
          <cell r="EM1942">
            <v>0</v>
          </cell>
        </row>
        <row r="1943">
          <cell r="EM1943">
            <v>0</v>
          </cell>
        </row>
        <row r="1944">
          <cell r="EM1944">
            <v>0</v>
          </cell>
        </row>
        <row r="1945">
          <cell r="EM1945">
            <v>0</v>
          </cell>
        </row>
        <row r="1946">
          <cell r="EM1946">
            <v>0</v>
          </cell>
        </row>
        <row r="1947">
          <cell r="EM1947">
            <v>0</v>
          </cell>
        </row>
        <row r="1948">
          <cell r="EM1948">
            <v>0</v>
          </cell>
        </row>
        <row r="1949">
          <cell r="EM1949">
            <v>0</v>
          </cell>
        </row>
        <row r="1950">
          <cell r="EM1950">
            <v>0</v>
          </cell>
        </row>
        <row r="1951">
          <cell r="EM1951">
            <v>0</v>
          </cell>
        </row>
        <row r="1952">
          <cell r="EM1952">
            <v>0</v>
          </cell>
        </row>
        <row r="1953">
          <cell r="EM1953">
            <v>0</v>
          </cell>
        </row>
        <row r="1954">
          <cell r="EM1954">
            <v>0</v>
          </cell>
        </row>
        <row r="1955">
          <cell r="EM1955">
            <v>0</v>
          </cell>
        </row>
        <row r="1956">
          <cell r="EM1956">
            <v>0</v>
          </cell>
        </row>
        <row r="1957">
          <cell r="EM1957">
            <v>0</v>
          </cell>
        </row>
        <row r="1958">
          <cell r="EM1958">
            <v>0</v>
          </cell>
        </row>
        <row r="1959">
          <cell r="EM1959">
            <v>0</v>
          </cell>
        </row>
        <row r="1960">
          <cell r="EM1960">
            <v>0</v>
          </cell>
        </row>
        <row r="1961">
          <cell r="EM1961">
            <v>0</v>
          </cell>
        </row>
        <row r="1962">
          <cell r="EM1962">
            <v>0</v>
          </cell>
        </row>
        <row r="1963">
          <cell r="EM1963">
            <v>0</v>
          </cell>
        </row>
        <row r="1964">
          <cell r="EM1964">
            <v>0</v>
          </cell>
        </row>
        <row r="1965">
          <cell r="EM1965">
            <v>0</v>
          </cell>
        </row>
        <row r="1966">
          <cell r="EM1966">
            <v>0</v>
          </cell>
        </row>
        <row r="1967">
          <cell r="EM1967">
            <v>0</v>
          </cell>
        </row>
        <row r="1968">
          <cell r="EM1968">
            <v>0</v>
          </cell>
        </row>
        <row r="1969">
          <cell r="EM1969">
            <v>0</v>
          </cell>
        </row>
        <row r="1970">
          <cell r="EM1970">
            <v>0</v>
          </cell>
        </row>
        <row r="1971">
          <cell r="EM1971">
            <v>0</v>
          </cell>
        </row>
        <row r="1972">
          <cell r="EM1972">
            <v>0</v>
          </cell>
        </row>
        <row r="1973">
          <cell r="EM1973">
            <v>0</v>
          </cell>
        </row>
        <row r="1974">
          <cell r="EM1974">
            <v>0</v>
          </cell>
        </row>
        <row r="1975">
          <cell r="EM1975">
            <v>0</v>
          </cell>
        </row>
        <row r="1976">
          <cell r="EM1976">
            <v>0</v>
          </cell>
        </row>
        <row r="1977">
          <cell r="EM1977">
            <v>0</v>
          </cell>
        </row>
        <row r="1978">
          <cell r="EM1978">
            <v>0</v>
          </cell>
        </row>
        <row r="1979">
          <cell r="EM1979">
            <v>0</v>
          </cell>
        </row>
        <row r="1980">
          <cell r="EM1980">
            <v>0</v>
          </cell>
        </row>
        <row r="1981">
          <cell r="EM1981">
            <v>0</v>
          </cell>
        </row>
        <row r="1982">
          <cell r="EM1982">
            <v>0</v>
          </cell>
        </row>
        <row r="1983">
          <cell r="EM1983">
            <v>0</v>
          </cell>
        </row>
        <row r="1984">
          <cell r="EM1984">
            <v>0</v>
          </cell>
        </row>
        <row r="1985">
          <cell r="EM1985">
            <v>0</v>
          </cell>
        </row>
        <row r="1986">
          <cell r="EM1986">
            <v>0</v>
          </cell>
        </row>
        <row r="1987">
          <cell r="EM1987">
            <v>0</v>
          </cell>
        </row>
        <row r="1988">
          <cell r="EM1988">
            <v>0</v>
          </cell>
        </row>
        <row r="1989">
          <cell r="EM1989">
            <v>0</v>
          </cell>
        </row>
        <row r="1990">
          <cell r="EM1990">
            <v>0</v>
          </cell>
        </row>
        <row r="1991">
          <cell r="EM1991">
            <v>0</v>
          </cell>
        </row>
        <row r="1992">
          <cell r="EM1992">
            <v>0</v>
          </cell>
        </row>
        <row r="1993">
          <cell r="EM1993">
            <v>0</v>
          </cell>
        </row>
        <row r="1994">
          <cell r="EM1994">
            <v>0</v>
          </cell>
        </row>
        <row r="1995">
          <cell r="EM1995">
            <v>0</v>
          </cell>
        </row>
        <row r="1996">
          <cell r="EM1996">
            <v>0</v>
          </cell>
        </row>
        <row r="1997">
          <cell r="EM1997">
            <v>0</v>
          </cell>
        </row>
        <row r="1998">
          <cell r="EM1998">
            <v>0</v>
          </cell>
        </row>
        <row r="1999">
          <cell r="EM1999">
            <v>0</v>
          </cell>
        </row>
        <row r="2000">
          <cell r="EM2000">
            <v>0</v>
          </cell>
        </row>
        <row r="2001">
          <cell r="EM2001">
            <v>0</v>
          </cell>
        </row>
        <row r="2002">
          <cell r="EM2002">
            <v>0</v>
          </cell>
        </row>
        <row r="2003">
          <cell r="EM2003">
            <v>0</v>
          </cell>
        </row>
        <row r="2004">
          <cell r="EM2004">
            <v>0</v>
          </cell>
        </row>
        <row r="2005">
          <cell r="EM2005">
            <v>0</v>
          </cell>
        </row>
        <row r="2006">
          <cell r="EM2006">
            <v>0</v>
          </cell>
        </row>
        <row r="2007">
          <cell r="EM2007">
            <v>0</v>
          </cell>
        </row>
        <row r="2008">
          <cell r="EM2008">
            <v>0</v>
          </cell>
        </row>
        <row r="2009">
          <cell r="EM2009">
            <v>0</v>
          </cell>
        </row>
        <row r="2010">
          <cell r="EM2010">
            <v>0</v>
          </cell>
        </row>
        <row r="2011">
          <cell r="EM2011">
            <v>0</v>
          </cell>
        </row>
        <row r="2012">
          <cell r="EM2012">
            <v>0</v>
          </cell>
        </row>
        <row r="2013">
          <cell r="EM2013">
            <v>0</v>
          </cell>
        </row>
        <row r="2014">
          <cell r="EM2014">
            <v>0</v>
          </cell>
        </row>
        <row r="2015">
          <cell r="EM2015">
            <v>0</v>
          </cell>
        </row>
        <row r="2016">
          <cell r="EM2016">
            <v>0</v>
          </cell>
        </row>
        <row r="2017">
          <cell r="EM2017">
            <v>0</v>
          </cell>
        </row>
        <row r="2018">
          <cell r="EM2018">
            <v>0</v>
          </cell>
        </row>
        <row r="2019">
          <cell r="EM2019">
            <v>0</v>
          </cell>
        </row>
        <row r="2020">
          <cell r="EM2020">
            <v>0</v>
          </cell>
        </row>
        <row r="2021">
          <cell r="EM2021">
            <v>0</v>
          </cell>
        </row>
        <row r="2022">
          <cell r="EM2022">
            <v>0</v>
          </cell>
        </row>
        <row r="2023">
          <cell r="EM2023">
            <v>0</v>
          </cell>
        </row>
        <row r="2024">
          <cell r="EM2024">
            <v>0</v>
          </cell>
        </row>
        <row r="2025">
          <cell r="EM2025">
            <v>0</v>
          </cell>
        </row>
        <row r="2026">
          <cell r="EM2026">
            <v>0</v>
          </cell>
        </row>
        <row r="2027">
          <cell r="EM2027">
            <v>0</v>
          </cell>
        </row>
        <row r="2028">
          <cell r="EM2028">
            <v>0</v>
          </cell>
        </row>
        <row r="2029">
          <cell r="EM2029">
            <v>0</v>
          </cell>
        </row>
        <row r="2030">
          <cell r="EM2030">
            <v>0</v>
          </cell>
        </row>
        <row r="2031">
          <cell r="EM2031">
            <v>0</v>
          </cell>
        </row>
        <row r="2032">
          <cell r="EM2032">
            <v>0</v>
          </cell>
        </row>
        <row r="2033">
          <cell r="EM2033">
            <v>0</v>
          </cell>
        </row>
        <row r="2034">
          <cell r="EM2034">
            <v>0</v>
          </cell>
        </row>
        <row r="2035">
          <cell r="EM2035">
            <v>0</v>
          </cell>
        </row>
        <row r="2036">
          <cell r="EM2036">
            <v>0</v>
          </cell>
        </row>
        <row r="2037">
          <cell r="EM2037">
            <v>0</v>
          </cell>
        </row>
        <row r="2038">
          <cell r="EM2038">
            <v>0</v>
          </cell>
        </row>
        <row r="2039">
          <cell r="EM2039">
            <v>0</v>
          </cell>
        </row>
        <row r="2040">
          <cell r="EM2040">
            <v>0</v>
          </cell>
        </row>
        <row r="2041">
          <cell r="EM2041">
            <v>0</v>
          </cell>
        </row>
        <row r="2042">
          <cell r="EM2042">
            <v>0</v>
          </cell>
        </row>
        <row r="2043">
          <cell r="EM2043">
            <v>0</v>
          </cell>
        </row>
        <row r="2044">
          <cell r="EM2044">
            <v>0</v>
          </cell>
        </row>
        <row r="2045">
          <cell r="EM2045">
            <v>0</v>
          </cell>
        </row>
        <row r="2046">
          <cell r="EM2046">
            <v>0</v>
          </cell>
        </row>
        <row r="2047">
          <cell r="EM2047">
            <v>0</v>
          </cell>
        </row>
        <row r="2048">
          <cell r="EM2048">
            <v>0</v>
          </cell>
        </row>
        <row r="2049">
          <cell r="EM2049">
            <v>0</v>
          </cell>
        </row>
        <row r="2050">
          <cell r="EM2050">
            <v>0</v>
          </cell>
        </row>
        <row r="2051">
          <cell r="EM2051">
            <v>0</v>
          </cell>
        </row>
        <row r="2052">
          <cell r="EM2052">
            <v>0</v>
          </cell>
        </row>
        <row r="2053">
          <cell r="EM2053">
            <v>0</v>
          </cell>
        </row>
        <row r="2054">
          <cell r="EM2054">
            <v>0</v>
          </cell>
        </row>
        <row r="2055">
          <cell r="EM2055">
            <v>0</v>
          </cell>
        </row>
        <row r="2056">
          <cell r="EM2056">
            <v>0</v>
          </cell>
        </row>
        <row r="2057">
          <cell r="EM2057">
            <v>0</v>
          </cell>
        </row>
        <row r="2058">
          <cell r="EM2058">
            <v>0</v>
          </cell>
        </row>
        <row r="2059">
          <cell r="EM2059">
            <v>0</v>
          </cell>
        </row>
        <row r="2060">
          <cell r="EM2060">
            <v>0</v>
          </cell>
        </row>
        <row r="2061">
          <cell r="EM2061">
            <v>0</v>
          </cell>
        </row>
        <row r="2062">
          <cell r="EM2062">
            <v>0</v>
          </cell>
        </row>
        <row r="2063">
          <cell r="EM2063">
            <v>0</v>
          </cell>
        </row>
        <row r="2064">
          <cell r="EM2064">
            <v>0</v>
          </cell>
        </row>
        <row r="2065">
          <cell r="EM2065">
            <v>0</v>
          </cell>
        </row>
        <row r="2066">
          <cell r="EM2066">
            <v>0</v>
          </cell>
        </row>
        <row r="2067">
          <cell r="EM2067">
            <v>0</v>
          </cell>
        </row>
        <row r="2068">
          <cell r="EM2068">
            <v>0</v>
          </cell>
        </row>
        <row r="2069">
          <cell r="EM2069">
            <v>0</v>
          </cell>
        </row>
        <row r="2070">
          <cell r="EM2070">
            <v>0</v>
          </cell>
        </row>
        <row r="2071">
          <cell r="EM2071">
            <v>0</v>
          </cell>
        </row>
        <row r="2072">
          <cell r="EM2072">
            <v>0</v>
          </cell>
        </row>
        <row r="2073">
          <cell r="EM2073">
            <v>0</v>
          </cell>
        </row>
        <row r="2074">
          <cell r="EM2074">
            <v>0</v>
          </cell>
        </row>
        <row r="2075">
          <cell r="EM2075">
            <v>0</v>
          </cell>
        </row>
        <row r="2076">
          <cell r="EM2076">
            <v>0</v>
          </cell>
        </row>
        <row r="2077">
          <cell r="EM2077">
            <v>0</v>
          </cell>
        </row>
        <row r="2078">
          <cell r="EM2078">
            <v>0</v>
          </cell>
        </row>
        <row r="2079">
          <cell r="EM2079">
            <v>0</v>
          </cell>
        </row>
        <row r="2080">
          <cell r="EM2080">
            <v>0</v>
          </cell>
        </row>
        <row r="2081">
          <cell r="EM2081">
            <v>0</v>
          </cell>
        </row>
        <row r="2082">
          <cell r="EM2082">
            <v>0</v>
          </cell>
        </row>
        <row r="2083">
          <cell r="EM2083">
            <v>0</v>
          </cell>
        </row>
        <row r="2084">
          <cell r="EM2084">
            <v>0</v>
          </cell>
        </row>
        <row r="2085">
          <cell r="EM2085">
            <v>0</v>
          </cell>
        </row>
        <row r="2086">
          <cell r="EM2086">
            <v>0</v>
          </cell>
        </row>
        <row r="2087">
          <cell r="EM2087">
            <v>0</v>
          </cell>
        </row>
        <row r="2088">
          <cell r="EM2088">
            <v>0</v>
          </cell>
        </row>
        <row r="2089">
          <cell r="EM2089">
            <v>0</v>
          </cell>
        </row>
        <row r="2090">
          <cell r="EM2090">
            <v>0</v>
          </cell>
        </row>
        <row r="2091">
          <cell r="EM2091">
            <v>0</v>
          </cell>
        </row>
        <row r="2092">
          <cell r="EM2092">
            <v>0</v>
          </cell>
        </row>
        <row r="2093">
          <cell r="EM2093">
            <v>0</v>
          </cell>
        </row>
        <row r="2094">
          <cell r="EM2094">
            <v>0</v>
          </cell>
        </row>
        <row r="2095">
          <cell r="EM2095">
            <v>0</v>
          </cell>
        </row>
        <row r="2096">
          <cell r="EM2096">
            <v>0</v>
          </cell>
        </row>
        <row r="2097">
          <cell r="EM2097">
            <v>0</v>
          </cell>
        </row>
        <row r="2098">
          <cell r="EM2098">
            <v>0</v>
          </cell>
        </row>
        <row r="2099">
          <cell r="EM2099">
            <v>0</v>
          </cell>
        </row>
        <row r="2100">
          <cell r="EM2100">
            <v>0</v>
          </cell>
        </row>
        <row r="2101">
          <cell r="EM2101">
            <v>0</v>
          </cell>
        </row>
        <row r="2102">
          <cell r="EM2102">
            <v>0</v>
          </cell>
        </row>
        <row r="2103">
          <cell r="EM2103">
            <v>0</v>
          </cell>
        </row>
        <row r="2104">
          <cell r="EM2104">
            <v>0</v>
          </cell>
        </row>
        <row r="2105">
          <cell r="EM2105">
            <v>0</v>
          </cell>
        </row>
        <row r="2106">
          <cell r="EM2106">
            <v>0</v>
          </cell>
        </row>
        <row r="2107">
          <cell r="EM2107">
            <v>0</v>
          </cell>
        </row>
        <row r="2108">
          <cell r="EM2108">
            <v>0</v>
          </cell>
        </row>
        <row r="2109">
          <cell r="EM2109">
            <v>0</v>
          </cell>
        </row>
        <row r="2110">
          <cell r="EM2110">
            <v>0</v>
          </cell>
        </row>
        <row r="2111">
          <cell r="EM2111">
            <v>0</v>
          </cell>
        </row>
        <row r="2112">
          <cell r="EM2112">
            <v>0</v>
          </cell>
        </row>
        <row r="2113">
          <cell r="EM2113">
            <v>0</v>
          </cell>
        </row>
        <row r="2114">
          <cell r="EM2114">
            <v>0</v>
          </cell>
        </row>
        <row r="2115">
          <cell r="EM2115">
            <v>0</v>
          </cell>
        </row>
        <row r="2116">
          <cell r="EM2116">
            <v>0</v>
          </cell>
        </row>
        <row r="2117">
          <cell r="EM2117">
            <v>0</v>
          </cell>
        </row>
        <row r="2118">
          <cell r="EM2118">
            <v>0</v>
          </cell>
        </row>
        <row r="2119">
          <cell r="EM2119">
            <v>0</v>
          </cell>
        </row>
        <row r="2120">
          <cell r="EM2120">
            <v>0</v>
          </cell>
        </row>
        <row r="2121">
          <cell r="EM2121">
            <v>0</v>
          </cell>
        </row>
        <row r="2122">
          <cell r="EM2122">
            <v>0</v>
          </cell>
        </row>
        <row r="2123">
          <cell r="EM2123">
            <v>0</v>
          </cell>
        </row>
        <row r="2124">
          <cell r="EM2124">
            <v>0</v>
          </cell>
        </row>
        <row r="2125">
          <cell r="EM2125">
            <v>0</v>
          </cell>
        </row>
        <row r="2126">
          <cell r="EM2126">
            <v>0</v>
          </cell>
        </row>
        <row r="2127">
          <cell r="EM2127">
            <v>0</v>
          </cell>
        </row>
        <row r="2128">
          <cell r="EM2128">
            <v>0</v>
          </cell>
        </row>
        <row r="2129">
          <cell r="EM2129">
            <v>0</v>
          </cell>
        </row>
        <row r="2130">
          <cell r="EM2130">
            <v>0</v>
          </cell>
        </row>
        <row r="2131">
          <cell r="EM2131">
            <v>0</v>
          </cell>
        </row>
        <row r="2132">
          <cell r="EM2132">
            <v>0</v>
          </cell>
        </row>
        <row r="2133">
          <cell r="EM2133">
            <v>0</v>
          </cell>
        </row>
        <row r="2134">
          <cell r="EM2134">
            <v>0</v>
          </cell>
        </row>
        <row r="2135">
          <cell r="EM2135">
            <v>0</v>
          </cell>
        </row>
        <row r="2136">
          <cell r="EM2136">
            <v>0</v>
          </cell>
        </row>
        <row r="2137">
          <cell r="EM2137">
            <v>0</v>
          </cell>
        </row>
        <row r="2138">
          <cell r="EM2138">
            <v>0</v>
          </cell>
        </row>
        <row r="2139">
          <cell r="EM2139">
            <v>0</v>
          </cell>
        </row>
        <row r="2140">
          <cell r="EM2140">
            <v>0</v>
          </cell>
        </row>
        <row r="2141">
          <cell r="EM2141">
            <v>0</v>
          </cell>
        </row>
        <row r="2142">
          <cell r="EM2142">
            <v>0</v>
          </cell>
        </row>
        <row r="2143">
          <cell r="EM2143">
            <v>0</v>
          </cell>
        </row>
        <row r="2144">
          <cell r="EM2144">
            <v>0</v>
          </cell>
        </row>
        <row r="2145">
          <cell r="EM2145">
            <v>0</v>
          </cell>
        </row>
        <row r="2146">
          <cell r="EM2146">
            <v>0</v>
          </cell>
        </row>
        <row r="2147">
          <cell r="EM2147">
            <v>0</v>
          </cell>
        </row>
        <row r="2148">
          <cell r="EM2148">
            <v>0</v>
          </cell>
        </row>
        <row r="2149">
          <cell r="EM2149">
            <v>0</v>
          </cell>
        </row>
        <row r="2150">
          <cell r="EM2150">
            <v>0</v>
          </cell>
        </row>
        <row r="2151">
          <cell r="EM2151">
            <v>0</v>
          </cell>
        </row>
        <row r="2152">
          <cell r="EM2152">
            <v>0</v>
          </cell>
        </row>
        <row r="2153">
          <cell r="EM2153">
            <v>0</v>
          </cell>
        </row>
        <row r="2154">
          <cell r="EM2154">
            <v>0</v>
          </cell>
        </row>
        <row r="2155">
          <cell r="EM2155">
            <v>0</v>
          </cell>
        </row>
        <row r="2156">
          <cell r="EM2156">
            <v>0</v>
          </cell>
        </row>
        <row r="2157">
          <cell r="EM2157">
            <v>0</v>
          </cell>
        </row>
        <row r="2158">
          <cell r="EM2158">
            <v>0</v>
          </cell>
        </row>
        <row r="2159">
          <cell r="EM2159">
            <v>0</v>
          </cell>
        </row>
        <row r="2160">
          <cell r="EM2160">
            <v>0</v>
          </cell>
        </row>
        <row r="2161">
          <cell r="EM2161">
            <v>0</v>
          </cell>
        </row>
        <row r="2162">
          <cell r="EM2162">
            <v>0</v>
          </cell>
        </row>
        <row r="2163">
          <cell r="EM2163">
            <v>0</v>
          </cell>
        </row>
        <row r="2164">
          <cell r="EM2164">
            <v>0</v>
          </cell>
        </row>
        <row r="2165">
          <cell r="EM2165">
            <v>0</v>
          </cell>
        </row>
        <row r="2166">
          <cell r="EM2166">
            <v>0</v>
          </cell>
        </row>
        <row r="2167">
          <cell r="EM2167">
            <v>0</v>
          </cell>
        </row>
        <row r="2168">
          <cell r="EM2168">
            <v>0</v>
          </cell>
        </row>
        <row r="2169">
          <cell r="EM2169">
            <v>0</v>
          </cell>
        </row>
        <row r="2170">
          <cell r="EM2170">
            <v>0</v>
          </cell>
        </row>
        <row r="2171">
          <cell r="EM2171">
            <v>0</v>
          </cell>
        </row>
        <row r="2172">
          <cell r="EM2172">
            <v>0</v>
          </cell>
        </row>
        <row r="2173">
          <cell r="EM2173">
            <v>0</v>
          </cell>
        </row>
        <row r="2174">
          <cell r="EM2174">
            <v>0</v>
          </cell>
        </row>
        <row r="2175">
          <cell r="EM2175">
            <v>0</v>
          </cell>
        </row>
        <row r="2176">
          <cell r="EM2176">
            <v>0</v>
          </cell>
        </row>
        <row r="2177">
          <cell r="EM2177">
            <v>0</v>
          </cell>
        </row>
        <row r="2178">
          <cell r="EM2178">
            <v>0</v>
          </cell>
        </row>
        <row r="2179">
          <cell r="EM2179">
            <v>0</v>
          </cell>
        </row>
        <row r="2180">
          <cell r="EM2180">
            <v>0</v>
          </cell>
        </row>
        <row r="2181">
          <cell r="EM2181">
            <v>0</v>
          </cell>
        </row>
        <row r="2182">
          <cell r="EM2182">
            <v>0</v>
          </cell>
        </row>
        <row r="2183">
          <cell r="EM2183">
            <v>0</v>
          </cell>
        </row>
        <row r="2184">
          <cell r="EM2184">
            <v>0</v>
          </cell>
        </row>
        <row r="2185">
          <cell r="EM2185">
            <v>0</v>
          </cell>
        </row>
        <row r="2186">
          <cell r="EM2186">
            <v>0</v>
          </cell>
        </row>
        <row r="2187">
          <cell r="EM2187">
            <v>0</v>
          </cell>
        </row>
        <row r="2188">
          <cell r="EM2188">
            <v>0</v>
          </cell>
        </row>
        <row r="2189">
          <cell r="EM2189">
            <v>0</v>
          </cell>
        </row>
        <row r="2190">
          <cell r="EM2190">
            <v>0</v>
          </cell>
        </row>
        <row r="2191">
          <cell r="EM2191">
            <v>0</v>
          </cell>
        </row>
        <row r="2192">
          <cell r="EM2192">
            <v>0</v>
          </cell>
        </row>
        <row r="2193">
          <cell r="EM2193">
            <v>0</v>
          </cell>
        </row>
        <row r="2194">
          <cell r="EM2194">
            <v>0</v>
          </cell>
        </row>
        <row r="2195">
          <cell r="EM2195">
            <v>0</v>
          </cell>
        </row>
        <row r="2196">
          <cell r="EM2196">
            <v>0</v>
          </cell>
        </row>
        <row r="2197">
          <cell r="EM2197">
            <v>0</v>
          </cell>
        </row>
        <row r="2198">
          <cell r="EM2198">
            <v>0</v>
          </cell>
        </row>
        <row r="2199">
          <cell r="EM2199">
            <v>0</v>
          </cell>
        </row>
        <row r="2200">
          <cell r="EM2200">
            <v>0</v>
          </cell>
        </row>
        <row r="2201">
          <cell r="EM2201">
            <v>0</v>
          </cell>
        </row>
        <row r="2202">
          <cell r="EM2202">
            <v>0</v>
          </cell>
        </row>
        <row r="2203">
          <cell r="EM2203">
            <v>0</v>
          </cell>
        </row>
        <row r="2204">
          <cell r="EM2204">
            <v>0</v>
          </cell>
        </row>
        <row r="2205">
          <cell r="EM2205">
            <v>0</v>
          </cell>
        </row>
        <row r="2206">
          <cell r="EM2206">
            <v>0</v>
          </cell>
        </row>
        <row r="2207">
          <cell r="EM2207">
            <v>0</v>
          </cell>
        </row>
        <row r="2208">
          <cell r="EM2208">
            <v>0</v>
          </cell>
        </row>
        <row r="2209">
          <cell r="EM2209">
            <v>0</v>
          </cell>
        </row>
        <row r="2210">
          <cell r="EM2210">
            <v>0</v>
          </cell>
        </row>
        <row r="2211">
          <cell r="EM2211">
            <v>0</v>
          </cell>
        </row>
        <row r="2212">
          <cell r="EM2212">
            <v>0</v>
          </cell>
        </row>
        <row r="2213">
          <cell r="EM2213">
            <v>0</v>
          </cell>
        </row>
        <row r="2214">
          <cell r="EM2214">
            <v>0</v>
          </cell>
        </row>
        <row r="2215">
          <cell r="EM2215">
            <v>0</v>
          </cell>
        </row>
        <row r="2216">
          <cell r="EM2216">
            <v>0</v>
          </cell>
        </row>
        <row r="2217">
          <cell r="EM2217">
            <v>0</v>
          </cell>
        </row>
        <row r="2218">
          <cell r="EM2218">
            <v>0</v>
          </cell>
        </row>
        <row r="2219">
          <cell r="EM2219">
            <v>0</v>
          </cell>
        </row>
        <row r="2220">
          <cell r="EM2220">
            <v>0</v>
          </cell>
        </row>
        <row r="2221">
          <cell r="EM2221">
            <v>0</v>
          </cell>
        </row>
        <row r="2222">
          <cell r="EM2222">
            <v>0</v>
          </cell>
        </row>
        <row r="2223">
          <cell r="EM2223">
            <v>0</v>
          </cell>
        </row>
        <row r="2224">
          <cell r="EM2224">
            <v>0</v>
          </cell>
        </row>
        <row r="2225">
          <cell r="EM2225">
            <v>0</v>
          </cell>
        </row>
        <row r="2226">
          <cell r="EM2226">
            <v>0</v>
          </cell>
        </row>
        <row r="2227">
          <cell r="EM2227">
            <v>0</v>
          </cell>
        </row>
        <row r="2228">
          <cell r="EM2228">
            <v>0</v>
          </cell>
        </row>
        <row r="2229">
          <cell r="EM2229">
            <v>0</v>
          </cell>
        </row>
        <row r="2230">
          <cell r="EM2230">
            <v>0</v>
          </cell>
        </row>
        <row r="2231">
          <cell r="EM2231">
            <v>0</v>
          </cell>
        </row>
        <row r="2232">
          <cell r="EM2232">
            <v>0</v>
          </cell>
        </row>
        <row r="2233">
          <cell r="EM2233">
            <v>0</v>
          </cell>
        </row>
        <row r="2234">
          <cell r="EM2234">
            <v>0</v>
          </cell>
        </row>
        <row r="2235">
          <cell r="EM2235">
            <v>0</v>
          </cell>
        </row>
        <row r="2236">
          <cell r="EM2236">
            <v>0</v>
          </cell>
        </row>
        <row r="2237">
          <cell r="EM2237">
            <v>0</v>
          </cell>
        </row>
        <row r="2238">
          <cell r="EM2238">
            <v>0</v>
          </cell>
        </row>
        <row r="2239">
          <cell r="EM2239">
            <v>0</v>
          </cell>
        </row>
        <row r="2240">
          <cell r="EM2240">
            <v>0</v>
          </cell>
        </row>
        <row r="2241">
          <cell r="EM2241">
            <v>0</v>
          </cell>
        </row>
        <row r="2242">
          <cell r="EM2242">
            <v>0</v>
          </cell>
        </row>
        <row r="2243">
          <cell r="EM2243">
            <v>0</v>
          </cell>
        </row>
        <row r="2244">
          <cell r="EM2244">
            <v>0</v>
          </cell>
        </row>
        <row r="2245">
          <cell r="EM2245">
            <v>0</v>
          </cell>
        </row>
        <row r="2246">
          <cell r="EM2246">
            <v>0</v>
          </cell>
        </row>
        <row r="2247">
          <cell r="EM2247">
            <v>0</v>
          </cell>
        </row>
        <row r="2248">
          <cell r="EM2248">
            <v>0</v>
          </cell>
        </row>
        <row r="2249">
          <cell r="EM2249">
            <v>0</v>
          </cell>
        </row>
        <row r="2250">
          <cell r="EM2250">
            <v>0</v>
          </cell>
        </row>
        <row r="2251">
          <cell r="EM2251">
            <v>0</v>
          </cell>
        </row>
        <row r="2252">
          <cell r="EM2252">
            <v>0</v>
          </cell>
        </row>
        <row r="2253">
          <cell r="EM2253">
            <v>0</v>
          </cell>
        </row>
        <row r="2254">
          <cell r="EM2254">
            <v>0</v>
          </cell>
        </row>
        <row r="2255">
          <cell r="EM2255">
            <v>0</v>
          </cell>
        </row>
        <row r="2256">
          <cell r="EM2256">
            <v>0</v>
          </cell>
        </row>
        <row r="2257">
          <cell r="EM2257">
            <v>0</v>
          </cell>
        </row>
        <row r="2258">
          <cell r="EM2258">
            <v>0</v>
          </cell>
        </row>
        <row r="2259">
          <cell r="EM2259">
            <v>0</v>
          </cell>
        </row>
        <row r="2260">
          <cell r="EM2260">
            <v>0</v>
          </cell>
        </row>
        <row r="2261">
          <cell r="EM2261">
            <v>0</v>
          </cell>
        </row>
        <row r="2262">
          <cell r="EM2262">
            <v>0</v>
          </cell>
        </row>
        <row r="2263">
          <cell r="EM2263">
            <v>0</v>
          </cell>
        </row>
        <row r="2264">
          <cell r="EM2264">
            <v>0</v>
          </cell>
        </row>
        <row r="2265">
          <cell r="EM2265">
            <v>0</v>
          </cell>
        </row>
        <row r="2266">
          <cell r="EM2266">
            <v>0</v>
          </cell>
        </row>
        <row r="2267">
          <cell r="EM2267">
            <v>0</v>
          </cell>
        </row>
        <row r="2268">
          <cell r="EM2268">
            <v>0</v>
          </cell>
        </row>
        <row r="2269">
          <cell r="EM2269">
            <v>0</v>
          </cell>
        </row>
        <row r="2270">
          <cell r="EM2270">
            <v>0</v>
          </cell>
        </row>
        <row r="2271">
          <cell r="EM2271">
            <v>0</v>
          </cell>
        </row>
        <row r="2272">
          <cell r="EM2272">
            <v>0</v>
          </cell>
        </row>
        <row r="2273">
          <cell r="EM2273">
            <v>0</v>
          </cell>
        </row>
        <row r="2274">
          <cell r="EM2274">
            <v>0</v>
          </cell>
        </row>
        <row r="2275">
          <cell r="EM2275">
            <v>0</v>
          </cell>
        </row>
        <row r="2276">
          <cell r="EM2276">
            <v>0</v>
          </cell>
        </row>
        <row r="2277">
          <cell r="EM2277">
            <v>0</v>
          </cell>
        </row>
        <row r="2278">
          <cell r="EM2278">
            <v>0</v>
          </cell>
        </row>
        <row r="2279">
          <cell r="EM2279">
            <v>0</v>
          </cell>
        </row>
        <row r="2280">
          <cell r="EM2280">
            <v>0</v>
          </cell>
        </row>
        <row r="2281">
          <cell r="EM2281">
            <v>0</v>
          </cell>
        </row>
        <row r="2282">
          <cell r="EM2282">
            <v>0</v>
          </cell>
        </row>
        <row r="2283">
          <cell r="EM2283">
            <v>0</v>
          </cell>
        </row>
        <row r="2284">
          <cell r="EM2284">
            <v>0</v>
          </cell>
        </row>
        <row r="2285">
          <cell r="EM2285">
            <v>0</v>
          </cell>
        </row>
        <row r="2286">
          <cell r="EM2286">
            <v>0</v>
          </cell>
        </row>
        <row r="2287">
          <cell r="EM2287">
            <v>0</v>
          </cell>
        </row>
        <row r="2288">
          <cell r="EM2288">
            <v>0</v>
          </cell>
        </row>
        <row r="2289">
          <cell r="EM2289">
            <v>0</v>
          </cell>
        </row>
        <row r="2290">
          <cell r="EM2290">
            <v>0</v>
          </cell>
        </row>
        <row r="2291">
          <cell r="EM2291">
            <v>0</v>
          </cell>
        </row>
        <row r="2292">
          <cell r="EM2292">
            <v>0</v>
          </cell>
        </row>
        <row r="2293">
          <cell r="EM2293">
            <v>0</v>
          </cell>
        </row>
        <row r="2294">
          <cell r="EM2294">
            <v>0</v>
          </cell>
        </row>
        <row r="2295">
          <cell r="EM2295">
            <v>0</v>
          </cell>
        </row>
        <row r="2296">
          <cell r="EM2296">
            <v>0</v>
          </cell>
        </row>
        <row r="2297">
          <cell r="EM2297">
            <v>0</v>
          </cell>
        </row>
        <row r="2298">
          <cell r="EM2298">
            <v>0</v>
          </cell>
        </row>
        <row r="2299">
          <cell r="EM2299">
            <v>0</v>
          </cell>
        </row>
        <row r="2300">
          <cell r="EM2300">
            <v>0</v>
          </cell>
        </row>
        <row r="2301">
          <cell r="EM2301">
            <v>0</v>
          </cell>
        </row>
        <row r="2302">
          <cell r="EM2302">
            <v>0</v>
          </cell>
        </row>
        <row r="2303">
          <cell r="EM2303">
            <v>0</v>
          </cell>
        </row>
        <row r="2304">
          <cell r="EM2304">
            <v>0</v>
          </cell>
        </row>
        <row r="2305">
          <cell r="EM2305">
            <v>0</v>
          </cell>
        </row>
        <row r="2306">
          <cell r="EM2306">
            <v>0</v>
          </cell>
        </row>
        <row r="2307">
          <cell r="EM2307">
            <v>0</v>
          </cell>
        </row>
        <row r="2308">
          <cell r="EM2308">
            <v>0</v>
          </cell>
        </row>
        <row r="2309">
          <cell r="EM2309">
            <v>0</v>
          </cell>
        </row>
        <row r="2310">
          <cell r="EM2310">
            <v>0</v>
          </cell>
        </row>
        <row r="2311">
          <cell r="EM2311">
            <v>0</v>
          </cell>
        </row>
        <row r="2312">
          <cell r="EM2312">
            <v>0</v>
          </cell>
        </row>
        <row r="2313">
          <cell r="EM2313">
            <v>0</v>
          </cell>
        </row>
        <row r="2314">
          <cell r="EM2314">
            <v>0</v>
          </cell>
        </row>
        <row r="2315">
          <cell r="EM2315">
            <v>0</v>
          </cell>
        </row>
        <row r="2316">
          <cell r="EM2316">
            <v>0</v>
          </cell>
        </row>
        <row r="2317">
          <cell r="EM2317">
            <v>0</v>
          </cell>
        </row>
        <row r="2318">
          <cell r="EM2318">
            <v>0</v>
          </cell>
        </row>
        <row r="2319">
          <cell r="EM2319">
            <v>0</v>
          </cell>
        </row>
        <row r="2320">
          <cell r="EM2320">
            <v>0</v>
          </cell>
        </row>
        <row r="2321">
          <cell r="EM2321">
            <v>0</v>
          </cell>
        </row>
        <row r="2322">
          <cell r="EM2322">
            <v>0</v>
          </cell>
        </row>
        <row r="2323">
          <cell r="EM2323">
            <v>0</v>
          </cell>
        </row>
        <row r="2324">
          <cell r="EM2324">
            <v>0</v>
          </cell>
        </row>
        <row r="2325">
          <cell r="EM2325">
            <v>0</v>
          </cell>
        </row>
        <row r="2326">
          <cell r="EM2326">
            <v>0</v>
          </cell>
        </row>
        <row r="2327">
          <cell r="EM2327">
            <v>0</v>
          </cell>
        </row>
        <row r="2328">
          <cell r="EM2328">
            <v>0</v>
          </cell>
        </row>
        <row r="2329">
          <cell r="EM2329">
            <v>0</v>
          </cell>
        </row>
        <row r="2330">
          <cell r="EM2330">
            <v>0</v>
          </cell>
        </row>
        <row r="2331">
          <cell r="EM2331">
            <v>0</v>
          </cell>
        </row>
        <row r="2332">
          <cell r="EM2332">
            <v>0</v>
          </cell>
        </row>
        <row r="2333">
          <cell r="EM2333">
            <v>0</v>
          </cell>
        </row>
        <row r="2334">
          <cell r="EM2334">
            <v>0</v>
          </cell>
        </row>
        <row r="2335">
          <cell r="EM2335">
            <v>0</v>
          </cell>
        </row>
        <row r="2336">
          <cell r="EM2336">
            <v>0</v>
          </cell>
        </row>
        <row r="2337">
          <cell r="EM2337">
            <v>0</v>
          </cell>
        </row>
        <row r="2338">
          <cell r="EM2338">
            <v>0</v>
          </cell>
        </row>
        <row r="2339">
          <cell r="EM2339">
            <v>0</v>
          </cell>
        </row>
        <row r="2340">
          <cell r="EM2340">
            <v>0</v>
          </cell>
        </row>
        <row r="2341">
          <cell r="EM2341">
            <v>0</v>
          </cell>
        </row>
        <row r="2342">
          <cell r="EM2342">
            <v>0</v>
          </cell>
        </row>
        <row r="2343">
          <cell r="EM2343">
            <v>0</v>
          </cell>
        </row>
        <row r="2344">
          <cell r="EM2344">
            <v>0</v>
          </cell>
        </row>
        <row r="2345">
          <cell r="EM2345">
            <v>0</v>
          </cell>
        </row>
        <row r="2346">
          <cell r="EM2346">
            <v>0</v>
          </cell>
        </row>
        <row r="2347">
          <cell r="EM2347">
            <v>0</v>
          </cell>
        </row>
        <row r="2348">
          <cell r="EM2348">
            <v>0</v>
          </cell>
        </row>
        <row r="2349">
          <cell r="EM2349">
            <v>0</v>
          </cell>
        </row>
        <row r="2350">
          <cell r="EM2350">
            <v>0</v>
          </cell>
        </row>
        <row r="2351">
          <cell r="EM2351">
            <v>0</v>
          </cell>
        </row>
        <row r="2352">
          <cell r="EM2352">
            <v>0</v>
          </cell>
        </row>
        <row r="2353">
          <cell r="EM2353">
            <v>0</v>
          </cell>
        </row>
        <row r="2354">
          <cell r="EM2354">
            <v>0</v>
          </cell>
        </row>
        <row r="2355">
          <cell r="EM2355">
            <v>0</v>
          </cell>
        </row>
        <row r="2356">
          <cell r="EM2356">
            <v>0</v>
          </cell>
        </row>
        <row r="2357">
          <cell r="EM2357">
            <v>0</v>
          </cell>
        </row>
        <row r="2358">
          <cell r="EM2358">
            <v>0</v>
          </cell>
        </row>
        <row r="2359">
          <cell r="EM2359">
            <v>0</v>
          </cell>
        </row>
        <row r="2360">
          <cell r="EM2360">
            <v>0</v>
          </cell>
        </row>
        <row r="2361">
          <cell r="EM2361">
            <v>0</v>
          </cell>
        </row>
        <row r="2362">
          <cell r="EM2362">
            <v>0</v>
          </cell>
        </row>
        <row r="2363">
          <cell r="EM2363">
            <v>0</v>
          </cell>
        </row>
        <row r="2364">
          <cell r="EM2364">
            <v>0</v>
          </cell>
        </row>
        <row r="2365">
          <cell r="EM2365">
            <v>0</v>
          </cell>
        </row>
        <row r="2366">
          <cell r="EM2366">
            <v>0</v>
          </cell>
        </row>
        <row r="2367">
          <cell r="EM2367">
            <v>0</v>
          </cell>
        </row>
        <row r="2368">
          <cell r="EM2368">
            <v>0</v>
          </cell>
        </row>
        <row r="2369">
          <cell r="EM2369">
            <v>0</v>
          </cell>
        </row>
        <row r="2370">
          <cell r="EM2370">
            <v>0</v>
          </cell>
        </row>
        <row r="2371">
          <cell r="EM2371">
            <v>0</v>
          </cell>
        </row>
        <row r="2372">
          <cell r="EM2372">
            <v>0</v>
          </cell>
        </row>
        <row r="2373">
          <cell r="EM2373">
            <v>0</v>
          </cell>
        </row>
        <row r="2374">
          <cell r="EM2374">
            <v>0</v>
          </cell>
        </row>
        <row r="2375">
          <cell r="EM2375">
            <v>0</v>
          </cell>
        </row>
        <row r="2376">
          <cell r="EM2376">
            <v>0</v>
          </cell>
        </row>
        <row r="2377">
          <cell r="EM2377">
            <v>0</v>
          </cell>
        </row>
        <row r="2378">
          <cell r="EM2378">
            <v>0</v>
          </cell>
        </row>
        <row r="2379">
          <cell r="EM2379">
            <v>0</v>
          </cell>
        </row>
        <row r="2380">
          <cell r="EM2380">
            <v>0</v>
          </cell>
        </row>
        <row r="2381">
          <cell r="EM2381">
            <v>0</v>
          </cell>
        </row>
        <row r="2382">
          <cell r="EM2382">
            <v>0</v>
          </cell>
        </row>
        <row r="2383">
          <cell r="EM2383">
            <v>0</v>
          </cell>
        </row>
        <row r="2384">
          <cell r="EM2384">
            <v>0</v>
          </cell>
        </row>
        <row r="2385">
          <cell r="EM2385">
            <v>0</v>
          </cell>
        </row>
        <row r="2386">
          <cell r="EM2386">
            <v>0</v>
          </cell>
        </row>
        <row r="2387">
          <cell r="EM2387">
            <v>0</v>
          </cell>
        </row>
        <row r="2388">
          <cell r="EM2388">
            <v>0</v>
          </cell>
        </row>
        <row r="2389">
          <cell r="EM2389">
            <v>0</v>
          </cell>
        </row>
        <row r="2390">
          <cell r="EM2390">
            <v>0</v>
          </cell>
        </row>
        <row r="2391">
          <cell r="EM2391">
            <v>0</v>
          </cell>
        </row>
        <row r="2392">
          <cell r="EM2392">
            <v>0</v>
          </cell>
        </row>
        <row r="2393">
          <cell r="EM2393">
            <v>0</v>
          </cell>
        </row>
        <row r="2394">
          <cell r="EM2394">
            <v>0</v>
          </cell>
        </row>
        <row r="2395">
          <cell r="EM2395">
            <v>0</v>
          </cell>
        </row>
        <row r="2396">
          <cell r="EM2396">
            <v>0</v>
          </cell>
        </row>
        <row r="2397">
          <cell r="EM2397">
            <v>0</v>
          </cell>
        </row>
        <row r="2398">
          <cell r="EM2398">
            <v>0</v>
          </cell>
        </row>
        <row r="2399">
          <cell r="EM2399">
            <v>0</v>
          </cell>
        </row>
        <row r="2400">
          <cell r="EM2400">
            <v>0</v>
          </cell>
        </row>
        <row r="2401">
          <cell r="EM2401">
            <v>0</v>
          </cell>
        </row>
        <row r="2402">
          <cell r="EM2402">
            <v>0</v>
          </cell>
        </row>
        <row r="2403">
          <cell r="EM2403">
            <v>0</v>
          </cell>
        </row>
        <row r="2404">
          <cell r="EM2404">
            <v>0</v>
          </cell>
        </row>
        <row r="2405">
          <cell r="EM2405">
            <v>0</v>
          </cell>
        </row>
        <row r="2406">
          <cell r="EM2406">
            <v>0</v>
          </cell>
        </row>
        <row r="2407">
          <cell r="EM2407">
            <v>0</v>
          </cell>
        </row>
        <row r="2408">
          <cell r="EM2408">
            <v>0</v>
          </cell>
        </row>
        <row r="2409">
          <cell r="EM2409">
            <v>0</v>
          </cell>
        </row>
        <row r="2410">
          <cell r="EM2410">
            <v>0</v>
          </cell>
        </row>
        <row r="2411">
          <cell r="EM2411">
            <v>0</v>
          </cell>
        </row>
        <row r="2412">
          <cell r="EM2412">
            <v>0</v>
          </cell>
        </row>
        <row r="2413">
          <cell r="EM2413">
            <v>0</v>
          </cell>
        </row>
        <row r="2414">
          <cell r="EM2414">
            <v>0</v>
          </cell>
        </row>
        <row r="2415">
          <cell r="EM2415">
            <v>0</v>
          </cell>
        </row>
        <row r="2416">
          <cell r="EM2416">
            <v>0</v>
          </cell>
        </row>
        <row r="2417">
          <cell r="EM2417">
            <v>0</v>
          </cell>
        </row>
        <row r="2418">
          <cell r="EM2418">
            <v>0</v>
          </cell>
        </row>
        <row r="2419">
          <cell r="EM2419">
            <v>0</v>
          </cell>
        </row>
        <row r="2420">
          <cell r="EM2420">
            <v>0</v>
          </cell>
        </row>
        <row r="2421">
          <cell r="EM2421">
            <v>0</v>
          </cell>
        </row>
        <row r="2422">
          <cell r="EM2422">
            <v>0</v>
          </cell>
        </row>
        <row r="2423">
          <cell r="EM2423">
            <v>0</v>
          </cell>
        </row>
        <row r="2424">
          <cell r="EM2424">
            <v>0</v>
          </cell>
        </row>
        <row r="2425">
          <cell r="EM2425">
            <v>0</v>
          </cell>
        </row>
        <row r="2426">
          <cell r="EM2426">
            <v>0</v>
          </cell>
        </row>
        <row r="2427">
          <cell r="EM2427">
            <v>0</v>
          </cell>
        </row>
        <row r="2428">
          <cell r="EM2428">
            <v>0</v>
          </cell>
        </row>
        <row r="2429">
          <cell r="EM2429">
            <v>0</v>
          </cell>
        </row>
        <row r="2430">
          <cell r="EM2430">
            <v>0</v>
          </cell>
        </row>
        <row r="2431">
          <cell r="EM2431">
            <v>0</v>
          </cell>
        </row>
        <row r="2432">
          <cell r="EM2432">
            <v>0</v>
          </cell>
        </row>
        <row r="2433">
          <cell r="EM2433">
            <v>0</v>
          </cell>
        </row>
        <row r="2434">
          <cell r="EM2434">
            <v>0</v>
          </cell>
        </row>
        <row r="2435">
          <cell r="EM2435">
            <v>0</v>
          </cell>
        </row>
        <row r="2436">
          <cell r="EM2436">
            <v>0</v>
          </cell>
        </row>
        <row r="2437">
          <cell r="EM2437">
            <v>0</v>
          </cell>
        </row>
        <row r="2438">
          <cell r="EM2438">
            <v>0</v>
          </cell>
        </row>
        <row r="2439">
          <cell r="EM2439">
            <v>0</v>
          </cell>
        </row>
        <row r="2440">
          <cell r="EM2440">
            <v>0</v>
          </cell>
        </row>
        <row r="2441">
          <cell r="EM2441">
            <v>0</v>
          </cell>
        </row>
        <row r="2442">
          <cell r="EM2442">
            <v>0</v>
          </cell>
        </row>
        <row r="2443">
          <cell r="EM2443">
            <v>0</v>
          </cell>
        </row>
        <row r="2444">
          <cell r="EM2444">
            <v>0</v>
          </cell>
        </row>
        <row r="2445">
          <cell r="EM2445">
            <v>0</v>
          </cell>
        </row>
        <row r="2446">
          <cell r="EM2446">
            <v>0</v>
          </cell>
        </row>
        <row r="2447">
          <cell r="EM2447">
            <v>0</v>
          </cell>
        </row>
        <row r="2448">
          <cell r="EM2448">
            <v>0</v>
          </cell>
        </row>
        <row r="2449">
          <cell r="EM2449">
            <v>0</v>
          </cell>
        </row>
        <row r="2450">
          <cell r="EM2450">
            <v>0</v>
          </cell>
        </row>
        <row r="2451">
          <cell r="EM2451">
            <v>0</v>
          </cell>
        </row>
        <row r="2452">
          <cell r="EM2452">
            <v>0</v>
          </cell>
        </row>
        <row r="2453">
          <cell r="EM2453">
            <v>0</v>
          </cell>
        </row>
        <row r="2454">
          <cell r="EM2454">
            <v>0</v>
          </cell>
        </row>
        <row r="2455">
          <cell r="EM2455">
            <v>0</v>
          </cell>
        </row>
        <row r="2456">
          <cell r="EM2456">
            <v>0</v>
          </cell>
        </row>
        <row r="2457">
          <cell r="EM2457">
            <v>0</v>
          </cell>
        </row>
        <row r="2458">
          <cell r="EM2458">
            <v>0</v>
          </cell>
        </row>
        <row r="2459">
          <cell r="EM2459">
            <v>0</v>
          </cell>
        </row>
        <row r="2460">
          <cell r="EM2460">
            <v>0</v>
          </cell>
        </row>
        <row r="2461">
          <cell r="EM2461">
            <v>0</v>
          </cell>
        </row>
        <row r="2462">
          <cell r="EM2462">
            <v>0</v>
          </cell>
        </row>
        <row r="2463">
          <cell r="EM2463">
            <v>0</v>
          </cell>
        </row>
        <row r="2464">
          <cell r="EM2464">
            <v>0</v>
          </cell>
        </row>
        <row r="2465">
          <cell r="EM2465">
            <v>0</v>
          </cell>
        </row>
        <row r="2466">
          <cell r="EM2466">
            <v>0</v>
          </cell>
        </row>
        <row r="2467">
          <cell r="EM2467">
            <v>0</v>
          </cell>
        </row>
        <row r="2468">
          <cell r="EM2468">
            <v>0</v>
          </cell>
        </row>
        <row r="2469">
          <cell r="EM2469">
            <v>0</v>
          </cell>
        </row>
        <row r="2470">
          <cell r="EM2470">
            <v>0</v>
          </cell>
        </row>
        <row r="2471">
          <cell r="EM2471">
            <v>0</v>
          </cell>
        </row>
        <row r="2472">
          <cell r="EM2472">
            <v>0</v>
          </cell>
        </row>
        <row r="2473">
          <cell r="EM2473">
            <v>0</v>
          </cell>
        </row>
        <row r="2474">
          <cell r="EM2474">
            <v>0</v>
          </cell>
        </row>
        <row r="2475">
          <cell r="EM2475">
            <v>0</v>
          </cell>
        </row>
        <row r="2476">
          <cell r="EM2476">
            <v>0</v>
          </cell>
        </row>
        <row r="2477">
          <cell r="EM2477">
            <v>0</v>
          </cell>
        </row>
        <row r="2478">
          <cell r="EM2478">
            <v>0</v>
          </cell>
        </row>
        <row r="2479">
          <cell r="EM2479">
            <v>0</v>
          </cell>
        </row>
        <row r="2480">
          <cell r="EM2480">
            <v>0</v>
          </cell>
        </row>
        <row r="2481">
          <cell r="EM2481">
            <v>0</v>
          </cell>
        </row>
        <row r="2482">
          <cell r="EM2482">
            <v>0</v>
          </cell>
        </row>
        <row r="2483">
          <cell r="EM2483">
            <v>0</v>
          </cell>
        </row>
        <row r="2484">
          <cell r="EM2484">
            <v>0</v>
          </cell>
        </row>
        <row r="2485">
          <cell r="EM2485">
            <v>0</v>
          </cell>
        </row>
        <row r="2486">
          <cell r="EM2486">
            <v>0</v>
          </cell>
        </row>
        <row r="2487">
          <cell r="EM2487">
            <v>0</v>
          </cell>
        </row>
        <row r="2488">
          <cell r="EM2488">
            <v>0</v>
          </cell>
        </row>
        <row r="2489">
          <cell r="EM2489">
            <v>0</v>
          </cell>
        </row>
        <row r="2490">
          <cell r="EM2490">
            <v>0</v>
          </cell>
        </row>
        <row r="2491">
          <cell r="EM2491">
            <v>0</v>
          </cell>
        </row>
        <row r="2492">
          <cell r="EM2492">
            <v>0</v>
          </cell>
        </row>
        <row r="2493">
          <cell r="EM2493">
            <v>0</v>
          </cell>
        </row>
        <row r="2494">
          <cell r="EM2494">
            <v>0</v>
          </cell>
        </row>
        <row r="2495">
          <cell r="EM2495">
            <v>0</v>
          </cell>
        </row>
        <row r="2496">
          <cell r="EM2496">
            <v>0</v>
          </cell>
        </row>
        <row r="2497">
          <cell r="EM2497">
            <v>0</v>
          </cell>
        </row>
        <row r="2498">
          <cell r="EM2498">
            <v>0</v>
          </cell>
        </row>
        <row r="2499">
          <cell r="EM2499">
            <v>0</v>
          </cell>
        </row>
        <row r="2500">
          <cell r="EM2500">
            <v>0</v>
          </cell>
        </row>
        <row r="2501">
          <cell r="EM2501">
            <v>0</v>
          </cell>
        </row>
        <row r="2502">
          <cell r="EM2502">
            <v>0</v>
          </cell>
        </row>
        <row r="2503">
          <cell r="EM2503">
            <v>0</v>
          </cell>
        </row>
        <row r="2504">
          <cell r="EM2504">
            <v>0</v>
          </cell>
        </row>
        <row r="2505">
          <cell r="EM2505">
            <v>0</v>
          </cell>
        </row>
        <row r="2506">
          <cell r="EM2506">
            <v>0</v>
          </cell>
        </row>
        <row r="2507">
          <cell r="EM2507">
            <v>0</v>
          </cell>
        </row>
        <row r="2508">
          <cell r="EM2508">
            <v>0</v>
          </cell>
        </row>
        <row r="2509">
          <cell r="EM2509">
            <v>0</v>
          </cell>
        </row>
        <row r="2510">
          <cell r="EM2510">
            <v>0</v>
          </cell>
        </row>
        <row r="2511">
          <cell r="EM2511">
            <v>0</v>
          </cell>
        </row>
        <row r="2512">
          <cell r="EM2512">
            <v>0</v>
          </cell>
        </row>
        <row r="2513">
          <cell r="EM2513">
            <v>0</v>
          </cell>
        </row>
        <row r="2514">
          <cell r="EM2514">
            <v>0</v>
          </cell>
        </row>
        <row r="2515">
          <cell r="EM2515">
            <v>0</v>
          </cell>
        </row>
        <row r="2516">
          <cell r="EM2516">
            <v>0</v>
          </cell>
        </row>
        <row r="2517">
          <cell r="EM2517">
            <v>0</v>
          </cell>
        </row>
        <row r="2518">
          <cell r="EM2518">
            <v>0</v>
          </cell>
        </row>
        <row r="2519">
          <cell r="EM2519">
            <v>0</v>
          </cell>
        </row>
        <row r="2520">
          <cell r="EM2520">
            <v>0</v>
          </cell>
        </row>
        <row r="2521">
          <cell r="EM2521">
            <v>0</v>
          </cell>
        </row>
        <row r="2522">
          <cell r="EM2522">
            <v>0</v>
          </cell>
        </row>
        <row r="2523">
          <cell r="EM2523">
            <v>0</v>
          </cell>
        </row>
        <row r="2524">
          <cell r="EM2524">
            <v>0</v>
          </cell>
        </row>
        <row r="2525">
          <cell r="EM2525">
            <v>0</v>
          </cell>
        </row>
        <row r="2526">
          <cell r="EM2526">
            <v>0</v>
          </cell>
        </row>
        <row r="2527">
          <cell r="EM2527">
            <v>0</v>
          </cell>
        </row>
        <row r="2528">
          <cell r="EM2528">
            <v>0</v>
          </cell>
        </row>
        <row r="2529">
          <cell r="EM2529">
            <v>0</v>
          </cell>
        </row>
        <row r="2530">
          <cell r="EM2530">
            <v>0</v>
          </cell>
        </row>
        <row r="2531">
          <cell r="EM2531">
            <v>0</v>
          </cell>
        </row>
        <row r="2532">
          <cell r="EM2532">
            <v>0</v>
          </cell>
        </row>
        <row r="2533">
          <cell r="EM2533">
            <v>0</v>
          </cell>
        </row>
        <row r="2534">
          <cell r="EM2534">
            <v>0</v>
          </cell>
        </row>
        <row r="2535">
          <cell r="EM2535">
            <v>0</v>
          </cell>
        </row>
        <row r="2536">
          <cell r="EM2536">
            <v>0</v>
          </cell>
        </row>
        <row r="2537">
          <cell r="EM2537">
            <v>0</v>
          </cell>
        </row>
        <row r="2538">
          <cell r="EM2538">
            <v>0</v>
          </cell>
        </row>
        <row r="2539">
          <cell r="EM2539">
            <v>0</v>
          </cell>
        </row>
        <row r="2540">
          <cell r="EM2540">
            <v>0</v>
          </cell>
        </row>
        <row r="2541">
          <cell r="EM2541">
            <v>0</v>
          </cell>
        </row>
        <row r="2542">
          <cell r="EM2542">
            <v>0</v>
          </cell>
        </row>
        <row r="2543">
          <cell r="EM2543">
            <v>0</v>
          </cell>
        </row>
        <row r="2544">
          <cell r="EM2544">
            <v>0</v>
          </cell>
        </row>
        <row r="2545">
          <cell r="EM2545">
            <v>0</v>
          </cell>
        </row>
        <row r="2546">
          <cell r="EM2546">
            <v>0</v>
          </cell>
        </row>
        <row r="2547">
          <cell r="EM2547">
            <v>0</v>
          </cell>
        </row>
        <row r="2548">
          <cell r="EM2548">
            <v>0</v>
          </cell>
        </row>
        <row r="2549">
          <cell r="EM2549">
            <v>0</v>
          </cell>
        </row>
        <row r="2550">
          <cell r="EM2550">
            <v>0</v>
          </cell>
        </row>
        <row r="2551">
          <cell r="EM2551">
            <v>0</v>
          </cell>
        </row>
        <row r="2552">
          <cell r="EM2552">
            <v>0</v>
          </cell>
        </row>
        <row r="2553">
          <cell r="EM2553">
            <v>0</v>
          </cell>
        </row>
        <row r="2554">
          <cell r="EM2554">
            <v>0</v>
          </cell>
        </row>
        <row r="2555">
          <cell r="EM2555">
            <v>0</v>
          </cell>
        </row>
        <row r="2556">
          <cell r="EM2556">
            <v>0</v>
          </cell>
        </row>
        <row r="2557">
          <cell r="EM2557">
            <v>0</v>
          </cell>
        </row>
        <row r="2558">
          <cell r="EM2558">
            <v>0</v>
          </cell>
        </row>
        <row r="2559">
          <cell r="EM2559">
            <v>0</v>
          </cell>
        </row>
        <row r="2560">
          <cell r="EM2560">
            <v>0</v>
          </cell>
        </row>
        <row r="2561">
          <cell r="EM2561">
            <v>0</v>
          </cell>
        </row>
        <row r="2562">
          <cell r="EM2562">
            <v>0</v>
          </cell>
        </row>
        <row r="2563">
          <cell r="EM2563">
            <v>0</v>
          </cell>
        </row>
        <row r="2564">
          <cell r="EM2564">
            <v>0</v>
          </cell>
        </row>
        <row r="2565">
          <cell r="EM2565">
            <v>0</v>
          </cell>
        </row>
        <row r="2566">
          <cell r="EM2566">
            <v>0</v>
          </cell>
        </row>
        <row r="2567">
          <cell r="EM2567">
            <v>0</v>
          </cell>
        </row>
        <row r="2568">
          <cell r="EM2568">
            <v>0</v>
          </cell>
        </row>
        <row r="2569">
          <cell r="EM2569">
            <v>0</v>
          </cell>
        </row>
        <row r="2570">
          <cell r="EM2570">
            <v>0</v>
          </cell>
        </row>
        <row r="2571">
          <cell r="EM2571">
            <v>0</v>
          </cell>
        </row>
        <row r="2572">
          <cell r="EM2572">
            <v>0</v>
          </cell>
        </row>
        <row r="2573">
          <cell r="EM2573">
            <v>0</v>
          </cell>
        </row>
        <row r="2574">
          <cell r="EM2574">
            <v>0</v>
          </cell>
        </row>
        <row r="2575">
          <cell r="EM2575">
            <v>0</v>
          </cell>
        </row>
        <row r="2576">
          <cell r="EM2576">
            <v>0</v>
          </cell>
        </row>
        <row r="2577">
          <cell r="EM2577">
            <v>0</v>
          </cell>
        </row>
        <row r="2578">
          <cell r="EM2578">
            <v>0</v>
          </cell>
        </row>
        <row r="2579">
          <cell r="EM2579">
            <v>0</v>
          </cell>
        </row>
        <row r="2580">
          <cell r="EM2580">
            <v>0</v>
          </cell>
        </row>
        <row r="2581">
          <cell r="EM2581">
            <v>0</v>
          </cell>
        </row>
        <row r="2582">
          <cell r="EM2582">
            <v>0</v>
          </cell>
        </row>
        <row r="2583">
          <cell r="EM2583">
            <v>0</v>
          </cell>
        </row>
        <row r="2584">
          <cell r="EM2584">
            <v>0</v>
          </cell>
        </row>
        <row r="2585">
          <cell r="EM2585">
            <v>0</v>
          </cell>
        </row>
        <row r="2586">
          <cell r="EM2586">
            <v>0</v>
          </cell>
        </row>
        <row r="2587">
          <cell r="EM2587">
            <v>0</v>
          </cell>
        </row>
        <row r="2588">
          <cell r="EM2588">
            <v>0</v>
          </cell>
        </row>
        <row r="2589">
          <cell r="EM2589">
            <v>0</v>
          </cell>
        </row>
        <row r="2590">
          <cell r="EM2590">
            <v>0</v>
          </cell>
        </row>
        <row r="2591">
          <cell r="EM2591">
            <v>0</v>
          </cell>
        </row>
        <row r="2592">
          <cell r="EM2592">
            <v>0</v>
          </cell>
        </row>
        <row r="2593">
          <cell r="EM2593">
            <v>0</v>
          </cell>
        </row>
        <row r="2594">
          <cell r="EM2594">
            <v>0</v>
          </cell>
        </row>
        <row r="2595">
          <cell r="EM2595">
            <v>0</v>
          </cell>
        </row>
        <row r="2596">
          <cell r="EM2596">
            <v>0</v>
          </cell>
        </row>
        <row r="2597">
          <cell r="EM2597">
            <v>0</v>
          </cell>
        </row>
        <row r="2598">
          <cell r="EM2598">
            <v>0</v>
          </cell>
        </row>
        <row r="2599">
          <cell r="EM2599">
            <v>0</v>
          </cell>
        </row>
        <row r="2600">
          <cell r="EM2600">
            <v>0</v>
          </cell>
        </row>
        <row r="2601">
          <cell r="EM2601">
            <v>0</v>
          </cell>
        </row>
        <row r="2602">
          <cell r="EM2602">
            <v>0</v>
          </cell>
        </row>
        <row r="2603">
          <cell r="EM2603">
            <v>0</v>
          </cell>
        </row>
        <row r="2604">
          <cell r="EM2604">
            <v>0</v>
          </cell>
        </row>
        <row r="2605">
          <cell r="EM2605">
            <v>0</v>
          </cell>
        </row>
        <row r="2606">
          <cell r="EM2606">
            <v>0</v>
          </cell>
        </row>
        <row r="2607">
          <cell r="EM2607">
            <v>0</v>
          </cell>
        </row>
        <row r="2608">
          <cell r="EM2608">
            <v>0</v>
          </cell>
        </row>
        <row r="2609">
          <cell r="EM2609">
            <v>0</v>
          </cell>
        </row>
        <row r="2610">
          <cell r="EM2610">
            <v>0</v>
          </cell>
        </row>
        <row r="2611">
          <cell r="EM2611">
            <v>0</v>
          </cell>
        </row>
        <row r="2612">
          <cell r="EM2612">
            <v>0</v>
          </cell>
        </row>
        <row r="2613">
          <cell r="EM2613">
            <v>0</v>
          </cell>
        </row>
        <row r="2614">
          <cell r="EM2614">
            <v>0</v>
          </cell>
        </row>
        <row r="2615">
          <cell r="EM2615">
            <v>0</v>
          </cell>
        </row>
        <row r="2616">
          <cell r="EM2616">
            <v>0</v>
          </cell>
        </row>
        <row r="2617">
          <cell r="EM2617">
            <v>0</v>
          </cell>
        </row>
        <row r="2618">
          <cell r="EM2618">
            <v>0</v>
          </cell>
        </row>
        <row r="2619">
          <cell r="EM2619">
            <v>0</v>
          </cell>
        </row>
        <row r="2620">
          <cell r="EM2620">
            <v>0</v>
          </cell>
        </row>
        <row r="2621">
          <cell r="EM2621">
            <v>0</v>
          </cell>
        </row>
        <row r="2622">
          <cell r="EM2622">
            <v>0</v>
          </cell>
        </row>
        <row r="2623">
          <cell r="EM2623">
            <v>0</v>
          </cell>
        </row>
        <row r="2624">
          <cell r="EM2624">
            <v>0</v>
          </cell>
        </row>
        <row r="2625">
          <cell r="EM2625">
            <v>0</v>
          </cell>
        </row>
        <row r="2626">
          <cell r="EM2626">
            <v>0</v>
          </cell>
        </row>
        <row r="2627">
          <cell r="EM2627">
            <v>0</v>
          </cell>
        </row>
        <row r="2628">
          <cell r="EM2628">
            <v>0</v>
          </cell>
        </row>
        <row r="2629">
          <cell r="EM2629">
            <v>0</v>
          </cell>
        </row>
        <row r="2630">
          <cell r="EM2630">
            <v>0</v>
          </cell>
        </row>
        <row r="2631">
          <cell r="EM2631">
            <v>0</v>
          </cell>
        </row>
        <row r="2632">
          <cell r="EM2632">
            <v>0</v>
          </cell>
        </row>
        <row r="2633">
          <cell r="EM2633">
            <v>0</v>
          </cell>
        </row>
        <row r="2634">
          <cell r="EM2634">
            <v>0</v>
          </cell>
        </row>
        <row r="2635">
          <cell r="EM2635">
            <v>0</v>
          </cell>
        </row>
        <row r="2636">
          <cell r="EM2636">
            <v>0</v>
          </cell>
        </row>
        <row r="2637">
          <cell r="EM2637">
            <v>0</v>
          </cell>
        </row>
        <row r="2638">
          <cell r="EM2638">
            <v>0</v>
          </cell>
        </row>
        <row r="2639">
          <cell r="EM2639">
            <v>0</v>
          </cell>
        </row>
        <row r="2640">
          <cell r="EM2640">
            <v>0</v>
          </cell>
        </row>
        <row r="2641">
          <cell r="EM2641">
            <v>0</v>
          </cell>
        </row>
        <row r="2642">
          <cell r="EM2642">
            <v>0</v>
          </cell>
        </row>
        <row r="2643">
          <cell r="EM2643">
            <v>0</v>
          </cell>
        </row>
        <row r="2644">
          <cell r="EM2644">
            <v>0</v>
          </cell>
        </row>
        <row r="2645">
          <cell r="EM2645">
            <v>0</v>
          </cell>
        </row>
        <row r="2646">
          <cell r="EM2646">
            <v>0</v>
          </cell>
        </row>
        <row r="2647">
          <cell r="EM2647">
            <v>0</v>
          </cell>
        </row>
        <row r="2648">
          <cell r="EM2648">
            <v>0</v>
          </cell>
        </row>
        <row r="2649">
          <cell r="EM2649">
            <v>0</v>
          </cell>
        </row>
        <row r="2650">
          <cell r="EM2650">
            <v>0</v>
          </cell>
        </row>
        <row r="2651">
          <cell r="EM2651">
            <v>0</v>
          </cell>
        </row>
        <row r="2652">
          <cell r="EM2652">
            <v>0</v>
          </cell>
        </row>
        <row r="2653">
          <cell r="EM2653">
            <v>0</v>
          </cell>
        </row>
        <row r="2654">
          <cell r="EM2654">
            <v>0</v>
          </cell>
        </row>
        <row r="2655">
          <cell r="EM2655">
            <v>0</v>
          </cell>
        </row>
        <row r="2656">
          <cell r="EM2656">
            <v>0</v>
          </cell>
        </row>
        <row r="2657">
          <cell r="EM2657">
            <v>0</v>
          </cell>
        </row>
        <row r="2658">
          <cell r="EM2658">
            <v>0</v>
          </cell>
        </row>
        <row r="2659">
          <cell r="EM2659">
            <v>0</v>
          </cell>
        </row>
        <row r="2660">
          <cell r="EM2660">
            <v>0</v>
          </cell>
        </row>
        <row r="2661">
          <cell r="EM2661">
            <v>0</v>
          </cell>
        </row>
        <row r="2662">
          <cell r="EM2662">
            <v>0</v>
          </cell>
        </row>
        <row r="2663">
          <cell r="EM2663">
            <v>0</v>
          </cell>
        </row>
        <row r="2664">
          <cell r="EM2664">
            <v>0</v>
          </cell>
        </row>
        <row r="2665">
          <cell r="EM2665">
            <v>0</v>
          </cell>
        </row>
        <row r="2666">
          <cell r="EM2666">
            <v>0</v>
          </cell>
        </row>
        <row r="2667">
          <cell r="EM2667">
            <v>0</v>
          </cell>
        </row>
        <row r="2668">
          <cell r="EM2668">
            <v>0</v>
          </cell>
        </row>
        <row r="2669">
          <cell r="EM2669">
            <v>0</v>
          </cell>
        </row>
        <row r="2670">
          <cell r="EM2670">
            <v>0</v>
          </cell>
        </row>
        <row r="2671">
          <cell r="EM2671">
            <v>0</v>
          </cell>
        </row>
        <row r="2672">
          <cell r="EM2672">
            <v>0</v>
          </cell>
        </row>
        <row r="2673">
          <cell r="EM2673">
            <v>0</v>
          </cell>
        </row>
        <row r="2674">
          <cell r="EM2674">
            <v>0</v>
          </cell>
        </row>
        <row r="2675">
          <cell r="EM2675">
            <v>0</v>
          </cell>
        </row>
        <row r="2676">
          <cell r="EM2676">
            <v>0</v>
          </cell>
        </row>
        <row r="2677">
          <cell r="EM2677">
            <v>0</v>
          </cell>
        </row>
        <row r="2678">
          <cell r="EM2678">
            <v>0</v>
          </cell>
        </row>
        <row r="2679">
          <cell r="EM2679">
            <v>0</v>
          </cell>
        </row>
        <row r="2680">
          <cell r="EM2680">
            <v>0</v>
          </cell>
        </row>
        <row r="2681">
          <cell r="EM2681">
            <v>0</v>
          </cell>
        </row>
        <row r="2682">
          <cell r="EM2682">
            <v>0</v>
          </cell>
        </row>
        <row r="2683">
          <cell r="EM2683">
            <v>0</v>
          </cell>
        </row>
        <row r="2684">
          <cell r="EM2684">
            <v>0</v>
          </cell>
        </row>
        <row r="2685">
          <cell r="EM2685">
            <v>0</v>
          </cell>
        </row>
        <row r="2686">
          <cell r="EM2686">
            <v>0</v>
          </cell>
        </row>
        <row r="2687">
          <cell r="EM2687">
            <v>0</v>
          </cell>
        </row>
        <row r="2688">
          <cell r="EM2688">
            <v>0</v>
          </cell>
        </row>
        <row r="2689">
          <cell r="EM2689">
            <v>0</v>
          </cell>
        </row>
        <row r="2690">
          <cell r="EM2690">
            <v>0</v>
          </cell>
        </row>
        <row r="2691">
          <cell r="EM2691">
            <v>0</v>
          </cell>
        </row>
        <row r="2692">
          <cell r="EM2692">
            <v>0</v>
          </cell>
        </row>
        <row r="2693">
          <cell r="EM2693">
            <v>0</v>
          </cell>
        </row>
        <row r="2694">
          <cell r="EM2694">
            <v>0</v>
          </cell>
        </row>
        <row r="2695">
          <cell r="EM2695">
            <v>0</v>
          </cell>
        </row>
        <row r="2696">
          <cell r="EM2696">
            <v>0</v>
          </cell>
        </row>
        <row r="2697">
          <cell r="EM2697">
            <v>0</v>
          </cell>
        </row>
        <row r="2698">
          <cell r="EM2698">
            <v>0</v>
          </cell>
        </row>
        <row r="2699">
          <cell r="EM2699">
            <v>0</v>
          </cell>
        </row>
        <row r="2700">
          <cell r="EM2700">
            <v>0</v>
          </cell>
        </row>
        <row r="2701">
          <cell r="EM2701">
            <v>0</v>
          </cell>
        </row>
        <row r="2702">
          <cell r="EM2702">
            <v>0</v>
          </cell>
        </row>
        <row r="2703">
          <cell r="EM2703">
            <v>0</v>
          </cell>
        </row>
        <row r="2704">
          <cell r="EM2704">
            <v>0</v>
          </cell>
        </row>
        <row r="2705">
          <cell r="EM2705">
            <v>0</v>
          </cell>
        </row>
        <row r="2706">
          <cell r="EM2706">
            <v>0</v>
          </cell>
        </row>
        <row r="2707">
          <cell r="EM2707">
            <v>0</v>
          </cell>
        </row>
        <row r="2708">
          <cell r="EM2708">
            <v>0</v>
          </cell>
        </row>
        <row r="2709">
          <cell r="EM2709">
            <v>0</v>
          </cell>
        </row>
        <row r="2710">
          <cell r="EM2710">
            <v>0</v>
          </cell>
        </row>
        <row r="2711">
          <cell r="EM2711">
            <v>0</v>
          </cell>
        </row>
        <row r="2712">
          <cell r="EM2712">
            <v>0</v>
          </cell>
        </row>
        <row r="2713">
          <cell r="EM2713">
            <v>0</v>
          </cell>
        </row>
        <row r="2714">
          <cell r="EM2714">
            <v>0</v>
          </cell>
        </row>
        <row r="2715">
          <cell r="EM2715">
            <v>0</v>
          </cell>
        </row>
        <row r="2716">
          <cell r="EM2716">
            <v>0</v>
          </cell>
        </row>
        <row r="2717">
          <cell r="EM2717">
            <v>0</v>
          </cell>
        </row>
        <row r="2718">
          <cell r="EM2718">
            <v>0</v>
          </cell>
        </row>
        <row r="2719">
          <cell r="EM2719">
            <v>0</v>
          </cell>
        </row>
        <row r="2720">
          <cell r="EM2720">
            <v>0</v>
          </cell>
        </row>
        <row r="2721">
          <cell r="EM2721">
            <v>0</v>
          </cell>
        </row>
        <row r="2722">
          <cell r="EM2722">
            <v>0</v>
          </cell>
        </row>
        <row r="2723">
          <cell r="EM2723">
            <v>0</v>
          </cell>
        </row>
        <row r="2724">
          <cell r="EM2724">
            <v>0</v>
          </cell>
        </row>
        <row r="2725">
          <cell r="EM2725">
            <v>0</v>
          </cell>
        </row>
        <row r="2726">
          <cell r="EM2726">
            <v>0</v>
          </cell>
        </row>
        <row r="2727">
          <cell r="EM2727">
            <v>0</v>
          </cell>
        </row>
        <row r="2728">
          <cell r="EM2728">
            <v>0</v>
          </cell>
        </row>
        <row r="2729">
          <cell r="EM2729">
            <v>0</v>
          </cell>
        </row>
        <row r="2730">
          <cell r="EM2730">
            <v>0</v>
          </cell>
        </row>
        <row r="2731">
          <cell r="EM2731">
            <v>0</v>
          </cell>
        </row>
        <row r="2732">
          <cell r="EM2732">
            <v>0</v>
          </cell>
        </row>
        <row r="2733">
          <cell r="EM2733">
            <v>0</v>
          </cell>
        </row>
        <row r="2734">
          <cell r="EM2734">
            <v>0</v>
          </cell>
        </row>
        <row r="2735">
          <cell r="EM2735">
            <v>0</v>
          </cell>
        </row>
        <row r="2736">
          <cell r="EM2736">
            <v>0</v>
          </cell>
        </row>
        <row r="2737">
          <cell r="EM2737">
            <v>0</v>
          </cell>
        </row>
        <row r="2738">
          <cell r="EM2738">
            <v>0</v>
          </cell>
        </row>
        <row r="2739">
          <cell r="EM2739">
            <v>0</v>
          </cell>
        </row>
        <row r="2740">
          <cell r="EM2740">
            <v>0</v>
          </cell>
        </row>
        <row r="2741">
          <cell r="EM2741">
            <v>0</v>
          </cell>
        </row>
        <row r="2742">
          <cell r="EM2742">
            <v>0</v>
          </cell>
        </row>
        <row r="2743">
          <cell r="EM2743">
            <v>0</v>
          </cell>
        </row>
        <row r="2744">
          <cell r="EM2744">
            <v>0</v>
          </cell>
        </row>
        <row r="2745">
          <cell r="EM2745">
            <v>0</v>
          </cell>
        </row>
        <row r="2746">
          <cell r="EM2746">
            <v>0</v>
          </cell>
        </row>
        <row r="2747">
          <cell r="EM2747">
            <v>0</v>
          </cell>
        </row>
        <row r="2748">
          <cell r="EM2748">
            <v>0</v>
          </cell>
        </row>
        <row r="2749">
          <cell r="EM2749">
            <v>0</v>
          </cell>
        </row>
        <row r="2750">
          <cell r="EM2750">
            <v>0</v>
          </cell>
        </row>
        <row r="2751">
          <cell r="EM2751">
            <v>0</v>
          </cell>
        </row>
        <row r="2752">
          <cell r="EM2752">
            <v>0</v>
          </cell>
        </row>
        <row r="2753">
          <cell r="EM2753">
            <v>0</v>
          </cell>
        </row>
        <row r="2754">
          <cell r="EM2754">
            <v>0</v>
          </cell>
        </row>
        <row r="2755">
          <cell r="EM2755">
            <v>0</v>
          </cell>
        </row>
        <row r="2756">
          <cell r="EM2756">
            <v>0</v>
          </cell>
        </row>
        <row r="2757">
          <cell r="EM2757">
            <v>0</v>
          </cell>
        </row>
        <row r="2758">
          <cell r="EM2758">
            <v>0</v>
          </cell>
        </row>
        <row r="2759">
          <cell r="EM2759">
            <v>0</v>
          </cell>
        </row>
        <row r="2760">
          <cell r="EM2760">
            <v>0</v>
          </cell>
        </row>
        <row r="2761">
          <cell r="EM2761">
            <v>0</v>
          </cell>
        </row>
        <row r="2762">
          <cell r="EM2762">
            <v>0</v>
          </cell>
        </row>
        <row r="2763">
          <cell r="EM2763">
            <v>0</v>
          </cell>
        </row>
        <row r="2764">
          <cell r="EM2764">
            <v>0</v>
          </cell>
        </row>
        <row r="2765">
          <cell r="EM2765">
            <v>0</v>
          </cell>
        </row>
        <row r="2766">
          <cell r="EM2766">
            <v>0</v>
          </cell>
        </row>
        <row r="2767">
          <cell r="EM2767">
            <v>0</v>
          </cell>
        </row>
        <row r="2768">
          <cell r="EM2768">
            <v>0</v>
          </cell>
        </row>
        <row r="2769">
          <cell r="EM2769">
            <v>0</v>
          </cell>
        </row>
        <row r="2770">
          <cell r="EM2770">
            <v>0</v>
          </cell>
        </row>
        <row r="2771">
          <cell r="EM2771">
            <v>0</v>
          </cell>
        </row>
        <row r="2772">
          <cell r="EM2772">
            <v>0</v>
          </cell>
        </row>
        <row r="2773">
          <cell r="EM2773">
            <v>0</v>
          </cell>
        </row>
        <row r="2774">
          <cell r="EM2774">
            <v>0</v>
          </cell>
        </row>
        <row r="2775">
          <cell r="EM2775">
            <v>0</v>
          </cell>
        </row>
        <row r="2776">
          <cell r="EM2776">
            <v>0</v>
          </cell>
        </row>
        <row r="2777">
          <cell r="EM2777">
            <v>0</v>
          </cell>
        </row>
        <row r="2778">
          <cell r="EM2778">
            <v>0</v>
          </cell>
        </row>
        <row r="2779">
          <cell r="EM2779">
            <v>0</v>
          </cell>
        </row>
        <row r="2780">
          <cell r="EM2780">
            <v>0</v>
          </cell>
        </row>
        <row r="2781">
          <cell r="EM2781">
            <v>0</v>
          </cell>
        </row>
        <row r="2782">
          <cell r="EM2782">
            <v>0</v>
          </cell>
        </row>
        <row r="2783">
          <cell r="EM2783">
            <v>0</v>
          </cell>
        </row>
        <row r="2784">
          <cell r="EM2784">
            <v>0</v>
          </cell>
        </row>
        <row r="2785">
          <cell r="EM2785">
            <v>0</v>
          </cell>
        </row>
        <row r="2786">
          <cell r="EM2786">
            <v>0</v>
          </cell>
        </row>
        <row r="2787">
          <cell r="EM2787">
            <v>0</v>
          </cell>
        </row>
        <row r="2788">
          <cell r="EM2788">
            <v>0</v>
          </cell>
        </row>
        <row r="2789">
          <cell r="EM2789">
            <v>0</v>
          </cell>
        </row>
        <row r="2790">
          <cell r="EM2790">
            <v>0</v>
          </cell>
        </row>
        <row r="2791">
          <cell r="EM2791">
            <v>0</v>
          </cell>
        </row>
        <row r="2792">
          <cell r="EM2792">
            <v>0</v>
          </cell>
        </row>
        <row r="2793">
          <cell r="EM2793">
            <v>0</v>
          </cell>
        </row>
        <row r="2794">
          <cell r="EM2794">
            <v>0</v>
          </cell>
        </row>
        <row r="2795">
          <cell r="EM2795">
            <v>0</v>
          </cell>
        </row>
        <row r="2796">
          <cell r="EM2796">
            <v>0</v>
          </cell>
        </row>
        <row r="2797">
          <cell r="EM2797">
            <v>0</v>
          </cell>
        </row>
        <row r="2798">
          <cell r="EM2798">
            <v>0</v>
          </cell>
        </row>
        <row r="2799">
          <cell r="EM2799">
            <v>0</v>
          </cell>
        </row>
        <row r="2800">
          <cell r="EM2800">
            <v>0</v>
          </cell>
        </row>
        <row r="2801">
          <cell r="EM2801">
            <v>0</v>
          </cell>
        </row>
        <row r="2802">
          <cell r="EM2802">
            <v>0</v>
          </cell>
        </row>
        <row r="2803">
          <cell r="EM2803">
            <v>0</v>
          </cell>
        </row>
        <row r="2804">
          <cell r="EM2804">
            <v>0</v>
          </cell>
        </row>
        <row r="2805">
          <cell r="EM2805">
            <v>0</v>
          </cell>
        </row>
        <row r="2806">
          <cell r="EM2806">
            <v>0</v>
          </cell>
        </row>
        <row r="2807">
          <cell r="EM2807">
            <v>0</v>
          </cell>
        </row>
        <row r="2808">
          <cell r="EM2808">
            <v>0</v>
          </cell>
        </row>
        <row r="2809">
          <cell r="EM2809">
            <v>0</v>
          </cell>
        </row>
        <row r="2810">
          <cell r="EM2810">
            <v>0</v>
          </cell>
        </row>
        <row r="2811">
          <cell r="EM2811">
            <v>0</v>
          </cell>
        </row>
        <row r="2812">
          <cell r="EM2812">
            <v>0</v>
          </cell>
        </row>
        <row r="2813">
          <cell r="EM2813">
            <v>0</v>
          </cell>
        </row>
        <row r="2814">
          <cell r="EM2814">
            <v>0</v>
          </cell>
        </row>
        <row r="2815">
          <cell r="EM2815">
            <v>0</v>
          </cell>
        </row>
        <row r="2816">
          <cell r="EM2816">
            <v>0</v>
          </cell>
        </row>
        <row r="2817">
          <cell r="EM2817">
            <v>0</v>
          </cell>
        </row>
        <row r="2818">
          <cell r="EM2818">
            <v>0</v>
          </cell>
        </row>
        <row r="2819">
          <cell r="EM2819">
            <v>0</v>
          </cell>
        </row>
        <row r="2820">
          <cell r="EM2820">
            <v>0</v>
          </cell>
        </row>
        <row r="2821">
          <cell r="EM2821">
            <v>0</v>
          </cell>
        </row>
        <row r="2822">
          <cell r="EM2822">
            <v>0</v>
          </cell>
        </row>
        <row r="2823">
          <cell r="EM2823">
            <v>0</v>
          </cell>
        </row>
        <row r="2824">
          <cell r="EM2824">
            <v>0</v>
          </cell>
        </row>
        <row r="2825">
          <cell r="EM2825">
            <v>0</v>
          </cell>
        </row>
        <row r="2826">
          <cell r="EM2826">
            <v>0</v>
          </cell>
        </row>
        <row r="2827">
          <cell r="EM2827">
            <v>0</v>
          </cell>
        </row>
        <row r="2828">
          <cell r="EM2828">
            <v>0</v>
          </cell>
        </row>
        <row r="2829">
          <cell r="EM2829">
            <v>0</v>
          </cell>
        </row>
        <row r="2830">
          <cell r="EM2830">
            <v>0</v>
          </cell>
        </row>
        <row r="2831">
          <cell r="EM2831">
            <v>0</v>
          </cell>
        </row>
        <row r="2832">
          <cell r="EM2832">
            <v>0</v>
          </cell>
        </row>
        <row r="2833">
          <cell r="EM2833">
            <v>0</v>
          </cell>
        </row>
        <row r="2834">
          <cell r="EM2834">
            <v>0</v>
          </cell>
        </row>
        <row r="2835">
          <cell r="EM2835">
            <v>0</v>
          </cell>
        </row>
        <row r="2836">
          <cell r="EM2836">
            <v>0</v>
          </cell>
        </row>
        <row r="2837">
          <cell r="EM2837">
            <v>0</v>
          </cell>
        </row>
        <row r="2838">
          <cell r="EM2838">
            <v>0</v>
          </cell>
        </row>
        <row r="2839">
          <cell r="EM2839">
            <v>0</v>
          </cell>
        </row>
        <row r="2840">
          <cell r="EM2840">
            <v>0</v>
          </cell>
        </row>
        <row r="2841">
          <cell r="EM2841">
            <v>0</v>
          </cell>
        </row>
        <row r="2842">
          <cell r="EM2842">
            <v>0</v>
          </cell>
        </row>
        <row r="2843">
          <cell r="EM2843">
            <v>0</v>
          </cell>
        </row>
        <row r="2844">
          <cell r="EM2844">
            <v>0</v>
          </cell>
        </row>
        <row r="2845">
          <cell r="EM2845">
            <v>0</v>
          </cell>
        </row>
        <row r="2846">
          <cell r="EM2846">
            <v>0</v>
          </cell>
        </row>
        <row r="2847">
          <cell r="EM2847">
            <v>0</v>
          </cell>
        </row>
        <row r="2848">
          <cell r="EM2848">
            <v>0</v>
          </cell>
        </row>
        <row r="2849">
          <cell r="EM2849">
            <v>0</v>
          </cell>
        </row>
        <row r="2850">
          <cell r="EM2850">
            <v>0</v>
          </cell>
        </row>
        <row r="2851">
          <cell r="EM2851">
            <v>0</v>
          </cell>
        </row>
        <row r="2852">
          <cell r="EM2852">
            <v>0</v>
          </cell>
        </row>
        <row r="2853">
          <cell r="EM2853">
            <v>0</v>
          </cell>
        </row>
        <row r="2854">
          <cell r="EM2854">
            <v>0</v>
          </cell>
        </row>
        <row r="2855">
          <cell r="EM2855">
            <v>0</v>
          </cell>
        </row>
        <row r="2856">
          <cell r="EM2856">
            <v>0</v>
          </cell>
        </row>
        <row r="2857">
          <cell r="EM2857">
            <v>0</v>
          </cell>
        </row>
        <row r="2858">
          <cell r="EM2858">
            <v>0</v>
          </cell>
        </row>
        <row r="2859">
          <cell r="EM2859">
            <v>0</v>
          </cell>
        </row>
        <row r="2860">
          <cell r="EM2860">
            <v>0</v>
          </cell>
        </row>
        <row r="2861">
          <cell r="EM2861">
            <v>0</v>
          </cell>
        </row>
        <row r="2862">
          <cell r="EM2862">
            <v>0</v>
          </cell>
        </row>
        <row r="2863">
          <cell r="EM2863">
            <v>0</v>
          </cell>
        </row>
        <row r="2864">
          <cell r="EM2864">
            <v>0</v>
          </cell>
        </row>
        <row r="2865">
          <cell r="EM2865">
            <v>0</v>
          </cell>
        </row>
        <row r="2866">
          <cell r="EM2866">
            <v>0</v>
          </cell>
        </row>
        <row r="2867">
          <cell r="EM2867">
            <v>0</v>
          </cell>
        </row>
        <row r="2868">
          <cell r="EM2868">
            <v>0</v>
          </cell>
        </row>
        <row r="2869">
          <cell r="EM2869">
            <v>0</v>
          </cell>
        </row>
        <row r="2870">
          <cell r="EM2870">
            <v>0</v>
          </cell>
        </row>
        <row r="2871">
          <cell r="EM2871">
            <v>0</v>
          </cell>
        </row>
        <row r="2872">
          <cell r="EM2872">
            <v>0</v>
          </cell>
        </row>
        <row r="2873">
          <cell r="EM2873">
            <v>0</v>
          </cell>
        </row>
        <row r="2874">
          <cell r="EM2874">
            <v>0</v>
          </cell>
        </row>
        <row r="2875">
          <cell r="EM2875">
            <v>0</v>
          </cell>
        </row>
        <row r="2876">
          <cell r="EM2876">
            <v>0</v>
          </cell>
        </row>
        <row r="2877">
          <cell r="EM2877">
            <v>0</v>
          </cell>
        </row>
        <row r="2878">
          <cell r="EM2878">
            <v>0</v>
          </cell>
        </row>
        <row r="2879">
          <cell r="EM2879">
            <v>0</v>
          </cell>
        </row>
        <row r="2880">
          <cell r="EM2880">
            <v>0</v>
          </cell>
        </row>
        <row r="2881">
          <cell r="EM2881">
            <v>0</v>
          </cell>
        </row>
        <row r="2882">
          <cell r="EM2882">
            <v>0</v>
          </cell>
        </row>
        <row r="2883">
          <cell r="EM2883">
            <v>0</v>
          </cell>
        </row>
        <row r="2884">
          <cell r="EM2884">
            <v>0</v>
          </cell>
        </row>
        <row r="2885">
          <cell r="EM2885">
            <v>0</v>
          </cell>
        </row>
        <row r="2886">
          <cell r="EM2886">
            <v>0</v>
          </cell>
        </row>
        <row r="2887">
          <cell r="EM2887">
            <v>0</v>
          </cell>
        </row>
        <row r="2888">
          <cell r="EM2888">
            <v>0</v>
          </cell>
        </row>
        <row r="2889">
          <cell r="EM2889">
            <v>0</v>
          </cell>
        </row>
        <row r="2890">
          <cell r="EM2890">
            <v>0</v>
          </cell>
        </row>
        <row r="2891">
          <cell r="EM2891">
            <v>0</v>
          </cell>
        </row>
        <row r="2892">
          <cell r="EM2892">
            <v>0</v>
          </cell>
        </row>
        <row r="2893">
          <cell r="EM2893">
            <v>0</v>
          </cell>
        </row>
        <row r="2894">
          <cell r="EM2894">
            <v>0</v>
          </cell>
        </row>
        <row r="2895">
          <cell r="EM2895">
            <v>0</v>
          </cell>
        </row>
        <row r="2896">
          <cell r="EM2896">
            <v>0</v>
          </cell>
        </row>
        <row r="2897">
          <cell r="EM2897">
            <v>0</v>
          </cell>
        </row>
        <row r="2898">
          <cell r="EM2898">
            <v>0</v>
          </cell>
        </row>
        <row r="2899">
          <cell r="EM2899">
            <v>0</v>
          </cell>
        </row>
        <row r="2900">
          <cell r="EM2900">
            <v>0</v>
          </cell>
        </row>
        <row r="2901">
          <cell r="EM2901">
            <v>0</v>
          </cell>
        </row>
        <row r="2902">
          <cell r="EM2902">
            <v>0</v>
          </cell>
        </row>
        <row r="2903">
          <cell r="EM2903">
            <v>0</v>
          </cell>
        </row>
        <row r="2904">
          <cell r="EM2904">
            <v>0</v>
          </cell>
        </row>
        <row r="2905">
          <cell r="EM2905">
            <v>0</v>
          </cell>
        </row>
        <row r="2906">
          <cell r="EM2906">
            <v>0</v>
          </cell>
        </row>
        <row r="2907">
          <cell r="EM2907">
            <v>0</v>
          </cell>
        </row>
        <row r="2908">
          <cell r="EM2908">
            <v>0</v>
          </cell>
        </row>
        <row r="2909">
          <cell r="EM2909">
            <v>0</v>
          </cell>
        </row>
        <row r="2910">
          <cell r="EM2910">
            <v>0</v>
          </cell>
        </row>
        <row r="2911">
          <cell r="EM2911">
            <v>0</v>
          </cell>
        </row>
        <row r="2912">
          <cell r="EM2912">
            <v>0</v>
          </cell>
        </row>
        <row r="2913">
          <cell r="EM2913">
            <v>0</v>
          </cell>
        </row>
        <row r="2914">
          <cell r="EM2914">
            <v>0</v>
          </cell>
        </row>
        <row r="2915">
          <cell r="EM2915">
            <v>0</v>
          </cell>
        </row>
        <row r="2916">
          <cell r="EM2916">
            <v>0</v>
          </cell>
        </row>
        <row r="2917">
          <cell r="EM2917">
            <v>0</v>
          </cell>
        </row>
        <row r="2918">
          <cell r="EM2918">
            <v>0</v>
          </cell>
        </row>
        <row r="2919">
          <cell r="EM2919">
            <v>0</v>
          </cell>
        </row>
        <row r="2920">
          <cell r="EM2920">
            <v>0</v>
          </cell>
        </row>
        <row r="2921">
          <cell r="EM2921">
            <v>0</v>
          </cell>
        </row>
        <row r="2922">
          <cell r="EM2922">
            <v>0</v>
          </cell>
        </row>
        <row r="2923">
          <cell r="EM2923">
            <v>0</v>
          </cell>
        </row>
        <row r="2924">
          <cell r="EM2924">
            <v>0</v>
          </cell>
        </row>
        <row r="2925">
          <cell r="EM2925">
            <v>0</v>
          </cell>
        </row>
        <row r="2926">
          <cell r="EM2926">
            <v>0</v>
          </cell>
        </row>
        <row r="2927">
          <cell r="EM2927">
            <v>0</v>
          </cell>
        </row>
        <row r="2928">
          <cell r="EM2928">
            <v>0</v>
          </cell>
        </row>
        <row r="2929">
          <cell r="EM2929">
            <v>0</v>
          </cell>
        </row>
        <row r="2930">
          <cell r="EM2930">
            <v>0</v>
          </cell>
        </row>
        <row r="2931">
          <cell r="EM2931">
            <v>0</v>
          </cell>
        </row>
        <row r="2932">
          <cell r="EM2932">
            <v>0</v>
          </cell>
        </row>
        <row r="2933">
          <cell r="EM2933">
            <v>0</v>
          </cell>
        </row>
        <row r="2934">
          <cell r="EM2934">
            <v>0</v>
          </cell>
        </row>
        <row r="2935">
          <cell r="EM2935">
            <v>0</v>
          </cell>
        </row>
        <row r="2936">
          <cell r="EM2936">
            <v>0</v>
          </cell>
        </row>
        <row r="2937">
          <cell r="EM2937">
            <v>0</v>
          </cell>
        </row>
        <row r="2938">
          <cell r="EM2938">
            <v>0</v>
          </cell>
        </row>
        <row r="2939">
          <cell r="EM2939">
            <v>0</v>
          </cell>
        </row>
        <row r="2940">
          <cell r="EM2940">
            <v>0</v>
          </cell>
        </row>
        <row r="2941">
          <cell r="EM2941">
            <v>0</v>
          </cell>
        </row>
        <row r="2942">
          <cell r="EM2942">
            <v>0</v>
          </cell>
        </row>
        <row r="2943">
          <cell r="EM2943">
            <v>0</v>
          </cell>
        </row>
        <row r="2944">
          <cell r="EM2944">
            <v>0</v>
          </cell>
        </row>
        <row r="2945">
          <cell r="EM2945">
            <v>0</v>
          </cell>
        </row>
        <row r="2946">
          <cell r="EM2946">
            <v>0</v>
          </cell>
        </row>
        <row r="2947">
          <cell r="EM2947">
            <v>0</v>
          </cell>
        </row>
        <row r="2948">
          <cell r="EM2948">
            <v>0</v>
          </cell>
        </row>
        <row r="2949">
          <cell r="EM2949">
            <v>0</v>
          </cell>
        </row>
        <row r="2950">
          <cell r="EM2950">
            <v>0</v>
          </cell>
        </row>
        <row r="2951">
          <cell r="EM2951">
            <v>0</v>
          </cell>
        </row>
        <row r="2952">
          <cell r="EM2952">
            <v>0</v>
          </cell>
        </row>
        <row r="2953">
          <cell r="EM2953">
            <v>0</v>
          </cell>
        </row>
        <row r="2954">
          <cell r="EM2954">
            <v>0</v>
          </cell>
        </row>
        <row r="2955">
          <cell r="EM2955">
            <v>0</v>
          </cell>
        </row>
        <row r="2956">
          <cell r="EM2956">
            <v>0</v>
          </cell>
        </row>
        <row r="2957">
          <cell r="EM2957">
            <v>0</v>
          </cell>
        </row>
        <row r="2958">
          <cell r="EM2958">
            <v>0</v>
          </cell>
        </row>
        <row r="2959">
          <cell r="EM2959">
            <v>0</v>
          </cell>
        </row>
        <row r="2960">
          <cell r="EM2960">
            <v>0</v>
          </cell>
        </row>
        <row r="2961">
          <cell r="EM2961">
            <v>0</v>
          </cell>
        </row>
        <row r="2962">
          <cell r="EM2962">
            <v>0</v>
          </cell>
        </row>
        <row r="2963">
          <cell r="EM2963">
            <v>0</v>
          </cell>
        </row>
        <row r="2964">
          <cell r="EM2964">
            <v>0</v>
          </cell>
        </row>
        <row r="2965">
          <cell r="EM2965">
            <v>0</v>
          </cell>
        </row>
        <row r="2966">
          <cell r="EM2966">
            <v>0</v>
          </cell>
        </row>
        <row r="2967">
          <cell r="EM2967">
            <v>0</v>
          </cell>
        </row>
        <row r="2968">
          <cell r="EM2968">
            <v>0</v>
          </cell>
        </row>
        <row r="2969">
          <cell r="EM2969">
            <v>0</v>
          </cell>
        </row>
        <row r="2970">
          <cell r="EM2970">
            <v>0</v>
          </cell>
        </row>
        <row r="2971">
          <cell r="EM2971">
            <v>0</v>
          </cell>
        </row>
        <row r="2972">
          <cell r="EM2972">
            <v>0</v>
          </cell>
        </row>
        <row r="2973">
          <cell r="EM2973">
            <v>0</v>
          </cell>
        </row>
        <row r="2974">
          <cell r="EM2974">
            <v>0</v>
          </cell>
        </row>
        <row r="2975">
          <cell r="EM2975">
            <v>0</v>
          </cell>
        </row>
        <row r="2976">
          <cell r="EM2976">
            <v>0</v>
          </cell>
        </row>
        <row r="2977">
          <cell r="EM2977">
            <v>0</v>
          </cell>
        </row>
        <row r="2978">
          <cell r="EM2978">
            <v>0</v>
          </cell>
        </row>
        <row r="2979">
          <cell r="EM2979">
            <v>0</v>
          </cell>
        </row>
        <row r="2980">
          <cell r="EM2980">
            <v>0</v>
          </cell>
        </row>
        <row r="2981">
          <cell r="EM2981">
            <v>0</v>
          </cell>
        </row>
        <row r="2982">
          <cell r="EM2982">
            <v>0</v>
          </cell>
        </row>
        <row r="2983">
          <cell r="EM2983">
            <v>0</v>
          </cell>
        </row>
        <row r="2984">
          <cell r="EM2984">
            <v>0</v>
          </cell>
        </row>
        <row r="2985">
          <cell r="EM2985">
            <v>0</v>
          </cell>
        </row>
        <row r="2986">
          <cell r="EM2986">
            <v>0</v>
          </cell>
        </row>
        <row r="2987">
          <cell r="EM2987">
            <v>0</v>
          </cell>
        </row>
        <row r="2988">
          <cell r="EM2988">
            <v>0</v>
          </cell>
        </row>
        <row r="2989">
          <cell r="EM2989">
            <v>0</v>
          </cell>
        </row>
        <row r="2990">
          <cell r="EM2990">
            <v>0</v>
          </cell>
        </row>
        <row r="2991">
          <cell r="EM2991">
            <v>0</v>
          </cell>
        </row>
        <row r="2992">
          <cell r="EM2992">
            <v>0</v>
          </cell>
        </row>
        <row r="2993">
          <cell r="EM2993">
            <v>0</v>
          </cell>
        </row>
        <row r="2994">
          <cell r="EM2994">
            <v>0</v>
          </cell>
        </row>
        <row r="2995">
          <cell r="EM2995">
            <v>0</v>
          </cell>
        </row>
        <row r="2996">
          <cell r="EM2996">
            <v>0</v>
          </cell>
        </row>
        <row r="2997">
          <cell r="EM2997">
            <v>0</v>
          </cell>
        </row>
        <row r="2998">
          <cell r="EM2998">
            <v>0</v>
          </cell>
        </row>
        <row r="2999">
          <cell r="EM2999">
            <v>0</v>
          </cell>
        </row>
        <row r="3000">
          <cell r="EM3000">
            <v>0</v>
          </cell>
        </row>
        <row r="3001">
          <cell r="EM3001">
            <v>0</v>
          </cell>
        </row>
        <row r="3002">
          <cell r="EM3002">
            <v>0</v>
          </cell>
        </row>
        <row r="3003">
          <cell r="EM3003">
            <v>0</v>
          </cell>
        </row>
        <row r="3004">
          <cell r="EM3004">
            <v>0</v>
          </cell>
        </row>
        <row r="3005">
          <cell r="EM3005">
            <v>0</v>
          </cell>
        </row>
        <row r="3006">
          <cell r="EM3006">
            <v>0</v>
          </cell>
        </row>
        <row r="3007">
          <cell r="EM3007">
            <v>0</v>
          </cell>
        </row>
        <row r="3008">
          <cell r="EM3008">
            <v>0</v>
          </cell>
        </row>
        <row r="3009">
          <cell r="EM3009">
            <v>0</v>
          </cell>
        </row>
        <row r="3010">
          <cell r="EM3010">
            <v>0</v>
          </cell>
        </row>
        <row r="3011">
          <cell r="EM3011">
            <v>0</v>
          </cell>
        </row>
        <row r="3012">
          <cell r="EM3012">
            <v>0</v>
          </cell>
        </row>
        <row r="3013">
          <cell r="EM3013">
            <v>0</v>
          </cell>
        </row>
        <row r="3014">
          <cell r="EM3014">
            <v>0</v>
          </cell>
        </row>
        <row r="3015">
          <cell r="EM3015">
            <v>0</v>
          </cell>
        </row>
        <row r="3016">
          <cell r="EM3016">
            <v>0</v>
          </cell>
        </row>
        <row r="3017">
          <cell r="EM3017">
            <v>0</v>
          </cell>
        </row>
        <row r="3018">
          <cell r="EM3018">
            <v>0</v>
          </cell>
        </row>
        <row r="3019">
          <cell r="EM3019">
            <v>0</v>
          </cell>
        </row>
        <row r="3020">
          <cell r="EM3020">
            <v>0</v>
          </cell>
        </row>
        <row r="3021">
          <cell r="EM3021">
            <v>0</v>
          </cell>
        </row>
        <row r="3022">
          <cell r="EM3022">
            <v>0</v>
          </cell>
        </row>
        <row r="3023">
          <cell r="EM3023">
            <v>0</v>
          </cell>
        </row>
        <row r="3024">
          <cell r="EM3024">
            <v>0</v>
          </cell>
        </row>
        <row r="3025">
          <cell r="EM3025">
            <v>0</v>
          </cell>
        </row>
        <row r="3026">
          <cell r="EM3026">
            <v>0</v>
          </cell>
        </row>
        <row r="3027">
          <cell r="EM3027">
            <v>0</v>
          </cell>
        </row>
        <row r="3028">
          <cell r="EM3028">
            <v>0</v>
          </cell>
        </row>
        <row r="3029">
          <cell r="EM3029">
            <v>0</v>
          </cell>
        </row>
        <row r="3030">
          <cell r="EM3030">
            <v>0</v>
          </cell>
        </row>
        <row r="3031">
          <cell r="EM3031">
            <v>0</v>
          </cell>
        </row>
        <row r="3032">
          <cell r="EM3032">
            <v>0</v>
          </cell>
        </row>
        <row r="3033">
          <cell r="EM3033">
            <v>0</v>
          </cell>
        </row>
        <row r="3034">
          <cell r="EM3034">
            <v>0</v>
          </cell>
        </row>
        <row r="3035">
          <cell r="EM3035">
            <v>0</v>
          </cell>
        </row>
        <row r="3036">
          <cell r="EM3036">
            <v>0</v>
          </cell>
        </row>
        <row r="3037">
          <cell r="EM3037">
            <v>0</v>
          </cell>
        </row>
        <row r="3038">
          <cell r="EM3038">
            <v>0</v>
          </cell>
        </row>
        <row r="3039">
          <cell r="EM3039">
            <v>0</v>
          </cell>
        </row>
        <row r="3040">
          <cell r="EM3040">
            <v>0</v>
          </cell>
        </row>
        <row r="3041">
          <cell r="EM3041">
            <v>0</v>
          </cell>
        </row>
        <row r="3042">
          <cell r="EM3042">
            <v>0</v>
          </cell>
        </row>
        <row r="3043">
          <cell r="EM3043">
            <v>0</v>
          </cell>
        </row>
        <row r="3044">
          <cell r="EM3044">
            <v>0</v>
          </cell>
        </row>
        <row r="3045">
          <cell r="EM3045">
            <v>0</v>
          </cell>
        </row>
        <row r="3046">
          <cell r="EM3046">
            <v>0</v>
          </cell>
        </row>
        <row r="3047">
          <cell r="EM3047">
            <v>0</v>
          </cell>
        </row>
        <row r="3048">
          <cell r="EM3048">
            <v>0</v>
          </cell>
        </row>
        <row r="3049">
          <cell r="EM3049">
            <v>0</v>
          </cell>
        </row>
        <row r="3050">
          <cell r="EM3050">
            <v>0</v>
          </cell>
        </row>
        <row r="3051">
          <cell r="EM3051">
            <v>0</v>
          </cell>
        </row>
        <row r="3052">
          <cell r="EM3052">
            <v>0</v>
          </cell>
        </row>
        <row r="3053">
          <cell r="EM3053">
            <v>0</v>
          </cell>
        </row>
        <row r="3054">
          <cell r="EM3054">
            <v>0</v>
          </cell>
        </row>
        <row r="3055">
          <cell r="EM3055">
            <v>0</v>
          </cell>
        </row>
        <row r="3056">
          <cell r="EM3056">
            <v>0</v>
          </cell>
        </row>
        <row r="3057">
          <cell r="EM3057">
            <v>0</v>
          </cell>
        </row>
        <row r="3058">
          <cell r="EM3058">
            <v>0</v>
          </cell>
        </row>
        <row r="3059">
          <cell r="EM3059">
            <v>0</v>
          </cell>
        </row>
        <row r="3060">
          <cell r="EM3060">
            <v>0</v>
          </cell>
        </row>
        <row r="3061">
          <cell r="EM3061">
            <v>0</v>
          </cell>
        </row>
        <row r="3062">
          <cell r="EM3062">
            <v>0</v>
          </cell>
        </row>
        <row r="3063">
          <cell r="EM3063">
            <v>0</v>
          </cell>
        </row>
        <row r="3064">
          <cell r="EM3064">
            <v>0</v>
          </cell>
        </row>
        <row r="3065">
          <cell r="EM3065">
            <v>0</v>
          </cell>
        </row>
        <row r="3066">
          <cell r="EM3066">
            <v>0</v>
          </cell>
        </row>
        <row r="3067">
          <cell r="EM3067">
            <v>0</v>
          </cell>
        </row>
        <row r="3068">
          <cell r="EM3068">
            <v>0</v>
          </cell>
        </row>
        <row r="3069">
          <cell r="EM3069">
            <v>0</v>
          </cell>
        </row>
        <row r="3070">
          <cell r="EM3070">
            <v>0</v>
          </cell>
        </row>
        <row r="3071">
          <cell r="EM3071">
            <v>0</v>
          </cell>
        </row>
        <row r="3072">
          <cell r="EM3072">
            <v>0</v>
          </cell>
        </row>
        <row r="3073">
          <cell r="EM3073">
            <v>0</v>
          </cell>
        </row>
        <row r="3074">
          <cell r="EM3074">
            <v>0</v>
          </cell>
        </row>
        <row r="3075">
          <cell r="EM3075">
            <v>0</v>
          </cell>
        </row>
        <row r="3076">
          <cell r="EM3076">
            <v>0</v>
          </cell>
        </row>
        <row r="3077">
          <cell r="EM3077">
            <v>0</v>
          </cell>
        </row>
        <row r="3078">
          <cell r="EM3078">
            <v>0</v>
          </cell>
        </row>
        <row r="3079">
          <cell r="EM3079">
            <v>0</v>
          </cell>
        </row>
        <row r="3080">
          <cell r="EM3080">
            <v>0</v>
          </cell>
        </row>
        <row r="3081">
          <cell r="EM3081">
            <v>0</v>
          </cell>
        </row>
        <row r="3082">
          <cell r="EM3082">
            <v>0</v>
          </cell>
        </row>
        <row r="3083">
          <cell r="EM3083">
            <v>0</v>
          </cell>
        </row>
        <row r="3084">
          <cell r="EM3084">
            <v>0</v>
          </cell>
        </row>
        <row r="3085">
          <cell r="EM3085">
            <v>0</v>
          </cell>
        </row>
        <row r="3086">
          <cell r="EM3086">
            <v>0</v>
          </cell>
        </row>
        <row r="3087">
          <cell r="EM3087">
            <v>0</v>
          </cell>
        </row>
        <row r="3088">
          <cell r="EM3088">
            <v>0</v>
          </cell>
        </row>
        <row r="3089">
          <cell r="EM3089">
            <v>0</v>
          </cell>
        </row>
        <row r="3090">
          <cell r="EM3090">
            <v>0</v>
          </cell>
        </row>
        <row r="3091">
          <cell r="EM3091">
            <v>0</v>
          </cell>
        </row>
        <row r="3092">
          <cell r="EM3092">
            <v>0</v>
          </cell>
        </row>
        <row r="3093">
          <cell r="EM3093">
            <v>0</v>
          </cell>
        </row>
        <row r="3094">
          <cell r="EM3094">
            <v>0</v>
          </cell>
        </row>
        <row r="3095">
          <cell r="EM3095">
            <v>0</v>
          </cell>
        </row>
        <row r="3096">
          <cell r="EM3096">
            <v>0</v>
          </cell>
        </row>
        <row r="3097">
          <cell r="EM3097">
            <v>0</v>
          </cell>
        </row>
        <row r="3098">
          <cell r="EM3098">
            <v>0</v>
          </cell>
        </row>
        <row r="3099">
          <cell r="EM3099">
            <v>0</v>
          </cell>
        </row>
        <row r="3100">
          <cell r="EM3100">
            <v>0</v>
          </cell>
        </row>
        <row r="3101">
          <cell r="EM3101">
            <v>0</v>
          </cell>
        </row>
        <row r="3102">
          <cell r="EM3102">
            <v>0</v>
          </cell>
        </row>
        <row r="3103">
          <cell r="EM3103">
            <v>0</v>
          </cell>
        </row>
        <row r="3104">
          <cell r="EM3104">
            <v>0</v>
          </cell>
        </row>
        <row r="3105">
          <cell r="EM3105">
            <v>0</v>
          </cell>
        </row>
        <row r="3106">
          <cell r="EM3106">
            <v>0</v>
          </cell>
        </row>
        <row r="3107">
          <cell r="EM3107">
            <v>0</v>
          </cell>
        </row>
        <row r="3108">
          <cell r="EM3108">
            <v>0</v>
          </cell>
        </row>
        <row r="3109">
          <cell r="EM3109">
            <v>0</v>
          </cell>
        </row>
        <row r="3110">
          <cell r="EM3110">
            <v>0</v>
          </cell>
        </row>
        <row r="3111">
          <cell r="EM3111">
            <v>0</v>
          </cell>
        </row>
        <row r="3112">
          <cell r="EM3112">
            <v>0</v>
          </cell>
        </row>
        <row r="3113">
          <cell r="EM3113">
            <v>0</v>
          </cell>
        </row>
        <row r="3114">
          <cell r="EM3114">
            <v>0</v>
          </cell>
        </row>
        <row r="3115">
          <cell r="EM3115">
            <v>0</v>
          </cell>
        </row>
        <row r="3116">
          <cell r="EM3116">
            <v>0</v>
          </cell>
        </row>
        <row r="3117">
          <cell r="EM3117">
            <v>0</v>
          </cell>
        </row>
        <row r="3118">
          <cell r="EM3118">
            <v>0</v>
          </cell>
        </row>
        <row r="3119">
          <cell r="EM3119">
            <v>0</v>
          </cell>
        </row>
        <row r="3120">
          <cell r="EM3120">
            <v>0</v>
          </cell>
        </row>
        <row r="3121">
          <cell r="EM3121">
            <v>0</v>
          </cell>
        </row>
        <row r="3122">
          <cell r="EM3122">
            <v>0</v>
          </cell>
        </row>
        <row r="3123">
          <cell r="EM3123">
            <v>0</v>
          </cell>
        </row>
        <row r="3124">
          <cell r="EM3124">
            <v>0</v>
          </cell>
        </row>
        <row r="3125">
          <cell r="EM3125">
            <v>0</v>
          </cell>
        </row>
        <row r="3126">
          <cell r="EM3126">
            <v>0</v>
          </cell>
        </row>
        <row r="3127">
          <cell r="EM3127">
            <v>0</v>
          </cell>
        </row>
        <row r="3128">
          <cell r="EM3128">
            <v>0</v>
          </cell>
        </row>
        <row r="3129">
          <cell r="EM3129">
            <v>0</v>
          </cell>
        </row>
        <row r="3130">
          <cell r="EM3130">
            <v>0</v>
          </cell>
        </row>
        <row r="3131">
          <cell r="EM3131">
            <v>0</v>
          </cell>
        </row>
        <row r="3132">
          <cell r="EM3132">
            <v>0</v>
          </cell>
        </row>
        <row r="3133">
          <cell r="EM3133">
            <v>0</v>
          </cell>
        </row>
        <row r="3134">
          <cell r="EM3134">
            <v>0</v>
          </cell>
        </row>
        <row r="3135">
          <cell r="EM3135">
            <v>0</v>
          </cell>
        </row>
        <row r="3136">
          <cell r="EM3136">
            <v>0</v>
          </cell>
        </row>
        <row r="3137">
          <cell r="EM3137">
            <v>0</v>
          </cell>
        </row>
        <row r="3138">
          <cell r="EM3138">
            <v>0</v>
          </cell>
        </row>
        <row r="3139">
          <cell r="EM3139">
            <v>0</v>
          </cell>
        </row>
        <row r="3140">
          <cell r="EM3140">
            <v>0</v>
          </cell>
        </row>
        <row r="3141">
          <cell r="EM3141">
            <v>0</v>
          </cell>
        </row>
        <row r="3142">
          <cell r="EM3142">
            <v>0</v>
          </cell>
        </row>
        <row r="3143">
          <cell r="EM3143">
            <v>0</v>
          </cell>
        </row>
        <row r="3144">
          <cell r="EM3144">
            <v>0</v>
          </cell>
        </row>
        <row r="3145">
          <cell r="EM3145">
            <v>0</v>
          </cell>
        </row>
        <row r="3146">
          <cell r="EM3146">
            <v>0</v>
          </cell>
        </row>
        <row r="3147">
          <cell r="EM3147">
            <v>0</v>
          </cell>
        </row>
        <row r="3148">
          <cell r="EM3148">
            <v>0</v>
          </cell>
        </row>
        <row r="3149">
          <cell r="EM3149">
            <v>0</v>
          </cell>
        </row>
        <row r="3150">
          <cell r="EM3150">
            <v>0</v>
          </cell>
        </row>
        <row r="3151">
          <cell r="EM3151">
            <v>0</v>
          </cell>
        </row>
        <row r="3152">
          <cell r="EM3152">
            <v>0</v>
          </cell>
        </row>
        <row r="3153">
          <cell r="EM3153">
            <v>0</v>
          </cell>
        </row>
        <row r="3154">
          <cell r="EM3154">
            <v>0</v>
          </cell>
        </row>
        <row r="3155">
          <cell r="EM3155">
            <v>0</v>
          </cell>
        </row>
        <row r="3156">
          <cell r="EM3156">
            <v>0</v>
          </cell>
        </row>
        <row r="3157">
          <cell r="EM3157">
            <v>0</v>
          </cell>
        </row>
        <row r="3158">
          <cell r="EM3158">
            <v>0</v>
          </cell>
        </row>
        <row r="3159">
          <cell r="EM3159">
            <v>0</v>
          </cell>
        </row>
        <row r="3160">
          <cell r="EM3160">
            <v>0</v>
          </cell>
        </row>
        <row r="3161">
          <cell r="EM3161">
            <v>0</v>
          </cell>
        </row>
        <row r="3162">
          <cell r="EM3162">
            <v>0</v>
          </cell>
        </row>
        <row r="3163">
          <cell r="EM3163">
            <v>0</v>
          </cell>
        </row>
        <row r="3164">
          <cell r="EM3164">
            <v>0</v>
          </cell>
        </row>
        <row r="3165">
          <cell r="EM3165">
            <v>0</v>
          </cell>
        </row>
        <row r="3166">
          <cell r="EM3166">
            <v>0</v>
          </cell>
        </row>
        <row r="3167">
          <cell r="EM3167">
            <v>0</v>
          </cell>
        </row>
        <row r="3168">
          <cell r="EM3168">
            <v>0</v>
          </cell>
        </row>
        <row r="3169">
          <cell r="EM3169">
            <v>0</v>
          </cell>
        </row>
        <row r="3170">
          <cell r="EM3170">
            <v>0</v>
          </cell>
        </row>
        <row r="3171">
          <cell r="EM3171">
            <v>0</v>
          </cell>
        </row>
        <row r="3172">
          <cell r="EM3172">
            <v>0</v>
          </cell>
        </row>
        <row r="3173">
          <cell r="EM3173">
            <v>0</v>
          </cell>
        </row>
        <row r="3174">
          <cell r="EM3174">
            <v>0</v>
          </cell>
        </row>
        <row r="3175">
          <cell r="EM3175">
            <v>0</v>
          </cell>
        </row>
        <row r="3176">
          <cell r="EM3176">
            <v>0</v>
          </cell>
        </row>
        <row r="3177">
          <cell r="EM3177">
            <v>0</v>
          </cell>
        </row>
        <row r="3178">
          <cell r="EM3178">
            <v>0</v>
          </cell>
        </row>
        <row r="3179">
          <cell r="EM3179">
            <v>0</v>
          </cell>
        </row>
        <row r="3180">
          <cell r="EM3180">
            <v>0</v>
          </cell>
        </row>
        <row r="3181">
          <cell r="EM3181">
            <v>0</v>
          </cell>
        </row>
        <row r="3182">
          <cell r="EM3182">
            <v>0</v>
          </cell>
        </row>
        <row r="3183">
          <cell r="EM3183">
            <v>0</v>
          </cell>
        </row>
        <row r="3184">
          <cell r="EM3184">
            <v>0</v>
          </cell>
        </row>
        <row r="3185">
          <cell r="EM3185">
            <v>0</v>
          </cell>
        </row>
        <row r="3186">
          <cell r="EM3186">
            <v>0</v>
          </cell>
        </row>
        <row r="3187">
          <cell r="EM3187">
            <v>0</v>
          </cell>
        </row>
        <row r="3188">
          <cell r="EM3188">
            <v>0</v>
          </cell>
        </row>
        <row r="3189">
          <cell r="EM3189">
            <v>0</v>
          </cell>
        </row>
        <row r="3190">
          <cell r="EM3190">
            <v>0</v>
          </cell>
        </row>
        <row r="3191">
          <cell r="EM3191">
            <v>0</v>
          </cell>
        </row>
        <row r="3192">
          <cell r="EM3192">
            <v>0</v>
          </cell>
        </row>
        <row r="3193">
          <cell r="EM3193">
            <v>0</v>
          </cell>
        </row>
        <row r="3194">
          <cell r="EM3194">
            <v>0</v>
          </cell>
        </row>
        <row r="3195">
          <cell r="EM3195">
            <v>0</v>
          </cell>
        </row>
        <row r="3196">
          <cell r="EM3196">
            <v>0</v>
          </cell>
        </row>
        <row r="3197">
          <cell r="EM3197">
            <v>0</v>
          </cell>
        </row>
        <row r="3198">
          <cell r="EM3198">
            <v>0</v>
          </cell>
        </row>
        <row r="3199">
          <cell r="EM3199">
            <v>0</v>
          </cell>
        </row>
        <row r="3200">
          <cell r="EM3200">
            <v>0</v>
          </cell>
        </row>
        <row r="3201">
          <cell r="EM3201">
            <v>0</v>
          </cell>
        </row>
        <row r="3202">
          <cell r="EM3202">
            <v>0</v>
          </cell>
        </row>
        <row r="3203">
          <cell r="EM3203">
            <v>0</v>
          </cell>
        </row>
        <row r="3204">
          <cell r="EM3204">
            <v>0</v>
          </cell>
        </row>
        <row r="3205">
          <cell r="EM3205">
            <v>0</v>
          </cell>
        </row>
        <row r="3206">
          <cell r="EM3206">
            <v>0</v>
          </cell>
        </row>
        <row r="3207">
          <cell r="EM3207">
            <v>0</v>
          </cell>
        </row>
        <row r="3208">
          <cell r="EM3208">
            <v>0</v>
          </cell>
        </row>
        <row r="3209">
          <cell r="EM3209">
            <v>0</v>
          </cell>
        </row>
        <row r="3210">
          <cell r="EM3210">
            <v>0</v>
          </cell>
        </row>
        <row r="3211">
          <cell r="EM3211">
            <v>0</v>
          </cell>
        </row>
        <row r="3212">
          <cell r="EM3212">
            <v>0</v>
          </cell>
        </row>
        <row r="3213">
          <cell r="EM3213">
            <v>0</v>
          </cell>
        </row>
        <row r="3214">
          <cell r="EM3214">
            <v>0</v>
          </cell>
        </row>
        <row r="3215">
          <cell r="EM3215">
            <v>0</v>
          </cell>
        </row>
        <row r="3216">
          <cell r="EM3216">
            <v>0</v>
          </cell>
        </row>
        <row r="3217">
          <cell r="EM3217">
            <v>0</v>
          </cell>
        </row>
        <row r="3218">
          <cell r="EM3218">
            <v>0</v>
          </cell>
        </row>
        <row r="3219">
          <cell r="EM3219">
            <v>0</v>
          </cell>
        </row>
        <row r="3220">
          <cell r="EM3220">
            <v>0</v>
          </cell>
        </row>
        <row r="3221">
          <cell r="EM3221">
            <v>0</v>
          </cell>
        </row>
        <row r="3222">
          <cell r="EM3222">
            <v>0</v>
          </cell>
        </row>
        <row r="3223">
          <cell r="EM3223">
            <v>0</v>
          </cell>
        </row>
        <row r="3224">
          <cell r="EM3224">
            <v>0</v>
          </cell>
        </row>
        <row r="3225">
          <cell r="EM3225">
            <v>0</v>
          </cell>
        </row>
        <row r="3226">
          <cell r="EM3226">
            <v>0</v>
          </cell>
        </row>
        <row r="3227">
          <cell r="EM3227">
            <v>0</v>
          </cell>
        </row>
        <row r="3228">
          <cell r="EM3228">
            <v>0</v>
          </cell>
        </row>
        <row r="3229">
          <cell r="EM3229">
            <v>0</v>
          </cell>
        </row>
        <row r="3230">
          <cell r="EM3230">
            <v>0</v>
          </cell>
        </row>
        <row r="3231">
          <cell r="EM3231">
            <v>0</v>
          </cell>
        </row>
        <row r="3232">
          <cell r="EM3232">
            <v>0</v>
          </cell>
        </row>
        <row r="3233">
          <cell r="EM3233">
            <v>0</v>
          </cell>
        </row>
        <row r="3234">
          <cell r="EM3234">
            <v>0</v>
          </cell>
        </row>
        <row r="3235">
          <cell r="EM3235">
            <v>0</v>
          </cell>
        </row>
        <row r="3236">
          <cell r="EM3236">
            <v>0</v>
          </cell>
        </row>
        <row r="3237">
          <cell r="EM3237">
            <v>0</v>
          </cell>
        </row>
        <row r="3238">
          <cell r="EM3238">
            <v>0</v>
          </cell>
        </row>
        <row r="3239">
          <cell r="EM3239">
            <v>0</v>
          </cell>
        </row>
        <row r="3240">
          <cell r="EM3240">
            <v>0</v>
          </cell>
        </row>
        <row r="3241">
          <cell r="EM3241">
            <v>0</v>
          </cell>
        </row>
        <row r="3242">
          <cell r="EM3242">
            <v>0</v>
          </cell>
        </row>
        <row r="3243">
          <cell r="EM3243">
            <v>0</v>
          </cell>
        </row>
        <row r="3244">
          <cell r="EM3244">
            <v>0</v>
          </cell>
        </row>
        <row r="3245">
          <cell r="EM3245">
            <v>0</v>
          </cell>
        </row>
        <row r="3246">
          <cell r="EM3246">
            <v>0</v>
          </cell>
        </row>
        <row r="3247">
          <cell r="EM3247">
            <v>0</v>
          </cell>
        </row>
        <row r="3248">
          <cell r="EM3248">
            <v>0</v>
          </cell>
        </row>
        <row r="3249">
          <cell r="EM3249">
            <v>0</v>
          </cell>
        </row>
        <row r="3250">
          <cell r="EM3250">
            <v>0</v>
          </cell>
        </row>
        <row r="3251">
          <cell r="EM3251">
            <v>0</v>
          </cell>
        </row>
        <row r="3252">
          <cell r="EM3252">
            <v>0</v>
          </cell>
        </row>
        <row r="3253">
          <cell r="EM3253">
            <v>0</v>
          </cell>
        </row>
        <row r="3254">
          <cell r="EM3254">
            <v>0</v>
          </cell>
        </row>
        <row r="3255">
          <cell r="EM3255">
            <v>0</v>
          </cell>
        </row>
        <row r="3256">
          <cell r="EM3256">
            <v>0</v>
          </cell>
        </row>
        <row r="3257">
          <cell r="EM3257">
            <v>0</v>
          </cell>
        </row>
        <row r="3258">
          <cell r="EM3258">
            <v>0</v>
          </cell>
        </row>
        <row r="3259">
          <cell r="EM3259">
            <v>0</v>
          </cell>
        </row>
        <row r="3260">
          <cell r="EM3260">
            <v>0</v>
          </cell>
        </row>
        <row r="3261">
          <cell r="EM3261">
            <v>0</v>
          </cell>
        </row>
        <row r="3262">
          <cell r="EM3262">
            <v>0</v>
          </cell>
        </row>
        <row r="3263">
          <cell r="EM3263">
            <v>0</v>
          </cell>
        </row>
        <row r="3264">
          <cell r="EM3264">
            <v>0</v>
          </cell>
        </row>
        <row r="3265">
          <cell r="EM3265">
            <v>0</v>
          </cell>
        </row>
        <row r="3266">
          <cell r="EM3266">
            <v>0</v>
          </cell>
        </row>
        <row r="3267">
          <cell r="EM3267">
            <v>0</v>
          </cell>
        </row>
        <row r="3268">
          <cell r="EM3268">
            <v>0</v>
          </cell>
        </row>
        <row r="3269">
          <cell r="EM3269">
            <v>0</v>
          </cell>
        </row>
        <row r="3270">
          <cell r="EM3270">
            <v>0</v>
          </cell>
        </row>
        <row r="3271">
          <cell r="EM3271">
            <v>0</v>
          </cell>
        </row>
        <row r="3272">
          <cell r="EM3272">
            <v>0</v>
          </cell>
        </row>
        <row r="3273">
          <cell r="EM3273">
            <v>0</v>
          </cell>
        </row>
        <row r="3274">
          <cell r="EM3274">
            <v>0</v>
          </cell>
        </row>
        <row r="3275">
          <cell r="EM3275">
            <v>0</v>
          </cell>
        </row>
        <row r="3276">
          <cell r="EM3276">
            <v>0</v>
          </cell>
        </row>
        <row r="3277">
          <cell r="EM3277">
            <v>0</v>
          </cell>
        </row>
        <row r="3278">
          <cell r="EM3278">
            <v>0</v>
          </cell>
        </row>
        <row r="3279">
          <cell r="EM3279">
            <v>0</v>
          </cell>
        </row>
        <row r="3280">
          <cell r="EM3280">
            <v>0</v>
          </cell>
        </row>
        <row r="3281">
          <cell r="EM3281">
            <v>0</v>
          </cell>
        </row>
        <row r="3282">
          <cell r="EM3282">
            <v>0</v>
          </cell>
        </row>
        <row r="3283">
          <cell r="EM3283">
            <v>0</v>
          </cell>
        </row>
        <row r="3284">
          <cell r="EM3284">
            <v>0</v>
          </cell>
        </row>
        <row r="3285">
          <cell r="EM3285">
            <v>0</v>
          </cell>
        </row>
        <row r="3286">
          <cell r="EM3286">
            <v>0</v>
          </cell>
        </row>
        <row r="3287">
          <cell r="EM3287">
            <v>0</v>
          </cell>
        </row>
        <row r="3288">
          <cell r="EM3288">
            <v>0</v>
          </cell>
        </row>
        <row r="3289">
          <cell r="EM3289">
            <v>0</v>
          </cell>
        </row>
        <row r="3290">
          <cell r="EM3290">
            <v>0</v>
          </cell>
        </row>
        <row r="3291">
          <cell r="EM3291">
            <v>0</v>
          </cell>
        </row>
        <row r="3292">
          <cell r="EM3292">
            <v>0</v>
          </cell>
        </row>
        <row r="3293">
          <cell r="EM3293">
            <v>0</v>
          </cell>
        </row>
        <row r="3294">
          <cell r="EM3294">
            <v>0</v>
          </cell>
        </row>
        <row r="3295">
          <cell r="EM3295">
            <v>0</v>
          </cell>
        </row>
        <row r="3296">
          <cell r="EM3296">
            <v>0</v>
          </cell>
        </row>
        <row r="3297">
          <cell r="EM3297">
            <v>0</v>
          </cell>
        </row>
        <row r="3298">
          <cell r="EM3298">
            <v>0</v>
          </cell>
        </row>
        <row r="3299">
          <cell r="EM3299">
            <v>0</v>
          </cell>
        </row>
        <row r="3300">
          <cell r="EM3300">
            <v>0</v>
          </cell>
        </row>
        <row r="3301">
          <cell r="EM3301">
            <v>0</v>
          </cell>
        </row>
        <row r="3302">
          <cell r="EM3302">
            <v>0</v>
          </cell>
        </row>
        <row r="3303">
          <cell r="EM3303">
            <v>0</v>
          </cell>
        </row>
        <row r="3304">
          <cell r="EM3304">
            <v>0</v>
          </cell>
        </row>
        <row r="3305">
          <cell r="EM3305">
            <v>0</v>
          </cell>
        </row>
        <row r="3306">
          <cell r="EM3306">
            <v>0</v>
          </cell>
        </row>
        <row r="3307">
          <cell r="EM3307">
            <v>0</v>
          </cell>
        </row>
        <row r="3308">
          <cell r="EM3308">
            <v>0</v>
          </cell>
        </row>
        <row r="3309">
          <cell r="EM3309">
            <v>0</v>
          </cell>
        </row>
        <row r="3310">
          <cell r="EM3310">
            <v>0</v>
          </cell>
        </row>
        <row r="3311">
          <cell r="EM3311">
            <v>0</v>
          </cell>
        </row>
        <row r="3312">
          <cell r="EM3312">
            <v>0</v>
          </cell>
        </row>
        <row r="3313">
          <cell r="EM3313">
            <v>0</v>
          </cell>
        </row>
        <row r="3314">
          <cell r="EM3314">
            <v>0</v>
          </cell>
        </row>
        <row r="3315">
          <cell r="EM3315">
            <v>0</v>
          </cell>
        </row>
        <row r="3316">
          <cell r="EM3316">
            <v>0</v>
          </cell>
        </row>
        <row r="3317">
          <cell r="EM3317">
            <v>0</v>
          </cell>
        </row>
        <row r="3318">
          <cell r="EM3318">
            <v>0</v>
          </cell>
        </row>
        <row r="3319">
          <cell r="EM3319">
            <v>0</v>
          </cell>
        </row>
        <row r="3320">
          <cell r="EM3320">
            <v>0</v>
          </cell>
        </row>
        <row r="3321">
          <cell r="EM3321">
            <v>0</v>
          </cell>
        </row>
        <row r="3322">
          <cell r="EM3322">
            <v>0</v>
          </cell>
        </row>
        <row r="3323">
          <cell r="EM3323">
            <v>0</v>
          </cell>
        </row>
        <row r="3324">
          <cell r="EM3324">
            <v>0</v>
          </cell>
        </row>
        <row r="3325">
          <cell r="EM3325">
            <v>0</v>
          </cell>
        </row>
        <row r="3326">
          <cell r="EM3326">
            <v>0</v>
          </cell>
        </row>
        <row r="3327">
          <cell r="EM3327">
            <v>0</v>
          </cell>
        </row>
        <row r="3328">
          <cell r="EM3328">
            <v>0</v>
          </cell>
        </row>
        <row r="3329">
          <cell r="EM3329">
            <v>0</v>
          </cell>
        </row>
        <row r="3330">
          <cell r="EM3330">
            <v>0</v>
          </cell>
        </row>
        <row r="3331">
          <cell r="EM3331">
            <v>0</v>
          </cell>
        </row>
        <row r="3332">
          <cell r="EM3332">
            <v>0</v>
          </cell>
        </row>
        <row r="3333">
          <cell r="EM3333">
            <v>0</v>
          </cell>
        </row>
        <row r="3334">
          <cell r="EM3334">
            <v>0</v>
          </cell>
        </row>
        <row r="3335">
          <cell r="EM3335">
            <v>0</v>
          </cell>
        </row>
        <row r="3336">
          <cell r="EM3336">
            <v>0</v>
          </cell>
        </row>
        <row r="3337">
          <cell r="EM3337">
            <v>0</v>
          </cell>
        </row>
        <row r="3338">
          <cell r="EM3338">
            <v>0</v>
          </cell>
        </row>
        <row r="3339">
          <cell r="EM3339">
            <v>0</v>
          </cell>
        </row>
        <row r="3340">
          <cell r="EM3340">
            <v>0</v>
          </cell>
        </row>
        <row r="3341">
          <cell r="EM3341">
            <v>0</v>
          </cell>
        </row>
        <row r="3342">
          <cell r="EM3342">
            <v>0</v>
          </cell>
        </row>
        <row r="3343">
          <cell r="EM3343">
            <v>0</v>
          </cell>
        </row>
        <row r="3344">
          <cell r="EM3344">
            <v>0</v>
          </cell>
        </row>
        <row r="3345">
          <cell r="EM3345">
            <v>0</v>
          </cell>
        </row>
        <row r="3346">
          <cell r="EM3346">
            <v>0</v>
          </cell>
        </row>
        <row r="3347">
          <cell r="EM3347">
            <v>0</v>
          </cell>
        </row>
        <row r="3348">
          <cell r="EM3348">
            <v>0</v>
          </cell>
        </row>
        <row r="3349">
          <cell r="EM3349">
            <v>0</v>
          </cell>
        </row>
        <row r="3350">
          <cell r="EM3350">
            <v>0</v>
          </cell>
        </row>
        <row r="3351">
          <cell r="EM3351">
            <v>0</v>
          </cell>
        </row>
        <row r="3352">
          <cell r="EM3352">
            <v>0</v>
          </cell>
        </row>
        <row r="3353">
          <cell r="EM3353">
            <v>0</v>
          </cell>
        </row>
        <row r="3354">
          <cell r="EM3354">
            <v>0</v>
          </cell>
        </row>
        <row r="3355">
          <cell r="EM3355">
            <v>0</v>
          </cell>
        </row>
        <row r="3356">
          <cell r="EM3356">
            <v>0</v>
          </cell>
        </row>
        <row r="3357">
          <cell r="EM3357">
            <v>0</v>
          </cell>
        </row>
        <row r="3358">
          <cell r="EM3358">
            <v>0</v>
          </cell>
        </row>
        <row r="3359">
          <cell r="EM3359">
            <v>0</v>
          </cell>
        </row>
        <row r="3360">
          <cell r="EM3360">
            <v>0</v>
          </cell>
        </row>
        <row r="3361">
          <cell r="EM3361">
            <v>0</v>
          </cell>
        </row>
        <row r="3362">
          <cell r="EM3362">
            <v>0</v>
          </cell>
        </row>
        <row r="3363">
          <cell r="EM3363">
            <v>0</v>
          </cell>
        </row>
        <row r="3364">
          <cell r="EM3364">
            <v>0</v>
          </cell>
        </row>
        <row r="3365">
          <cell r="EM3365">
            <v>0</v>
          </cell>
        </row>
        <row r="3366">
          <cell r="EM3366">
            <v>0</v>
          </cell>
        </row>
        <row r="3367">
          <cell r="EM3367">
            <v>0</v>
          </cell>
        </row>
        <row r="3368">
          <cell r="EM3368">
            <v>0</v>
          </cell>
        </row>
        <row r="3369">
          <cell r="EM3369">
            <v>0</v>
          </cell>
        </row>
        <row r="3370">
          <cell r="EM3370">
            <v>0</v>
          </cell>
        </row>
        <row r="3371">
          <cell r="EM3371">
            <v>0</v>
          </cell>
        </row>
        <row r="3372">
          <cell r="EM3372">
            <v>0</v>
          </cell>
        </row>
        <row r="3373">
          <cell r="EM3373">
            <v>0</v>
          </cell>
        </row>
        <row r="3374">
          <cell r="EM3374">
            <v>0</v>
          </cell>
        </row>
        <row r="3375">
          <cell r="EM3375">
            <v>0</v>
          </cell>
        </row>
        <row r="3376">
          <cell r="EM3376">
            <v>0</v>
          </cell>
        </row>
        <row r="3377">
          <cell r="EM3377">
            <v>0</v>
          </cell>
        </row>
        <row r="3378">
          <cell r="EM3378">
            <v>0</v>
          </cell>
        </row>
        <row r="3379">
          <cell r="EM3379">
            <v>0</v>
          </cell>
        </row>
        <row r="3380">
          <cell r="EM3380">
            <v>0</v>
          </cell>
        </row>
        <row r="3381">
          <cell r="EM3381">
            <v>0</v>
          </cell>
        </row>
        <row r="3382">
          <cell r="EM3382">
            <v>0</v>
          </cell>
        </row>
        <row r="3383">
          <cell r="EM3383">
            <v>0</v>
          </cell>
        </row>
        <row r="3384">
          <cell r="EM3384">
            <v>0</v>
          </cell>
        </row>
        <row r="3385">
          <cell r="EM3385">
            <v>0</v>
          </cell>
        </row>
        <row r="3386">
          <cell r="EM3386">
            <v>0</v>
          </cell>
        </row>
        <row r="3387">
          <cell r="EM3387">
            <v>0</v>
          </cell>
        </row>
        <row r="3388">
          <cell r="EM3388">
            <v>0</v>
          </cell>
        </row>
        <row r="3389">
          <cell r="EM3389">
            <v>0</v>
          </cell>
        </row>
        <row r="3390">
          <cell r="EM3390">
            <v>0</v>
          </cell>
        </row>
        <row r="3391">
          <cell r="EM3391">
            <v>0</v>
          </cell>
        </row>
        <row r="3392">
          <cell r="EM3392">
            <v>0</v>
          </cell>
        </row>
        <row r="3393">
          <cell r="EM3393">
            <v>0</v>
          </cell>
        </row>
        <row r="3394">
          <cell r="EM3394">
            <v>0</v>
          </cell>
        </row>
        <row r="3395">
          <cell r="EM3395">
            <v>0</v>
          </cell>
        </row>
        <row r="3396">
          <cell r="EM3396">
            <v>0</v>
          </cell>
        </row>
        <row r="3397">
          <cell r="EM3397">
            <v>0</v>
          </cell>
        </row>
        <row r="3398">
          <cell r="EM3398">
            <v>0</v>
          </cell>
        </row>
        <row r="3399">
          <cell r="EM3399">
            <v>0</v>
          </cell>
        </row>
        <row r="3400">
          <cell r="EM3400">
            <v>0</v>
          </cell>
        </row>
        <row r="3401">
          <cell r="EM3401">
            <v>0</v>
          </cell>
        </row>
        <row r="3402">
          <cell r="EM3402">
            <v>0</v>
          </cell>
        </row>
        <row r="3403">
          <cell r="EM3403">
            <v>0</v>
          </cell>
        </row>
        <row r="3404">
          <cell r="EM3404">
            <v>0</v>
          </cell>
        </row>
        <row r="3405">
          <cell r="EM3405">
            <v>0</v>
          </cell>
        </row>
        <row r="3406">
          <cell r="EM3406">
            <v>0</v>
          </cell>
        </row>
        <row r="3407">
          <cell r="EM3407">
            <v>0</v>
          </cell>
        </row>
        <row r="3408">
          <cell r="EM3408">
            <v>0</v>
          </cell>
        </row>
        <row r="3409">
          <cell r="EM3409">
            <v>0</v>
          </cell>
        </row>
        <row r="3410">
          <cell r="EM3410">
            <v>0</v>
          </cell>
        </row>
        <row r="3411">
          <cell r="EM3411">
            <v>0</v>
          </cell>
        </row>
        <row r="3412">
          <cell r="EM3412">
            <v>0</v>
          </cell>
        </row>
        <row r="3413">
          <cell r="EM3413">
            <v>0</v>
          </cell>
        </row>
        <row r="3414">
          <cell r="EM3414">
            <v>0</v>
          </cell>
        </row>
        <row r="3415">
          <cell r="EM3415">
            <v>0</v>
          </cell>
        </row>
        <row r="3416">
          <cell r="EM3416">
            <v>0</v>
          </cell>
        </row>
        <row r="3417">
          <cell r="EM3417">
            <v>0</v>
          </cell>
        </row>
        <row r="3418">
          <cell r="EM3418">
            <v>0</v>
          </cell>
        </row>
        <row r="3419">
          <cell r="EM3419">
            <v>0</v>
          </cell>
        </row>
        <row r="3420">
          <cell r="EM3420">
            <v>0</v>
          </cell>
        </row>
        <row r="3421">
          <cell r="EM3421">
            <v>0</v>
          </cell>
        </row>
        <row r="3422">
          <cell r="EM3422">
            <v>0</v>
          </cell>
        </row>
        <row r="3423">
          <cell r="EM3423">
            <v>0</v>
          </cell>
        </row>
        <row r="3424">
          <cell r="EM3424">
            <v>0</v>
          </cell>
        </row>
        <row r="3425">
          <cell r="EM3425">
            <v>0</v>
          </cell>
        </row>
        <row r="3426">
          <cell r="EM3426">
            <v>0</v>
          </cell>
        </row>
        <row r="3427">
          <cell r="EM3427">
            <v>0</v>
          </cell>
        </row>
        <row r="3428">
          <cell r="EM3428">
            <v>0</v>
          </cell>
        </row>
        <row r="3429">
          <cell r="EM3429">
            <v>0</v>
          </cell>
        </row>
        <row r="3430">
          <cell r="EM3430">
            <v>0</v>
          </cell>
        </row>
        <row r="3431">
          <cell r="EM3431">
            <v>0</v>
          </cell>
        </row>
        <row r="3432">
          <cell r="EM3432">
            <v>0</v>
          </cell>
        </row>
        <row r="3433">
          <cell r="EM3433">
            <v>0</v>
          </cell>
        </row>
        <row r="3434">
          <cell r="EM3434">
            <v>0</v>
          </cell>
        </row>
        <row r="3435">
          <cell r="EM3435">
            <v>0</v>
          </cell>
        </row>
        <row r="3436">
          <cell r="EM3436">
            <v>0</v>
          </cell>
        </row>
        <row r="3437">
          <cell r="EM3437">
            <v>0</v>
          </cell>
        </row>
        <row r="3438">
          <cell r="EM3438">
            <v>0</v>
          </cell>
        </row>
        <row r="3439">
          <cell r="EM3439">
            <v>0</v>
          </cell>
        </row>
        <row r="3440">
          <cell r="EM3440">
            <v>0</v>
          </cell>
        </row>
        <row r="3441">
          <cell r="EM3441">
            <v>0</v>
          </cell>
        </row>
        <row r="3442">
          <cell r="EM3442">
            <v>0</v>
          </cell>
        </row>
        <row r="3443">
          <cell r="EM3443">
            <v>0</v>
          </cell>
        </row>
        <row r="3444">
          <cell r="EM3444">
            <v>0</v>
          </cell>
        </row>
        <row r="3445">
          <cell r="EM3445">
            <v>0</v>
          </cell>
        </row>
        <row r="3446">
          <cell r="EM3446">
            <v>0</v>
          </cell>
        </row>
        <row r="3447">
          <cell r="EM3447">
            <v>0</v>
          </cell>
        </row>
        <row r="3448">
          <cell r="EM3448">
            <v>0</v>
          </cell>
        </row>
        <row r="3449">
          <cell r="EM3449">
            <v>0</v>
          </cell>
        </row>
        <row r="3450">
          <cell r="EM3450">
            <v>0</v>
          </cell>
        </row>
        <row r="3451">
          <cell r="EM3451">
            <v>0</v>
          </cell>
        </row>
        <row r="3452">
          <cell r="EM3452">
            <v>0</v>
          </cell>
        </row>
        <row r="3453">
          <cell r="EM3453">
            <v>0</v>
          </cell>
        </row>
        <row r="3454">
          <cell r="EM3454">
            <v>0</v>
          </cell>
        </row>
        <row r="3455">
          <cell r="EM3455">
            <v>0</v>
          </cell>
        </row>
        <row r="3456">
          <cell r="EM3456">
            <v>0</v>
          </cell>
        </row>
        <row r="3457">
          <cell r="EM3457">
            <v>0</v>
          </cell>
        </row>
        <row r="3458">
          <cell r="EM3458">
            <v>0</v>
          </cell>
        </row>
        <row r="3459">
          <cell r="EM3459">
            <v>0</v>
          </cell>
        </row>
        <row r="3460">
          <cell r="EM3460">
            <v>0</v>
          </cell>
        </row>
        <row r="3461">
          <cell r="EM3461">
            <v>0</v>
          </cell>
        </row>
        <row r="3462">
          <cell r="EM3462">
            <v>0</v>
          </cell>
        </row>
        <row r="3463">
          <cell r="EM3463">
            <v>0</v>
          </cell>
        </row>
        <row r="3464">
          <cell r="EM3464">
            <v>0</v>
          </cell>
        </row>
        <row r="3465">
          <cell r="EM3465">
            <v>0</v>
          </cell>
        </row>
        <row r="3466">
          <cell r="EM3466">
            <v>0</v>
          </cell>
        </row>
        <row r="3467">
          <cell r="EM3467">
            <v>0</v>
          </cell>
        </row>
        <row r="3468">
          <cell r="EM3468">
            <v>0</v>
          </cell>
        </row>
        <row r="3469">
          <cell r="EM3469">
            <v>0</v>
          </cell>
        </row>
        <row r="3470">
          <cell r="EM3470">
            <v>0</v>
          </cell>
        </row>
        <row r="3471">
          <cell r="EM3471">
            <v>0</v>
          </cell>
        </row>
        <row r="3472">
          <cell r="EM3472">
            <v>0</v>
          </cell>
        </row>
        <row r="3473">
          <cell r="EM3473">
            <v>0</v>
          </cell>
        </row>
        <row r="3474">
          <cell r="EM3474">
            <v>0</v>
          </cell>
        </row>
        <row r="3475">
          <cell r="EM3475">
            <v>0</v>
          </cell>
        </row>
        <row r="3476">
          <cell r="EM3476">
            <v>0</v>
          </cell>
        </row>
        <row r="3477">
          <cell r="EM3477">
            <v>0</v>
          </cell>
        </row>
        <row r="3478">
          <cell r="EM3478">
            <v>0</v>
          </cell>
        </row>
        <row r="3479">
          <cell r="EM3479">
            <v>0</v>
          </cell>
        </row>
        <row r="3480">
          <cell r="EM3480">
            <v>0</v>
          </cell>
        </row>
        <row r="3481">
          <cell r="EM3481">
            <v>0</v>
          </cell>
        </row>
        <row r="3482">
          <cell r="EM3482">
            <v>0</v>
          </cell>
        </row>
        <row r="3483">
          <cell r="EM3483">
            <v>0</v>
          </cell>
        </row>
        <row r="3484">
          <cell r="EM3484">
            <v>0</v>
          </cell>
        </row>
        <row r="3485">
          <cell r="EM3485">
            <v>0</v>
          </cell>
        </row>
        <row r="3486">
          <cell r="EM3486">
            <v>0</v>
          </cell>
        </row>
        <row r="3487">
          <cell r="EM3487">
            <v>0</v>
          </cell>
        </row>
        <row r="3488">
          <cell r="EM3488">
            <v>0</v>
          </cell>
        </row>
        <row r="3489">
          <cell r="EM3489">
            <v>0</v>
          </cell>
        </row>
        <row r="3490">
          <cell r="EM3490">
            <v>0</v>
          </cell>
        </row>
        <row r="3491">
          <cell r="EM3491">
            <v>0</v>
          </cell>
        </row>
        <row r="3492">
          <cell r="EM3492">
            <v>0</v>
          </cell>
        </row>
        <row r="3493">
          <cell r="EM3493">
            <v>0</v>
          </cell>
        </row>
        <row r="3494">
          <cell r="EM3494">
            <v>0</v>
          </cell>
        </row>
        <row r="3495">
          <cell r="EM3495">
            <v>0</v>
          </cell>
        </row>
        <row r="3496">
          <cell r="EM3496">
            <v>0</v>
          </cell>
        </row>
        <row r="3497">
          <cell r="EM3497">
            <v>0</v>
          </cell>
        </row>
        <row r="3498">
          <cell r="EM3498">
            <v>0</v>
          </cell>
        </row>
        <row r="3499">
          <cell r="EM3499">
            <v>0</v>
          </cell>
        </row>
        <row r="3500">
          <cell r="EM3500">
            <v>0</v>
          </cell>
        </row>
        <row r="3501">
          <cell r="EM3501">
            <v>0</v>
          </cell>
        </row>
        <row r="3502">
          <cell r="EM3502">
            <v>0</v>
          </cell>
        </row>
        <row r="3503">
          <cell r="EM3503">
            <v>0</v>
          </cell>
        </row>
        <row r="3504">
          <cell r="EM3504">
            <v>0</v>
          </cell>
        </row>
        <row r="3505">
          <cell r="EM3505">
            <v>0</v>
          </cell>
        </row>
        <row r="3506">
          <cell r="EM3506">
            <v>0</v>
          </cell>
        </row>
        <row r="3507">
          <cell r="EM3507">
            <v>0</v>
          </cell>
        </row>
        <row r="3508">
          <cell r="EM3508">
            <v>0</v>
          </cell>
        </row>
        <row r="3509">
          <cell r="EM3509">
            <v>0</v>
          </cell>
        </row>
        <row r="3510">
          <cell r="EM3510">
            <v>0</v>
          </cell>
        </row>
        <row r="3511">
          <cell r="EM3511">
            <v>0</v>
          </cell>
        </row>
        <row r="3512">
          <cell r="EM3512">
            <v>0</v>
          </cell>
        </row>
        <row r="3513">
          <cell r="EM3513">
            <v>0</v>
          </cell>
        </row>
        <row r="3514">
          <cell r="EM3514">
            <v>0</v>
          </cell>
        </row>
        <row r="3515">
          <cell r="EM3515">
            <v>0</v>
          </cell>
        </row>
        <row r="3516">
          <cell r="EM3516">
            <v>0</v>
          </cell>
        </row>
        <row r="3517">
          <cell r="EM3517">
            <v>0</v>
          </cell>
        </row>
        <row r="3518">
          <cell r="EM3518">
            <v>0</v>
          </cell>
        </row>
        <row r="3519">
          <cell r="EM3519">
            <v>0</v>
          </cell>
        </row>
        <row r="3520">
          <cell r="EM3520">
            <v>0</v>
          </cell>
        </row>
        <row r="3521">
          <cell r="EM3521">
            <v>0</v>
          </cell>
        </row>
        <row r="3522">
          <cell r="EM3522">
            <v>0</v>
          </cell>
        </row>
        <row r="3523">
          <cell r="EM3523">
            <v>0</v>
          </cell>
        </row>
        <row r="3524">
          <cell r="EM3524">
            <v>0</v>
          </cell>
        </row>
        <row r="3525">
          <cell r="EM3525">
            <v>0</v>
          </cell>
        </row>
        <row r="3526">
          <cell r="EM3526">
            <v>0</v>
          </cell>
        </row>
        <row r="3527">
          <cell r="EM3527">
            <v>0</v>
          </cell>
        </row>
        <row r="3528">
          <cell r="EM3528">
            <v>0</v>
          </cell>
        </row>
        <row r="3529">
          <cell r="EM3529">
            <v>0</v>
          </cell>
        </row>
        <row r="3530">
          <cell r="EM3530">
            <v>0</v>
          </cell>
        </row>
        <row r="3531">
          <cell r="EM3531">
            <v>0</v>
          </cell>
        </row>
        <row r="3532">
          <cell r="EM3532">
            <v>0</v>
          </cell>
        </row>
        <row r="3533">
          <cell r="EM3533">
            <v>0</v>
          </cell>
        </row>
        <row r="3534">
          <cell r="EM3534">
            <v>0</v>
          </cell>
        </row>
        <row r="3535">
          <cell r="EM3535">
            <v>0</v>
          </cell>
        </row>
        <row r="3536">
          <cell r="EM3536">
            <v>0</v>
          </cell>
        </row>
        <row r="3537">
          <cell r="EM3537">
            <v>0</v>
          </cell>
        </row>
        <row r="3538">
          <cell r="EM3538">
            <v>0</v>
          </cell>
        </row>
        <row r="3539">
          <cell r="EM3539">
            <v>0</v>
          </cell>
        </row>
        <row r="3540">
          <cell r="EM3540">
            <v>0</v>
          </cell>
        </row>
        <row r="3541">
          <cell r="EM3541">
            <v>0</v>
          </cell>
        </row>
        <row r="3542">
          <cell r="EM3542">
            <v>0</v>
          </cell>
        </row>
        <row r="3543">
          <cell r="EM3543">
            <v>0</v>
          </cell>
        </row>
        <row r="3544">
          <cell r="EM3544">
            <v>0</v>
          </cell>
        </row>
        <row r="3545">
          <cell r="EM3545">
            <v>0</v>
          </cell>
        </row>
        <row r="3546">
          <cell r="EM3546">
            <v>0</v>
          </cell>
        </row>
        <row r="3547">
          <cell r="EM3547">
            <v>0</v>
          </cell>
        </row>
        <row r="3548">
          <cell r="EM3548">
            <v>0</v>
          </cell>
        </row>
        <row r="3549">
          <cell r="EM3549">
            <v>0</v>
          </cell>
        </row>
        <row r="3550">
          <cell r="EM3550">
            <v>0</v>
          </cell>
        </row>
        <row r="3551">
          <cell r="EM3551">
            <v>0</v>
          </cell>
        </row>
        <row r="3552">
          <cell r="EM3552">
            <v>0</v>
          </cell>
        </row>
        <row r="3553">
          <cell r="EM3553">
            <v>0</v>
          </cell>
        </row>
        <row r="3554">
          <cell r="EM3554">
            <v>0</v>
          </cell>
        </row>
        <row r="3555">
          <cell r="EM3555">
            <v>0</v>
          </cell>
        </row>
        <row r="3556">
          <cell r="EM3556">
            <v>0</v>
          </cell>
        </row>
        <row r="3557">
          <cell r="EM3557">
            <v>0</v>
          </cell>
        </row>
        <row r="3558">
          <cell r="EM3558">
            <v>0</v>
          </cell>
        </row>
        <row r="3559">
          <cell r="EM3559">
            <v>0</v>
          </cell>
        </row>
        <row r="3560">
          <cell r="EM3560">
            <v>0</v>
          </cell>
        </row>
        <row r="3561">
          <cell r="EM3561">
            <v>0</v>
          </cell>
        </row>
        <row r="3562">
          <cell r="EM3562">
            <v>0</v>
          </cell>
        </row>
        <row r="3563">
          <cell r="EM3563">
            <v>0</v>
          </cell>
        </row>
        <row r="3564">
          <cell r="EM3564">
            <v>0</v>
          </cell>
        </row>
        <row r="3565">
          <cell r="EM3565">
            <v>0</v>
          </cell>
        </row>
        <row r="3566">
          <cell r="EM3566">
            <v>0</v>
          </cell>
        </row>
        <row r="3567">
          <cell r="EM3567">
            <v>0</v>
          </cell>
        </row>
        <row r="3568">
          <cell r="EM3568">
            <v>0</v>
          </cell>
        </row>
        <row r="3569">
          <cell r="EM3569">
            <v>0</v>
          </cell>
        </row>
        <row r="3570">
          <cell r="EM3570">
            <v>0</v>
          </cell>
        </row>
        <row r="3571">
          <cell r="EM3571">
            <v>0</v>
          </cell>
        </row>
        <row r="3572">
          <cell r="EM3572">
            <v>0</v>
          </cell>
        </row>
        <row r="3573">
          <cell r="EM3573">
            <v>0</v>
          </cell>
        </row>
        <row r="3574">
          <cell r="EM3574">
            <v>0</v>
          </cell>
        </row>
        <row r="3575">
          <cell r="EM3575">
            <v>0</v>
          </cell>
        </row>
        <row r="3576">
          <cell r="EM3576">
            <v>0</v>
          </cell>
        </row>
        <row r="3577">
          <cell r="EM3577">
            <v>0</v>
          </cell>
        </row>
        <row r="3578">
          <cell r="EM3578">
            <v>0</v>
          </cell>
        </row>
        <row r="3579">
          <cell r="EM3579">
            <v>0</v>
          </cell>
        </row>
        <row r="3580">
          <cell r="EM3580">
            <v>0</v>
          </cell>
        </row>
        <row r="3581">
          <cell r="EM3581">
            <v>0</v>
          </cell>
        </row>
        <row r="3582">
          <cell r="EM3582">
            <v>0</v>
          </cell>
        </row>
        <row r="3583">
          <cell r="EM3583">
            <v>0</v>
          </cell>
        </row>
        <row r="3584">
          <cell r="EM3584">
            <v>0</v>
          </cell>
        </row>
        <row r="3585">
          <cell r="EM3585">
            <v>0</v>
          </cell>
        </row>
        <row r="3586">
          <cell r="EM3586">
            <v>0</v>
          </cell>
        </row>
        <row r="3587">
          <cell r="EM3587">
            <v>0</v>
          </cell>
        </row>
        <row r="3588">
          <cell r="EM3588">
            <v>0</v>
          </cell>
        </row>
        <row r="3589">
          <cell r="EM3589">
            <v>0</v>
          </cell>
        </row>
        <row r="3590">
          <cell r="EM3590">
            <v>0</v>
          </cell>
        </row>
        <row r="3591">
          <cell r="EM3591">
            <v>0</v>
          </cell>
        </row>
        <row r="3592">
          <cell r="EM3592">
            <v>0</v>
          </cell>
        </row>
        <row r="3593">
          <cell r="EM3593">
            <v>0</v>
          </cell>
        </row>
        <row r="3594">
          <cell r="EM3594">
            <v>0</v>
          </cell>
        </row>
        <row r="3595">
          <cell r="EM3595">
            <v>0</v>
          </cell>
        </row>
        <row r="3596">
          <cell r="EM3596">
            <v>0</v>
          </cell>
        </row>
        <row r="3597">
          <cell r="EM3597">
            <v>0</v>
          </cell>
        </row>
        <row r="3598">
          <cell r="EM3598">
            <v>0</v>
          </cell>
        </row>
        <row r="3599">
          <cell r="EM3599">
            <v>0</v>
          </cell>
        </row>
        <row r="3600">
          <cell r="EM3600">
            <v>0</v>
          </cell>
        </row>
        <row r="3601">
          <cell r="EM3601">
            <v>0</v>
          </cell>
        </row>
        <row r="3602">
          <cell r="EM3602">
            <v>0</v>
          </cell>
        </row>
        <row r="3603">
          <cell r="EM3603">
            <v>0</v>
          </cell>
        </row>
        <row r="3604">
          <cell r="EM3604">
            <v>0</v>
          </cell>
        </row>
        <row r="3605">
          <cell r="EM3605">
            <v>0</v>
          </cell>
        </row>
        <row r="3606">
          <cell r="EM3606">
            <v>0</v>
          </cell>
        </row>
        <row r="3607">
          <cell r="EM3607">
            <v>0</v>
          </cell>
        </row>
        <row r="3608">
          <cell r="EM3608">
            <v>0</v>
          </cell>
        </row>
        <row r="3609">
          <cell r="EM3609">
            <v>0</v>
          </cell>
        </row>
        <row r="3610">
          <cell r="EM3610">
            <v>0</v>
          </cell>
        </row>
        <row r="3611">
          <cell r="EM3611">
            <v>0</v>
          </cell>
        </row>
        <row r="3612">
          <cell r="EM3612">
            <v>0</v>
          </cell>
        </row>
        <row r="3613">
          <cell r="EM3613">
            <v>0</v>
          </cell>
        </row>
        <row r="3614">
          <cell r="EM3614">
            <v>0</v>
          </cell>
        </row>
        <row r="3615">
          <cell r="EM3615">
            <v>0</v>
          </cell>
        </row>
        <row r="3616">
          <cell r="EM3616">
            <v>0</v>
          </cell>
        </row>
        <row r="3617">
          <cell r="EM3617">
            <v>0</v>
          </cell>
        </row>
        <row r="3618">
          <cell r="EM3618">
            <v>0</v>
          </cell>
        </row>
        <row r="3619">
          <cell r="EM3619">
            <v>0</v>
          </cell>
        </row>
        <row r="3620">
          <cell r="EM3620">
            <v>0</v>
          </cell>
        </row>
        <row r="3621">
          <cell r="EM3621">
            <v>0</v>
          </cell>
        </row>
        <row r="3622">
          <cell r="EM3622">
            <v>0</v>
          </cell>
        </row>
        <row r="3623">
          <cell r="EM3623">
            <v>0</v>
          </cell>
        </row>
      </sheetData>
      <sheetData sheetId="3" refreshError="1">
        <row r="1">
          <cell r="A1" t="str">
            <v>Bilan</v>
          </cell>
          <cell r="B1">
            <v>0</v>
          </cell>
          <cell r="C1" t="str">
            <v>PPA 2020-2024</v>
          </cell>
          <cell r="D1">
            <v>0</v>
          </cell>
          <cell r="E1">
            <v>0</v>
          </cell>
          <cell r="F1">
            <v>0</v>
          </cell>
          <cell r="G1">
            <v>0</v>
          </cell>
          <cell r="H1">
            <v>0</v>
          </cell>
          <cell r="I1" t="str">
            <v>REALITY</v>
          </cell>
          <cell r="J1">
            <v>0</v>
          </cell>
          <cell r="K1">
            <v>0</v>
          </cell>
          <cell r="L1">
            <v>0</v>
          </cell>
          <cell r="M1">
            <v>0</v>
          </cell>
          <cell r="N1">
            <v>0</v>
          </cell>
          <cell r="O1">
            <v>0</v>
          </cell>
          <cell r="P1">
            <v>0</v>
          </cell>
          <cell r="Q1">
            <v>0</v>
          </cell>
          <cell r="R1">
            <v>0</v>
          </cell>
          <cell r="S1">
            <v>0</v>
          </cell>
          <cell r="T1">
            <v>0</v>
          </cell>
          <cell r="U1">
            <v>0</v>
          </cell>
        </row>
        <row r="2">
          <cell r="B2">
            <v>0</v>
          </cell>
          <cell r="C2" t="str">
            <v>P 2019</v>
          </cell>
          <cell r="D2" t="str">
            <v>P 2020</v>
          </cell>
          <cell r="E2" t="str">
            <v>P 2021</v>
          </cell>
          <cell r="F2" t="str">
            <v>P 2022</v>
          </cell>
          <cell r="G2" t="str">
            <v>P 2023</v>
          </cell>
          <cell r="H2" t="str">
            <v>P 2024</v>
          </cell>
          <cell r="I2" t="str">
            <v>R 2012</v>
          </cell>
          <cell r="J2" t="str">
            <v>R 2013</v>
          </cell>
          <cell r="K2" t="str">
            <v>R 2014</v>
          </cell>
          <cell r="L2" t="str">
            <v>R 2015</v>
          </cell>
          <cell r="M2" t="str">
            <v>R 2016</v>
          </cell>
          <cell r="N2" t="str">
            <v>R 2017</v>
          </cell>
          <cell r="O2" t="str">
            <v>R 2018</v>
          </cell>
          <cell r="P2" t="str">
            <v>R 2019</v>
          </cell>
          <cell r="Q2" t="str">
            <v>R 2020</v>
          </cell>
          <cell r="R2" t="str">
            <v>R 2021</v>
          </cell>
          <cell r="S2" t="str">
            <v>R 2022</v>
          </cell>
          <cell r="T2" t="str">
            <v>R 2023</v>
          </cell>
          <cell r="U2" t="str">
            <v>R 2024</v>
          </cell>
        </row>
        <row r="3">
          <cell r="A3" t="str">
            <v>Cpte résultats</v>
          </cell>
          <cell r="B3">
            <v>0</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row>
        <row r="4">
          <cell r="A4" t="str">
            <v>600/8</v>
          </cell>
          <cell r="B4">
            <v>4</v>
          </cell>
          <cell r="C4">
            <v>0</v>
          </cell>
          <cell r="D4">
            <v>0</v>
          </cell>
          <cell r="E4">
            <v>0</v>
          </cell>
          <cell r="F4">
            <v>0</v>
          </cell>
          <cell r="G4">
            <v>0</v>
          </cell>
          <cell r="H4">
            <v>0</v>
          </cell>
          <cell r="I4">
            <v>24347656.18</v>
          </cell>
          <cell r="J4">
            <v>18010962.869999997</v>
          </cell>
          <cell r="K4">
            <v>17192464.330000002</v>
          </cell>
          <cell r="L4">
            <v>19302819.140000001</v>
          </cell>
          <cell r="M4">
            <v>16526591.77</v>
          </cell>
          <cell r="N4">
            <v>14325457.84</v>
          </cell>
          <cell r="O4">
            <v>13804731.279999999</v>
          </cell>
          <cell r="P4">
            <v>0</v>
          </cell>
          <cell r="Q4">
            <v>0</v>
          </cell>
          <cell r="R4">
            <v>0</v>
          </cell>
          <cell r="S4">
            <v>0</v>
          </cell>
          <cell r="T4">
            <v>0</v>
          </cell>
          <cell r="U4">
            <v>0</v>
          </cell>
        </row>
        <row r="5">
          <cell r="A5">
            <v>609</v>
          </cell>
          <cell r="B5">
            <v>5</v>
          </cell>
          <cell r="C5">
            <v>0</v>
          </cell>
          <cell r="D5">
            <v>0</v>
          </cell>
          <cell r="E5">
            <v>0</v>
          </cell>
          <cell r="F5">
            <v>0</v>
          </cell>
          <cell r="G5">
            <v>0</v>
          </cell>
          <cell r="H5">
            <v>0</v>
          </cell>
          <cell r="I5">
            <v>0</v>
          </cell>
          <cell r="J5">
            <v>0</v>
          </cell>
          <cell r="K5">
            <v>0</v>
          </cell>
          <cell r="L5">
            <v>0</v>
          </cell>
          <cell r="M5">
            <v>5992498.0899999999</v>
          </cell>
          <cell r="N5">
            <v>4839200.5599999996</v>
          </cell>
          <cell r="O5">
            <v>6839264.1699999999</v>
          </cell>
          <cell r="P5">
            <v>0</v>
          </cell>
          <cell r="Q5">
            <v>0</v>
          </cell>
          <cell r="R5">
            <v>0</v>
          </cell>
          <cell r="S5">
            <v>0</v>
          </cell>
          <cell r="T5">
            <v>0</v>
          </cell>
          <cell r="U5">
            <v>0</v>
          </cell>
        </row>
        <row r="6">
          <cell r="A6">
            <v>61</v>
          </cell>
          <cell r="B6">
            <v>6</v>
          </cell>
          <cell r="C6">
            <v>0</v>
          </cell>
          <cell r="D6">
            <v>0</v>
          </cell>
          <cell r="E6">
            <v>0</v>
          </cell>
          <cell r="F6">
            <v>0</v>
          </cell>
          <cell r="G6">
            <v>0</v>
          </cell>
          <cell r="H6">
            <v>0</v>
          </cell>
          <cell r="I6">
            <v>66268437.390000001</v>
          </cell>
          <cell r="J6">
            <v>67045500.61999999</v>
          </cell>
          <cell r="K6">
            <v>67624721.230000004</v>
          </cell>
          <cell r="L6">
            <v>70374292.310000002</v>
          </cell>
          <cell r="M6">
            <v>111920729.05</v>
          </cell>
          <cell r="N6">
            <v>71242582.739999995</v>
          </cell>
          <cell r="O6">
            <v>63954940.409999996</v>
          </cell>
          <cell r="P6">
            <v>0</v>
          </cell>
          <cell r="Q6">
            <v>0</v>
          </cell>
          <cell r="R6">
            <v>0</v>
          </cell>
          <cell r="S6">
            <v>0</v>
          </cell>
          <cell r="T6">
            <v>0</v>
          </cell>
          <cell r="U6">
            <v>0</v>
          </cell>
        </row>
        <row r="7">
          <cell r="A7">
            <v>62</v>
          </cell>
          <cell r="B7">
            <v>7</v>
          </cell>
          <cell r="C7">
            <v>0</v>
          </cell>
          <cell r="D7">
            <v>0</v>
          </cell>
          <cell r="E7">
            <v>0</v>
          </cell>
          <cell r="F7">
            <v>0</v>
          </cell>
          <cell r="G7">
            <v>0</v>
          </cell>
          <cell r="H7">
            <v>0</v>
          </cell>
          <cell r="I7">
            <v>61106206.54999999</v>
          </cell>
          <cell r="J7">
            <v>61523190.93</v>
          </cell>
          <cell r="K7">
            <v>61618779.719999999</v>
          </cell>
          <cell r="L7">
            <v>57146848.68</v>
          </cell>
          <cell r="M7">
            <v>55033046.509999998</v>
          </cell>
          <cell r="N7">
            <v>57422987.920000002</v>
          </cell>
          <cell r="O7">
            <v>63712715.009999998</v>
          </cell>
          <cell r="P7">
            <v>0</v>
          </cell>
          <cell r="Q7">
            <v>0</v>
          </cell>
          <cell r="R7">
            <v>0</v>
          </cell>
          <cell r="S7">
            <v>0</v>
          </cell>
          <cell r="T7">
            <v>0</v>
          </cell>
          <cell r="U7">
            <v>0</v>
          </cell>
        </row>
        <row r="8">
          <cell r="A8">
            <v>630</v>
          </cell>
          <cell r="B8">
            <v>8</v>
          </cell>
          <cell r="C8">
            <v>0</v>
          </cell>
          <cell r="D8">
            <v>0</v>
          </cell>
          <cell r="E8">
            <v>0</v>
          </cell>
          <cell r="F8">
            <v>0</v>
          </cell>
          <cell r="G8">
            <v>0</v>
          </cell>
          <cell r="H8">
            <v>0</v>
          </cell>
          <cell r="I8">
            <v>23922513.57</v>
          </cell>
          <cell r="J8">
            <v>24503136.040000003</v>
          </cell>
          <cell r="K8">
            <v>25400534.849999998</v>
          </cell>
          <cell r="L8">
            <v>31559094.870000001</v>
          </cell>
          <cell r="M8">
            <v>31966848.66</v>
          </cell>
          <cell r="N8">
            <v>32994650.120000001</v>
          </cell>
          <cell r="O8">
            <v>34294399.82</v>
          </cell>
          <cell r="P8">
            <v>0</v>
          </cell>
          <cell r="Q8">
            <v>0</v>
          </cell>
          <cell r="R8">
            <v>0</v>
          </cell>
          <cell r="S8">
            <v>0</v>
          </cell>
          <cell r="T8">
            <v>0</v>
          </cell>
          <cell r="U8">
            <v>0</v>
          </cell>
        </row>
        <row r="9">
          <cell r="A9" t="str">
            <v>631/4</v>
          </cell>
          <cell r="B9">
            <v>9</v>
          </cell>
          <cell r="C9">
            <v>0</v>
          </cell>
          <cell r="D9">
            <v>0</v>
          </cell>
          <cell r="E9">
            <v>0</v>
          </cell>
          <cell r="F9">
            <v>0</v>
          </cell>
          <cell r="G9">
            <v>0</v>
          </cell>
          <cell r="H9">
            <v>0</v>
          </cell>
          <cell r="I9">
            <v>114551.26</v>
          </cell>
          <cell r="J9">
            <v>76780.37999999999</v>
          </cell>
          <cell r="K9">
            <v>24467500.34</v>
          </cell>
          <cell r="L9">
            <v>-1476953.69</v>
          </cell>
          <cell r="M9">
            <v>1182186.6200000001</v>
          </cell>
          <cell r="N9">
            <v>-1876383.8</v>
          </cell>
          <cell r="O9">
            <v>765871.66</v>
          </cell>
          <cell r="P9">
            <v>0</v>
          </cell>
          <cell r="Q9">
            <v>0</v>
          </cell>
          <cell r="R9">
            <v>0</v>
          </cell>
          <cell r="S9">
            <v>0</v>
          </cell>
          <cell r="T9">
            <v>0</v>
          </cell>
          <cell r="U9">
            <v>0</v>
          </cell>
        </row>
        <row r="10">
          <cell r="A10" t="str">
            <v>635/8</v>
          </cell>
          <cell r="B10">
            <v>10</v>
          </cell>
          <cell r="C10">
            <v>0</v>
          </cell>
          <cell r="D10">
            <v>0</v>
          </cell>
          <cell r="E10">
            <v>0</v>
          </cell>
          <cell r="F10">
            <v>0</v>
          </cell>
          <cell r="G10">
            <v>0</v>
          </cell>
          <cell r="H10">
            <v>0</v>
          </cell>
          <cell r="I10">
            <v>-7269258.7999999998</v>
          </cell>
          <cell r="J10">
            <v>4970262.3100000005</v>
          </cell>
          <cell r="K10">
            <v>-15510852.519999998</v>
          </cell>
          <cell r="L10">
            <v>-8821.68</v>
          </cell>
          <cell r="M10">
            <v>-3238244.07</v>
          </cell>
          <cell r="N10">
            <v>2752159.31</v>
          </cell>
          <cell r="O10">
            <v>-1416432.41</v>
          </cell>
          <cell r="P10">
            <v>0</v>
          </cell>
          <cell r="Q10">
            <v>0</v>
          </cell>
          <cell r="R10">
            <v>0</v>
          </cell>
          <cell r="S10">
            <v>0</v>
          </cell>
          <cell r="T10">
            <v>0</v>
          </cell>
          <cell r="U10">
            <v>0</v>
          </cell>
        </row>
        <row r="11">
          <cell r="A11" t="str">
            <v>640/8</v>
          </cell>
          <cell r="B11">
            <v>11</v>
          </cell>
          <cell r="C11">
            <v>0</v>
          </cell>
          <cell r="D11">
            <v>0</v>
          </cell>
          <cell r="E11">
            <v>0</v>
          </cell>
          <cell r="F11">
            <v>0</v>
          </cell>
          <cell r="G11">
            <v>0</v>
          </cell>
          <cell r="H11">
            <v>0</v>
          </cell>
          <cell r="I11">
            <v>7091923.4699999997</v>
          </cell>
          <cell r="J11">
            <v>8008682.4500000002</v>
          </cell>
          <cell r="K11">
            <v>4457459.6100000013</v>
          </cell>
          <cell r="L11">
            <v>8061314.3099999996</v>
          </cell>
          <cell r="M11">
            <v>7786759.4199999999</v>
          </cell>
          <cell r="N11">
            <v>5491922.1399999997</v>
          </cell>
          <cell r="O11">
            <v>5871344.8799999999</v>
          </cell>
          <cell r="P11">
            <v>0</v>
          </cell>
          <cell r="Q11">
            <v>0</v>
          </cell>
          <cell r="R11">
            <v>0</v>
          </cell>
          <cell r="S11">
            <v>0</v>
          </cell>
          <cell r="T11">
            <v>0</v>
          </cell>
          <cell r="U11">
            <v>0</v>
          </cell>
        </row>
        <row r="12">
          <cell r="A12">
            <v>649</v>
          </cell>
          <cell r="B12">
            <v>12</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row>
        <row r="13">
          <cell r="A13">
            <v>650</v>
          </cell>
          <cell r="B13">
            <v>13</v>
          </cell>
          <cell r="C13">
            <v>0</v>
          </cell>
          <cell r="D13">
            <v>0</v>
          </cell>
          <cell r="E13">
            <v>0</v>
          </cell>
          <cell r="F13">
            <v>0</v>
          </cell>
          <cell r="G13">
            <v>0</v>
          </cell>
          <cell r="H13">
            <v>0</v>
          </cell>
          <cell r="I13">
            <v>1734046.99</v>
          </cell>
          <cell r="J13">
            <v>3699714.03</v>
          </cell>
          <cell r="K13">
            <v>3890016.25</v>
          </cell>
          <cell r="L13">
            <v>4189418.03</v>
          </cell>
          <cell r="M13">
            <v>2707017.05</v>
          </cell>
          <cell r="N13">
            <v>2089444.99</v>
          </cell>
          <cell r="O13">
            <v>2005533.91</v>
          </cell>
          <cell r="P13">
            <v>0</v>
          </cell>
          <cell r="Q13">
            <v>0</v>
          </cell>
          <cell r="R13">
            <v>0</v>
          </cell>
          <cell r="S13">
            <v>0</v>
          </cell>
          <cell r="T13">
            <v>0</v>
          </cell>
          <cell r="U13">
            <v>0</v>
          </cell>
        </row>
        <row r="14">
          <cell r="A14">
            <v>651</v>
          </cell>
          <cell r="B14">
            <v>14</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row>
        <row r="15">
          <cell r="A15" t="str">
            <v>652/9</v>
          </cell>
          <cell r="B15">
            <v>15</v>
          </cell>
          <cell r="C15">
            <v>0</v>
          </cell>
          <cell r="D15">
            <v>0</v>
          </cell>
          <cell r="E15">
            <v>0</v>
          </cell>
          <cell r="F15">
            <v>0</v>
          </cell>
          <cell r="G15">
            <v>0</v>
          </cell>
          <cell r="H15">
            <v>0</v>
          </cell>
          <cell r="I15">
            <v>0</v>
          </cell>
          <cell r="J15">
            <v>0</v>
          </cell>
          <cell r="K15">
            <v>0</v>
          </cell>
          <cell r="L15">
            <v>12723.25</v>
          </cell>
          <cell r="M15">
            <v>16570.72</v>
          </cell>
          <cell r="N15">
            <v>8831.44</v>
          </cell>
          <cell r="O15">
            <v>16459.509999999998</v>
          </cell>
          <cell r="P15">
            <v>0</v>
          </cell>
          <cell r="Q15">
            <v>0</v>
          </cell>
          <cell r="R15">
            <v>0</v>
          </cell>
          <cell r="S15">
            <v>0</v>
          </cell>
          <cell r="T15">
            <v>0</v>
          </cell>
          <cell r="U15">
            <v>0</v>
          </cell>
        </row>
        <row r="16">
          <cell r="A16" t="str">
            <v>66A</v>
          </cell>
          <cell r="B16">
            <v>16</v>
          </cell>
          <cell r="C16">
            <v>0</v>
          </cell>
          <cell r="D16">
            <v>0</v>
          </cell>
          <cell r="E16">
            <v>0</v>
          </cell>
          <cell r="F16">
            <v>0</v>
          </cell>
          <cell r="G16">
            <v>0</v>
          </cell>
          <cell r="H16">
            <v>0</v>
          </cell>
          <cell r="I16">
            <v>1562958.2300000002</v>
          </cell>
          <cell r="J16">
            <v>1931581.3399999999</v>
          </cell>
          <cell r="K16">
            <v>3932337.0900000003</v>
          </cell>
          <cell r="L16">
            <v>0</v>
          </cell>
          <cell r="M16">
            <v>31267.75</v>
          </cell>
          <cell r="N16">
            <v>20851.189999999999</v>
          </cell>
          <cell r="O16">
            <v>5082.33</v>
          </cell>
          <cell r="P16">
            <v>0</v>
          </cell>
          <cell r="Q16">
            <v>0</v>
          </cell>
          <cell r="R16">
            <v>0</v>
          </cell>
          <cell r="S16">
            <v>0</v>
          </cell>
          <cell r="T16">
            <v>0</v>
          </cell>
          <cell r="U16">
            <v>0</v>
          </cell>
        </row>
        <row r="17">
          <cell r="A17" t="str">
            <v>66B</v>
          </cell>
          <cell r="B17">
            <v>17</v>
          </cell>
          <cell r="C17">
            <v>0</v>
          </cell>
          <cell r="D17">
            <v>0</v>
          </cell>
          <cell r="E17">
            <v>0</v>
          </cell>
          <cell r="F17">
            <v>0</v>
          </cell>
          <cell r="G17">
            <v>0</v>
          </cell>
          <cell r="H17">
            <v>0</v>
          </cell>
          <cell r="I17">
            <v>0</v>
          </cell>
          <cell r="J17">
            <v>0</v>
          </cell>
          <cell r="K17">
            <v>0</v>
          </cell>
          <cell r="L17">
            <v>0</v>
          </cell>
          <cell r="M17">
            <v>3116.36</v>
          </cell>
          <cell r="N17">
            <v>3211.46</v>
          </cell>
          <cell r="O17">
            <v>3211.45</v>
          </cell>
          <cell r="P17">
            <v>0</v>
          </cell>
          <cell r="Q17">
            <v>0</v>
          </cell>
          <cell r="R17">
            <v>0</v>
          </cell>
          <cell r="S17">
            <v>0</v>
          </cell>
          <cell r="T17">
            <v>0</v>
          </cell>
          <cell r="U17">
            <v>0</v>
          </cell>
        </row>
        <row r="18">
          <cell r="A18" t="str">
            <v>670/3</v>
          </cell>
          <cell r="B18">
            <v>18</v>
          </cell>
          <cell r="C18">
            <v>0</v>
          </cell>
          <cell r="D18">
            <v>0</v>
          </cell>
          <cell r="E18">
            <v>0</v>
          </cell>
          <cell r="F18">
            <v>0</v>
          </cell>
          <cell r="G18">
            <v>0</v>
          </cell>
          <cell r="H18">
            <v>0</v>
          </cell>
          <cell r="I18">
            <v>0</v>
          </cell>
          <cell r="J18">
            <v>0</v>
          </cell>
          <cell r="K18">
            <v>0</v>
          </cell>
          <cell r="L18">
            <v>3181744.01</v>
          </cell>
          <cell r="M18">
            <v>3501145.91</v>
          </cell>
          <cell r="N18">
            <v>12623286.050000001</v>
          </cell>
          <cell r="O18">
            <v>10724719</v>
          </cell>
          <cell r="P18">
            <v>0</v>
          </cell>
          <cell r="Q18">
            <v>0</v>
          </cell>
          <cell r="R18">
            <v>0</v>
          </cell>
          <cell r="S18">
            <v>0</v>
          </cell>
          <cell r="T18">
            <v>0</v>
          </cell>
          <cell r="U18">
            <v>0</v>
          </cell>
        </row>
        <row r="19">
          <cell r="A19">
            <v>680</v>
          </cell>
          <cell r="B19">
            <v>19</v>
          </cell>
          <cell r="C19">
            <v>0</v>
          </cell>
          <cell r="D19">
            <v>0</v>
          </cell>
          <cell r="E19">
            <v>0</v>
          </cell>
          <cell r="F19">
            <v>0</v>
          </cell>
          <cell r="G19">
            <v>0</v>
          </cell>
          <cell r="H19">
            <v>0</v>
          </cell>
          <cell r="I19">
            <v>1175869.9600000002</v>
          </cell>
          <cell r="J19">
            <v>880070.96</v>
          </cell>
          <cell r="K19">
            <v>847955.42</v>
          </cell>
          <cell r="L19">
            <v>0</v>
          </cell>
          <cell r="M19">
            <v>0</v>
          </cell>
          <cell r="N19">
            <v>0</v>
          </cell>
          <cell r="O19">
            <v>0</v>
          </cell>
          <cell r="P19">
            <v>0</v>
          </cell>
          <cell r="Q19">
            <v>0</v>
          </cell>
          <cell r="R19">
            <v>0</v>
          </cell>
          <cell r="S19">
            <v>0</v>
          </cell>
          <cell r="T19">
            <v>0</v>
          </cell>
          <cell r="U19">
            <v>0</v>
          </cell>
        </row>
        <row r="20">
          <cell r="A20">
            <v>689</v>
          </cell>
          <cell r="B20">
            <v>20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row r="21">
          <cell r="A21">
            <v>70</v>
          </cell>
          <cell r="B21">
            <v>21</v>
          </cell>
          <cell r="C21">
            <v>0</v>
          </cell>
          <cell r="D21">
            <v>0</v>
          </cell>
          <cell r="E21">
            <v>0</v>
          </cell>
          <cell r="F21">
            <v>0</v>
          </cell>
          <cell r="G21">
            <v>0</v>
          </cell>
          <cell r="H21">
            <v>0</v>
          </cell>
          <cell r="I21">
            <v>-199221540.46000001</v>
          </cell>
          <cell r="J21">
            <v>-198701769.72999999</v>
          </cell>
          <cell r="K21">
            <v>-192662229.80000001</v>
          </cell>
          <cell r="L21">
            <v>-195791551.00999999</v>
          </cell>
          <cell r="M21">
            <v>-235758693.19999999</v>
          </cell>
          <cell r="N21">
            <v>-212592060.53</v>
          </cell>
          <cell r="O21">
            <v>-211568279.22</v>
          </cell>
          <cell r="P21">
            <v>0</v>
          </cell>
          <cell r="Q21">
            <v>0</v>
          </cell>
          <cell r="R21">
            <v>0</v>
          </cell>
          <cell r="S21">
            <v>0</v>
          </cell>
          <cell r="T21">
            <v>0</v>
          </cell>
          <cell r="U21">
            <v>0</v>
          </cell>
        </row>
        <row r="22">
          <cell r="A22">
            <v>71</v>
          </cell>
          <cell r="B22">
            <v>22</v>
          </cell>
          <cell r="C22">
            <v>0</v>
          </cell>
          <cell r="D22">
            <v>0</v>
          </cell>
          <cell r="E22">
            <v>0</v>
          </cell>
          <cell r="F22">
            <v>0</v>
          </cell>
          <cell r="G22">
            <v>0</v>
          </cell>
          <cell r="H22">
            <v>0</v>
          </cell>
          <cell r="I22">
            <v>734036.31</v>
          </cell>
          <cell r="J22">
            <v>2741058.69</v>
          </cell>
          <cell r="K22">
            <v>0</v>
          </cell>
          <cell r="L22">
            <v>-51915.27</v>
          </cell>
          <cell r="M22">
            <v>-48197.73</v>
          </cell>
          <cell r="N22">
            <v>-43806.47</v>
          </cell>
          <cell r="O22">
            <v>-34998.410000000003</v>
          </cell>
          <cell r="P22">
            <v>0</v>
          </cell>
          <cell r="Q22">
            <v>0</v>
          </cell>
          <cell r="R22">
            <v>0</v>
          </cell>
          <cell r="S22">
            <v>0</v>
          </cell>
          <cell r="T22">
            <v>0</v>
          </cell>
          <cell r="U22">
            <v>0</v>
          </cell>
        </row>
        <row r="23">
          <cell r="A23">
            <v>72</v>
          </cell>
          <cell r="B23">
            <v>23</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row>
        <row r="24">
          <cell r="A24">
            <v>74</v>
          </cell>
          <cell r="B24">
            <v>24</v>
          </cell>
          <cell r="C24">
            <v>0</v>
          </cell>
          <cell r="D24">
            <v>0</v>
          </cell>
          <cell r="E24">
            <v>0</v>
          </cell>
          <cell r="F24">
            <v>0</v>
          </cell>
          <cell r="G24">
            <v>0</v>
          </cell>
          <cell r="H24">
            <v>0</v>
          </cell>
          <cell r="I24">
            <v>-17088012.129999999</v>
          </cell>
          <cell r="J24">
            <v>-16351415.050000001</v>
          </cell>
          <cell r="K24">
            <v>-18063638.620000001</v>
          </cell>
          <cell r="L24">
            <v>-12944900.75</v>
          </cell>
          <cell r="M24">
            <v>-12209778.359999999</v>
          </cell>
          <cell r="N24">
            <v>-14270519.710000001</v>
          </cell>
          <cell r="O24">
            <v>-14203146.52</v>
          </cell>
          <cell r="P24">
            <v>0</v>
          </cell>
          <cell r="Q24">
            <v>0</v>
          </cell>
          <cell r="R24">
            <v>0</v>
          </cell>
          <cell r="S24">
            <v>0</v>
          </cell>
          <cell r="T24">
            <v>0</v>
          </cell>
          <cell r="U24">
            <v>0</v>
          </cell>
        </row>
        <row r="25">
          <cell r="A25">
            <v>750</v>
          </cell>
          <cell r="B25">
            <v>25</v>
          </cell>
          <cell r="C25">
            <v>0</v>
          </cell>
          <cell r="D25">
            <v>0</v>
          </cell>
          <cell r="E25">
            <v>0</v>
          </cell>
          <cell r="F25">
            <v>0</v>
          </cell>
          <cell r="G25">
            <v>0</v>
          </cell>
          <cell r="H25">
            <v>0</v>
          </cell>
          <cell r="I25">
            <v>67180.56</v>
          </cell>
          <cell r="J25">
            <v>-819389.46</v>
          </cell>
          <cell r="K25">
            <v>-270714.84999999998</v>
          </cell>
          <cell r="L25">
            <v>-3480.36</v>
          </cell>
          <cell r="M25">
            <v>0</v>
          </cell>
          <cell r="N25">
            <v>-1144.67</v>
          </cell>
          <cell r="O25">
            <v>-627.37</v>
          </cell>
          <cell r="P25">
            <v>0</v>
          </cell>
          <cell r="Q25">
            <v>0</v>
          </cell>
          <cell r="R25">
            <v>0</v>
          </cell>
          <cell r="S25">
            <v>0</v>
          </cell>
          <cell r="T25">
            <v>0</v>
          </cell>
          <cell r="U25">
            <v>0</v>
          </cell>
        </row>
        <row r="26">
          <cell r="A26">
            <v>751</v>
          </cell>
          <cell r="B26">
            <v>26</v>
          </cell>
          <cell r="C26">
            <v>0</v>
          </cell>
          <cell r="D26">
            <v>0</v>
          </cell>
          <cell r="E26">
            <v>0</v>
          </cell>
          <cell r="F26">
            <v>0</v>
          </cell>
          <cell r="G26">
            <v>0</v>
          </cell>
          <cell r="H26">
            <v>0</v>
          </cell>
          <cell r="I26">
            <v>0</v>
          </cell>
          <cell r="J26">
            <v>0</v>
          </cell>
          <cell r="K26">
            <v>0</v>
          </cell>
          <cell r="L26">
            <v>-73756.479999999996</v>
          </cell>
          <cell r="M26">
            <v>-95205.46</v>
          </cell>
          <cell r="N26">
            <v>-54001.83</v>
          </cell>
          <cell r="O26">
            <v>-69949.5</v>
          </cell>
          <cell r="P26">
            <v>0</v>
          </cell>
          <cell r="Q26">
            <v>0</v>
          </cell>
          <cell r="R26">
            <v>0</v>
          </cell>
          <cell r="S26">
            <v>0</v>
          </cell>
          <cell r="T26">
            <v>0</v>
          </cell>
          <cell r="U26">
            <v>0</v>
          </cell>
        </row>
        <row r="27">
          <cell r="A27" t="str">
            <v>752/9</v>
          </cell>
          <cell r="B27">
            <v>27</v>
          </cell>
          <cell r="C27">
            <v>0</v>
          </cell>
          <cell r="D27">
            <v>0</v>
          </cell>
          <cell r="E27">
            <v>0</v>
          </cell>
          <cell r="F27">
            <v>0</v>
          </cell>
          <cell r="G27">
            <v>0</v>
          </cell>
          <cell r="H27">
            <v>0</v>
          </cell>
          <cell r="I27">
            <v>0</v>
          </cell>
          <cell r="J27">
            <v>0</v>
          </cell>
          <cell r="K27">
            <v>0</v>
          </cell>
          <cell r="L27">
            <v>-71224.5</v>
          </cell>
          <cell r="M27">
            <v>-213146.78</v>
          </cell>
          <cell r="N27">
            <v>-106633.66</v>
          </cell>
          <cell r="O27">
            <v>-209399.89</v>
          </cell>
          <cell r="P27">
            <v>0</v>
          </cell>
          <cell r="Q27">
            <v>0</v>
          </cell>
          <cell r="R27">
            <v>0</v>
          </cell>
          <cell r="S27">
            <v>0</v>
          </cell>
          <cell r="T27">
            <v>0</v>
          </cell>
          <cell r="U27">
            <v>0</v>
          </cell>
        </row>
        <row r="28">
          <cell r="A28" t="str">
            <v>76A</v>
          </cell>
          <cell r="B28">
            <v>28</v>
          </cell>
          <cell r="C28">
            <v>0</v>
          </cell>
          <cell r="D28">
            <v>0</v>
          </cell>
          <cell r="E28">
            <v>0</v>
          </cell>
          <cell r="F28">
            <v>0</v>
          </cell>
          <cell r="G28">
            <v>0</v>
          </cell>
          <cell r="H28">
            <v>0</v>
          </cell>
          <cell r="I28">
            <v>-270402.98</v>
          </cell>
          <cell r="J28">
            <v>-289149.08</v>
          </cell>
          <cell r="K28">
            <v>-2133657.35</v>
          </cell>
          <cell r="L28">
            <v>-57959.519999999997</v>
          </cell>
          <cell r="M28">
            <v>-45339.83</v>
          </cell>
          <cell r="N28">
            <v>-24767.51</v>
          </cell>
          <cell r="O28">
            <v>-11364.17</v>
          </cell>
          <cell r="P28">
            <v>0</v>
          </cell>
          <cell r="Q28">
            <v>0</v>
          </cell>
          <cell r="R28">
            <v>0</v>
          </cell>
          <cell r="S28">
            <v>0</v>
          </cell>
          <cell r="T28">
            <v>0</v>
          </cell>
          <cell r="U28">
            <v>0</v>
          </cell>
        </row>
        <row r="29">
          <cell r="A29" t="str">
            <v>76B</v>
          </cell>
          <cell r="B29">
            <v>29</v>
          </cell>
          <cell r="C29">
            <v>0</v>
          </cell>
          <cell r="D29">
            <v>0</v>
          </cell>
          <cell r="E29">
            <v>0</v>
          </cell>
          <cell r="F29">
            <v>0</v>
          </cell>
          <cell r="G29">
            <v>0</v>
          </cell>
          <cell r="H29">
            <v>0</v>
          </cell>
          <cell r="I29">
            <v>0</v>
          </cell>
          <cell r="J29">
            <v>0</v>
          </cell>
          <cell r="K29">
            <v>0</v>
          </cell>
          <cell r="L29">
            <v>0</v>
          </cell>
          <cell r="M29">
            <v>0</v>
          </cell>
          <cell r="N29">
            <v>-617.91999999999996</v>
          </cell>
          <cell r="O29">
            <v>0</v>
          </cell>
          <cell r="P29">
            <v>0</v>
          </cell>
          <cell r="Q29">
            <v>0</v>
          </cell>
          <cell r="R29">
            <v>0</v>
          </cell>
          <cell r="S29">
            <v>0</v>
          </cell>
          <cell r="T29">
            <v>0</v>
          </cell>
          <cell r="U29">
            <v>0</v>
          </cell>
        </row>
        <row r="30">
          <cell r="A30">
            <v>77</v>
          </cell>
          <cell r="B30">
            <v>30</v>
          </cell>
          <cell r="C30">
            <v>0</v>
          </cell>
          <cell r="D30">
            <v>0</v>
          </cell>
          <cell r="E30">
            <v>0</v>
          </cell>
          <cell r="F30">
            <v>0</v>
          </cell>
          <cell r="G30">
            <v>0</v>
          </cell>
          <cell r="H30">
            <v>0</v>
          </cell>
          <cell r="I30">
            <v>-1102.47</v>
          </cell>
          <cell r="J30">
            <v>-0.01</v>
          </cell>
          <cell r="K30">
            <v>-4555.6899999999996</v>
          </cell>
          <cell r="L30">
            <v>0</v>
          </cell>
          <cell r="M30">
            <v>0</v>
          </cell>
          <cell r="N30">
            <v>0</v>
          </cell>
          <cell r="O30">
            <v>0</v>
          </cell>
          <cell r="P30">
            <v>0</v>
          </cell>
          <cell r="Q30">
            <v>0</v>
          </cell>
          <cell r="R30">
            <v>0</v>
          </cell>
          <cell r="S30">
            <v>0</v>
          </cell>
          <cell r="T30">
            <v>0</v>
          </cell>
          <cell r="U30">
            <v>0</v>
          </cell>
        </row>
        <row r="31">
          <cell r="A31">
            <v>780</v>
          </cell>
          <cell r="B31">
            <v>31</v>
          </cell>
          <cell r="C31">
            <v>0</v>
          </cell>
          <cell r="D31">
            <v>0</v>
          </cell>
          <cell r="E31">
            <v>0</v>
          </cell>
          <cell r="F31">
            <v>0</v>
          </cell>
          <cell r="G31">
            <v>0</v>
          </cell>
          <cell r="H31">
            <v>0</v>
          </cell>
          <cell r="I31">
            <v>0</v>
          </cell>
          <cell r="J31">
            <v>0</v>
          </cell>
          <cell r="K31">
            <v>0</v>
          </cell>
          <cell r="L31">
            <v>-30542.86</v>
          </cell>
          <cell r="M31">
            <v>-42266.58</v>
          </cell>
          <cell r="N31">
            <v>-46780.66</v>
          </cell>
          <cell r="O31">
            <v>-40800.589999999997</v>
          </cell>
          <cell r="P31">
            <v>0</v>
          </cell>
          <cell r="Q31">
            <v>0</v>
          </cell>
          <cell r="R31">
            <v>0</v>
          </cell>
          <cell r="S31">
            <v>0</v>
          </cell>
          <cell r="T31">
            <v>0</v>
          </cell>
          <cell r="U31">
            <v>0</v>
          </cell>
        </row>
        <row r="32">
          <cell r="A32">
            <v>789</v>
          </cell>
          <cell r="B32">
            <v>32</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t="str">
            <v>70/67</v>
          </cell>
          <cell r="B33">
            <v>33</v>
          </cell>
          <cell r="C33">
            <v>0</v>
          </cell>
          <cell r="D33">
            <v>0</v>
          </cell>
          <cell r="E33">
            <v>0</v>
          </cell>
          <cell r="F33">
            <v>0</v>
          </cell>
          <cell r="G33">
            <v>0</v>
          </cell>
          <cell r="H33">
            <v>0</v>
          </cell>
          <cell r="I33">
            <v>-35724936.369999997</v>
          </cell>
          <cell r="J33">
            <v>-22770782.710000001</v>
          </cell>
          <cell r="K33">
            <v>-19213879.989999998</v>
          </cell>
          <cell r="L33">
            <v>-16682851.52</v>
          </cell>
          <cell r="M33">
            <v>-14983094.1</v>
          </cell>
          <cell r="N33">
            <v>-25202130.999999996</v>
          </cell>
          <cell r="O33">
            <v>-25556724.650000021</v>
          </cell>
          <cell r="P33">
            <v>0</v>
          </cell>
          <cell r="Q33">
            <v>0</v>
          </cell>
          <cell r="R33">
            <v>0</v>
          </cell>
          <cell r="S33">
            <v>0</v>
          </cell>
          <cell r="T33">
            <v>0</v>
          </cell>
          <cell r="U33">
            <v>0</v>
          </cell>
        </row>
        <row r="34">
          <cell r="A34" t="str">
            <v>Contrôle</v>
          </cell>
          <cell r="B34">
            <v>0</v>
          </cell>
          <cell r="C34">
            <v>0</v>
          </cell>
          <cell r="D34">
            <v>0</v>
          </cell>
          <cell r="E34">
            <v>0</v>
          </cell>
          <cell r="F34">
            <v>0</v>
          </cell>
          <cell r="G34">
            <v>0</v>
          </cell>
          <cell r="H34">
            <v>0</v>
          </cell>
          <cell r="I34" t="str">
            <v>OK</v>
          </cell>
          <cell r="J34" t="str">
            <v>OK</v>
          </cell>
          <cell r="K34" t="str">
            <v>OK</v>
          </cell>
          <cell r="L34" t="str">
            <v>OK</v>
          </cell>
          <cell r="M34" t="str">
            <v>OK</v>
          </cell>
          <cell r="N34" t="str">
            <v>OK</v>
          </cell>
          <cell r="O34" t="str">
            <v>OK</v>
          </cell>
          <cell r="P34">
            <v>0</v>
          </cell>
          <cell r="Q34">
            <v>0</v>
          </cell>
          <cell r="R34">
            <v>0</v>
          </cell>
          <cell r="S34">
            <v>0</v>
          </cell>
          <cell r="T34">
            <v>0</v>
          </cell>
          <cell r="U34">
            <v>0</v>
          </cell>
        </row>
        <row r="35">
          <cell r="A35" t="str">
            <v>Bilan</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v>10</v>
          </cell>
          <cell r="B36">
            <v>36</v>
          </cell>
          <cell r="C36">
            <v>-350938000</v>
          </cell>
          <cell r="D36">
            <v>-350938000</v>
          </cell>
          <cell r="E36">
            <v>-350938000</v>
          </cell>
          <cell r="F36">
            <v>-350938000</v>
          </cell>
          <cell r="G36">
            <v>-380938000</v>
          </cell>
          <cell r="H36">
            <v>-380938000</v>
          </cell>
          <cell r="I36">
            <v>-230956484.38</v>
          </cell>
          <cell r="J36">
            <v>-272690100</v>
          </cell>
          <cell r="K36">
            <v>-300938000</v>
          </cell>
          <cell r="L36">
            <v>-350938000</v>
          </cell>
          <cell r="M36">
            <v>-350938000</v>
          </cell>
          <cell r="N36">
            <v>-350938000</v>
          </cell>
          <cell r="O36">
            <v>-350938000</v>
          </cell>
        </row>
        <row r="37">
          <cell r="A37">
            <v>11</v>
          </cell>
          <cell r="B37">
            <v>37</v>
          </cell>
          <cell r="C37">
            <v>0</v>
          </cell>
          <cell r="D37">
            <v>0</v>
          </cell>
          <cell r="E37">
            <v>0</v>
          </cell>
          <cell r="F37">
            <v>0</v>
          </cell>
          <cell r="G37">
            <v>0</v>
          </cell>
          <cell r="H37">
            <v>0</v>
          </cell>
          <cell r="I37">
            <v>-42796951.380000003</v>
          </cell>
          <cell r="J37">
            <v>0</v>
          </cell>
          <cell r="K37">
            <v>0</v>
          </cell>
          <cell r="L37">
            <v>0</v>
          </cell>
          <cell r="M37">
            <v>0</v>
          </cell>
          <cell r="O37">
            <v>0</v>
          </cell>
        </row>
        <row r="38">
          <cell r="A38">
            <v>12</v>
          </cell>
          <cell r="B38">
            <v>38</v>
          </cell>
          <cell r="C38">
            <v>-121947319.31</v>
          </cell>
          <cell r="D38">
            <v>-117904396.25</v>
          </cell>
          <cell r="E38">
            <v>-113861473.19</v>
          </cell>
          <cell r="F38">
            <v>-109818550.13</v>
          </cell>
          <cell r="G38">
            <v>-105775627.03999999</v>
          </cell>
          <cell r="H38">
            <v>-101685692.19</v>
          </cell>
          <cell r="I38">
            <v>-148267725.01999998</v>
          </cell>
          <cell r="J38">
            <v>-145113092.58000001</v>
          </cell>
          <cell r="K38">
            <v>-141958460.13999999</v>
          </cell>
          <cell r="L38">
            <v>-137980962.33000001</v>
          </cell>
          <cell r="M38">
            <v>-134003464.52</v>
          </cell>
          <cell r="N38">
            <v>-130010810.18000001</v>
          </cell>
          <cell r="O38">
            <v>-125982790.61</v>
          </cell>
        </row>
        <row r="39">
          <cell r="A39">
            <v>130</v>
          </cell>
          <cell r="B39">
            <v>39</v>
          </cell>
          <cell r="C39">
            <v>-129794.18</v>
          </cell>
          <cell r="D39">
            <v>-129794.18</v>
          </cell>
          <cell r="E39">
            <v>-129794.18</v>
          </cell>
          <cell r="F39">
            <v>-129794.18</v>
          </cell>
          <cell r="G39">
            <v>-129794.18</v>
          </cell>
          <cell r="H39">
            <v>-129794.18</v>
          </cell>
          <cell r="I39">
            <v>-130574.39999999999</v>
          </cell>
          <cell r="J39">
            <v>-130574.39999999999</v>
          </cell>
          <cell r="K39">
            <v>-129794.18</v>
          </cell>
          <cell r="L39">
            <v>-129794.18</v>
          </cell>
          <cell r="M39">
            <v>-129794.18</v>
          </cell>
          <cell r="N39">
            <v>-129794.18</v>
          </cell>
          <cell r="O39">
            <v>-129794.18</v>
          </cell>
        </row>
        <row r="40">
          <cell r="A40">
            <v>131</v>
          </cell>
          <cell r="B40">
            <v>40</v>
          </cell>
          <cell r="C40">
            <v>-44673773.099999994</v>
          </cell>
          <cell r="D40">
            <v>-48716696.159999996</v>
          </cell>
          <cell r="E40">
            <v>-52759619.219999999</v>
          </cell>
          <cell r="F40">
            <v>-56802542.280000001</v>
          </cell>
          <cell r="G40">
            <v>-60845465.370000005</v>
          </cell>
          <cell r="H40">
            <v>-64935400.219999999</v>
          </cell>
          <cell r="I40">
            <v>-57602588.490000002</v>
          </cell>
          <cell r="J40">
            <v>-49349544.309999995</v>
          </cell>
          <cell r="K40">
            <v>-24662632.27</v>
          </cell>
          <cell r="L40">
            <v>-28640130.079999998</v>
          </cell>
          <cell r="M40">
            <v>-32617627.890000001</v>
          </cell>
          <cell r="N40">
            <v>-36610282.229999997</v>
          </cell>
          <cell r="O40">
            <v>-40638301.799999997</v>
          </cell>
        </row>
        <row r="41">
          <cell r="A41">
            <v>133</v>
          </cell>
          <cell r="B41">
            <v>41</v>
          </cell>
          <cell r="C41">
            <v>0</v>
          </cell>
          <cell r="D41">
            <v>0</v>
          </cell>
          <cell r="E41">
            <v>0</v>
          </cell>
          <cell r="F41">
            <v>0</v>
          </cell>
          <cell r="G41">
            <v>0</v>
          </cell>
          <cell r="H41">
            <v>0</v>
          </cell>
          <cell r="I41">
            <v>-3209145.76</v>
          </cell>
          <cell r="J41">
            <v>-5592705.3600000003</v>
          </cell>
          <cell r="K41">
            <v>0</v>
          </cell>
          <cell r="L41">
            <v>0</v>
          </cell>
          <cell r="M41">
            <v>0</v>
          </cell>
          <cell r="N41">
            <v>0</v>
          </cell>
          <cell r="O41">
            <v>0</v>
          </cell>
        </row>
        <row r="42">
          <cell r="A42">
            <v>15</v>
          </cell>
          <cell r="B42">
            <v>42</v>
          </cell>
          <cell r="C42">
            <v>-905403.44</v>
          </cell>
          <cell r="D42">
            <v>-810085.22</v>
          </cell>
          <cell r="E42">
            <v>-727821.69</v>
          </cell>
          <cell r="F42">
            <v>-654761.84</v>
          </cell>
          <cell r="G42">
            <v>-594827.02</v>
          </cell>
          <cell r="H42">
            <v>-543357.56000000006</v>
          </cell>
          <cell r="I42">
            <v>-573500.64999999991</v>
          </cell>
          <cell r="J42">
            <v>-696899.82000000007</v>
          </cell>
          <cell r="K42">
            <v>-1147378.3900000001</v>
          </cell>
          <cell r="L42">
            <v>-945613.82</v>
          </cell>
          <cell r="M42">
            <v>-1031828.33</v>
          </cell>
          <cell r="N42">
            <v>-1000551.57</v>
          </cell>
          <cell r="O42">
            <v>-946700.36</v>
          </cell>
        </row>
        <row r="43">
          <cell r="A43">
            <v>16</v>
          </cell>
          <cell r="B43">
            <v>43</v>
          </cell>
          <cell r="C43">
            <v>-17839084.249999996</v>
          </cell>
          <cell r="D43">
            <v>-17807311.499999996</v>
          </cell>
          <cell r="E43">
            <v>-17779890.329999998</v>
          </cell>
          <cell r="F43">
            <v>-17755537.049999997</v>
          </cell>
          <cell r="G43">
            <v>-17735558.77</v>
          </cell>
          <cell r="H43">
            <v>-17718402.289999999</v>
          </cell>
          <cell r="I43">
            <v>-31901098.219999999</v>
          </cell>
          <cell r="J43">
            <v>-37058266.060000002</v>
          </cell>
          <cell r="K43">
            <v>-19557331.840000004</v>
          </cell>
          <cell r="L43">
            <v>-19992561.280000001</v>
          </cell>
          <cell r="M43">
            <v>-16764326.85</v>
          </cell>
          <cell r="N43">
            <v>-19381395.219999999</v>
          </cell>
          <cell r="O43">
            <v>-17934945.649999999</v>
          </cell>
        </row>
        <row r="44">
          <cell r="A44">
            <v>171</v>
          </cell>
          <cell r="B44">
            <v>44</v>
          </cell>
          <cell r="C44">
            <v>-60000000</v>
          </cell>
          <cell r="D44">
            <v>-60000000</v>
          </cell>
          <cell r="E44">
            <v>-60000000</v>
          </cell>
          <cell r="F44">
            <v>0</v>
          </cell>
          <cell r="G44">
            <v>-180000000</v>
          </cell>
          <cell r="H44">
            <v>-180000000</v>
          </cell>
          <cell r="I44">
            <v>0</v>
          </cell>
          <cell r="J44">
            <v>-60000000</v>
          </cell>
          <cell r="K44">
            <v>-60000000</v>
          </cell>
          <cell r="L44">
            <v>-60000000</v>
          </cell>
          <cell r="M44">
            <v>-60000000</v>
          </cell>
          <cell r="N44">
            <v>-60000000</v>
          </cell>
          <cell r="O44">
            <v>-60000000</v>
          </cell>
        </row>
        <row r="45">
          <cell r="A45">
            <v>173</v>
          </cell>
          <cell r="B45">
            <v>45</v>
          </cell>
          <cell r="C45">
            <v>0</v>
          </cell>
          <cell r="D45">
            <v>0</v>
          </cell>
          <cell r="E45">
            <v>-15000000</v>
          </cell>
          <cell r="F45">
            <v>-37000000</v>
          </cell>
          <cell r="G45">
            <v>0</v>
          </cell>
          <cell r="H45">
            <v>-11000000</v>
          </cell>
          <cell r="I45">
            <v>-48612520.289999999</v>
          </cell>
          <cell r="J45">
            <v>-40700167.409999996</v>
          </cell>
          <cell r="K45">
            <v>-33091913.760000002</v>
          </cell>
          <cell r="L45">
            <v>-7587033.1299999999</v>
          </cell>
          <cell r="M45">
            <v>-3397785.74</v>
          </cell>
          <cell r="N45">
            <v>0</v>
          </cell>
          <cell r="O45">
            <v>0</v>
          </cell>
        </row>
        <row r="46">
          <cell r="A46">
            <v>178</v>
          </cell>
          <cell r="B46">
            <v>46</v>
          </cell>
          <cell r="C46">
            <v>-33311.980000000003</v>
          </cell>
          <cell r="D46">
            <v>-36002.699999999997</v>
          </cell>
          <cell r="E46">
            <v>-36002.699999999997</v>
          </cell>
          <cell r="F46">
            <v>-36002.699999999997</v>
          </cell>
          <cell r="G46">
            <v>-36002.699999999997</v>
          </cell>
          <cell r="H46">
            <v>-36002.699999999997</v>
          </cell>
          <cell r="I46">
            <v>0</v>
          </cell>
          <cell r="J46">
            <v>-32311.980000000003</v>
          </cell>
          <cell r="K46">
            <v>-32311.980000000003</v>
          </cell>
          <cell r="L46">
            <v>-32311.98</v>
          </cell>
          <cell r="M46">
            <v>-33311.980000000003</v>
          </cell>
          <cell r="N46">
            <v>-33311.980000000003</v>
          </cell>
          <cell r="O46">
            <v>-33311.980000000003</v>
          </cell>
        </row>
        <row r="47">
          <cell r="A47">
            <v>179</v>
          </cell>
          <cell r="B47">
            <v>47</v>
          </cell>
          <cell r="C47">
            <v>-4497440.16</v>
          </cell>
          <cell r="D47">
            <v>-3290701.7600000012</v>
          </cell>
          <cell r="E47">
            <v>-2228278.2400000012</v>
          </cell>
          <cell r="F47">
            <v>-1356097.4300000011</v>
          </cell>
          <cell r="G47">
            <v>-707299.41000000108</v>
          </cell>
          <cell r="H47">
            <v>-239927.05000000127</v>
          </cell>
          <cell r="I47">
            <v>-36848077.43</v>
          </cell>
          <cell r="J47">
            <v>-33714195.880000003</v>
          </cell>
          <cell r="K47">
            <v>-30588935.969999999</v>
          </cell>
          <cell r="L47">
            <v>-27490471.859999999</v>
          </cell>
          <cell r="M47">
            <v>-9160755.7599999998</v>
          </cell>
          <cell r="N47">
            <v>-7388082.5700000003</v>
          </cell>
          <cell r="O47">
            <v>-5849730.0099999998</v>
          </cell>
        </row>
        <row r="48">
          <cell r="A48">
            <v>20</v>
          </cell>
          <cell r="B48">
            <v>48</v>
          </cell>
          <cell r="C48">
            <v>0</v>
          </cell>
          <cell r="D48">
            <v>0</v>
          </cell>
          <cell r="E48">
            <v>0</v>
          </cell>
          <cell r="F48">
            <v>0</v>
          </cell>
          <cell r="G48">
            <v>0</v>
          </cell>
          <cell r="H48">
            <v>0</v>
          </cell>
          <cell r="I48">
            <v>0</v>
          </cell>
          <cell r="J48">
            <v>0</v>
          </cell>
          <cell r="K48">
            <v>0</v>
          </cell>
          <cell r="L48">
            <v>0</v>
          </cell>
          <cell r="M48">
            <v>0</v>
          </cell>
          <cell r="N48">
            <v>0</v>
          </cell>
          <cell r="O48">
            <v>0</v>
          </cell>
        </row>
        <row r="49">
          <cell r="A49">
            <v>21</v>
          </cell>
          <cell r="B49">
            <v>49</v>
          </cell>
          <cell r="C49">
            <v>0</v>
          </cell>
          <cell r="D49">
            <v>0</v>
          </cell>
          <cell r="E49">
            <v>0</v>
          </cell>
          <cell r="F49">
            <v>0</v>
          </cell>
          <cell r="G49">
            <v>0</v>
          </cell>
          <cell r="H49">
            <v>0</v>
          </cell>
          <cell r="I49">
            <v>0</v>
          </cell>
          <cell r="J49">
            <v>0</v>
          </cell>
          <cell r="K49">
            <v>0</v>
          </cell>
          <cell r="L49">
            <v>0</v>
          </cell>
          <cell r="M49">
            <v>0</v>
          </cell>
          <cell r="N49">
            <v>0</v>
          </cell>
          <cell r="O49">
            <v>0</v>
          </cell>
        </row>
        <row r="50">
          <cell r="A50">
            <v>22</v>
          </cell>
          <cell r="B50">
            <v>50</v>
          </cell>
          <cell r="C50">
            <v>38623533.590000004</v>
          </cell>
          <cell r="D50">
            <v>37872547.810000002</v>
          </cell>
          <cell r="E50">
            <v>38959321.920000002</v>
          </cell>
          <cell r="F50">
            <v>39067497.580000013</v>
          </cell>
          <cell r="G50">
            <v>39352934.970000006</v>
          </cell>
          <cell r="H50">
            <v>39661629.650000006</v>
          </cell>
          <cell r="I50">
            <v>34929728.479999997</v>
          </cell>
          <cell r="J50">
            <v>38348395.130000003</v>
          </cell>
          <cell r="K50">
            <v>38630497.130000003</v>
          </cell>
          <cell r="L50">
            <v>38460745.890000001</v>
          </cell>
          <cell r="M50">
            <v>37835578.689999998</v>
          </cell>
          <cell r="N50">
            <v>39985573.590000004</v>
          </cell>
          <cell r="O50">
            <v>39546412.590000004</v>
          </cell>
        </row>
        <row r="51">
          <cell r="A51">
            <v>23</v>
          </cell>
          <cell r="B51">
            <v>51</v>
          </cell>
          <cell r="C51">
            <v>669675624.28000009</v>
          </cell>
          <cell r="D51">
            <v>696268214.83999991</v>
          </cell>
          <cell r="E51">
            <v>719550202.3799994</v>
          </cell>
          <cell r="F51">
            <v>738120397.83000052</v>
          </cell>
          <cell r="G51">
            <v>757462787.12999952</v>
          </cell>
          <cell r="H51">
            <v>778044209.36999953</v>
          </cell>
          <cell r="I51">
            <v>591553610.73000026</v>
          </cell>
          <cell r="J51">
            <v>606469633.26999998</v>
          </cell>
          <cell r="K51">
            <v>615479510.99000001</v>
          </cell>
          <cell r="L51">
            <v>621654839.91999996</v>
          </cell>
          <cell r="M51">
            <v>629271559.36000001</v>
          </cell>
          <cell r="N51">
            <v>641701152.25</v>
          </cell>
          <cell r="O51">
            <v>649551515.45000005</v>
          </cell>
        </row>
        <row r="52">
          <cell r="A52">
            <v>24</v>
          </cell>
          <cell r="B52">
            <v>52</v>
          </cell>
          <cell r="C52">
            <v>37304848.100000001</v>
          </cell>
          <cell r="D52">
            <v>42120640.950000003</v>
          </cell>
          <cell r="E52">
            <v>41604506.719999999</v>
          </cell>
          <cell r="F52">
            <v>40522637.889999993</v>
          </cell>
          <cell r="G52">
            <v>39572803.790000007</v>
          </cell>
          <cell r="H52">
            <v>38180383.349999994</v>
          </cell>
          <cell r="I52">
            <v>11756119.360000001</v>
          </cell>
          <cell r="J52">
            <v>12593386.590000002</v>
          </cell>
          <cell r="K52">
            <v>13206619.360000003</v>
          </cell>
          <cell r="L52">
            <v>16812366</v>
          </cell>
          <cell r="M52">
            <v>20474344.359999999</v>
          </cell>
          <cell r="N52">
            <v>25067837.940000001</v>
          </cell>
          <cell r="O52">
            <v>29622074.949999999</v>
          </cell>
        </row>
        <row r="53">
          <cell r="A53">
            <v>25</v>
          </cell>
          <cell r="B53">
            <v>53</v>
          </cell>
          <cell r="C53">
            <v>0</v>
          </cell>
          <cell r="D53">
            <v>0</v>
          </cell>
          <cell r="E53">
            <v>0</v>
          </cell>
          <cell r="F53">
            <v>0</v>
          </cell>
          <cell r="G53">
            <v>0</v>
          </cell>
          <cell r="H53">
            <v>0</v>
          </cell>
          <cell r="I53">
            <v>0</v>
          </cell>
          <cell r="J53">
            <v>0</v>
          </cell>
          <cell r="K53">
            <v>0</v>
          </cell>
          <cell r="L53">
            <v>0</v>
          </cell>
          <cell r="M53">
            <v>0</v>
          </cell>
          <cell r="N53">
            <v>0</v>
          </cell>
          <cell r="O53">
            <v>0</v>
          </cell>
        </row>
        <row r="54">
          <cell r="A54">
            <v>26</v>
          </cell>
          <cell r="B54">
            <v>54</v>
          </cell>
          <cell r="C54">
            <v>0</v>
          </cell>
          <cell r="D54">
            <v>0</v>
          </cell>
          <cell r="E54">
            <v>0</v>
          </cell>
          <cell r="F54">
            <v>0</v>
          </cell>
          <cell r="G54">
            <v>0</v>
          </cell>
          <cell r="H54">
            <v>0</v>
          </cell>
          <cell r="I54">
            <v>0</v>
          </cell>
          <cell r="J54">
            <v>0</v>
          </cell>
          <cell r="K54">
            <v>0</v>
          </cell>
          <cell r="L54">
            <v>0</v>
          </cell>
          <cell r="M54">
            <v>0</v>
          </cell>
          <cell r="N54">
            <v>0</v>
          </cell>
          <cell r="O54">
            <v>0</v>
          </cell>
        </row>
        <row r="55">
          <cell r="A55">
            <v>28</v>
          </cell>
          <cell r="B55">
            <v>55</v>
          </cell>
          <cell r="C55">
            <v>2503655.04</v>
          </cell>
          <cell r="D55">
            <v>2503655.04</v>
          </cell>
          <cell r="E55">
            <v>2503655.04</v>
          </cell>
          <cell r="F55">
            <v>2503655.04</v>
          </cell>
          <cell r="G55">
            <v>2503655.04</v>
          </cell>
          <cell r="H55">
            <v>2503655.04</v>
          </cell>
          <cell r="I55">
            <v>2524331.71</v>
          </cell>
          <cell r="J55">
            <v>2517883.75</v>
          </cell>
          <cell r="K55">
            <v>2517943.75</v>
          </cell>
          <cell r="L55">
            <v>2518059.08</v>
          </cell>
          <cell r="M55">
            <v>2442624.08</v>
          </cell>
          <cell r="N55">
            <v>2503202.44</v>
          </cell>
          <cell r="O55">
            <v>2503655.04</v>
          </cell>
        </row>
        <row r="56">
          <cell r="A56">
            <v>29</v>
          </cell>
          <cell r="B56">
            <v>56</v>
          </cell>
          <cell r="C56">
            <v>0</v>
          </cell>
          <cell r="D56">
            <v>0</v>
          </cell>
          <cell r="E56">
            <v>0</v>
          </cell>
          <cell r="F56">
            <v>0</v>
          </cell>
          <cell r="G56">
            <v>0</v>
          </cell>
          <cell r="H56">
            <v>0</v>
          </cell>
          <cell r="I56">
            <v>0</v>
          </cell>
          <cell r="J56">
            <v>0</v>
          </cell>
          <cell r="K56">
            <v>0</v>
          </cell>
          <cell r="L56">
            <v>0</v>
          </cell>
          <cell r="M56">
            <v>0</v>
          </cell>
          <cell r="N56">
            <v>0</v>
          </cell>
          <cell r="O56">
            <v>0</v>
          </cell>
        </row>
        <row r="57">
          <cell r="A57">
            <v>31</v>
          </cell>
          <cell r="B57">
            <v>57</v>
          </cell>
          <cell r="C57">
            <v>9760968.5</v>
          </cell>
          <cell r="D57">
            <v>9811938.5099999998</v>
          </cell>
          <cell r="E57">
            <v>9811938.5099999998</v>
          </cell>
          <cell r="F57">
            <v>9811938.5099999998</v>
          </cell>
          <cell r="G57">
            <v>9811938.5099999998</v>
          </cell>
          <cell r="H57">
            <v>9811938.5099999998</v>
          </cell>
          <cell r="I57">
            <v>4417144.5</v>
          </cell>
          <cell r="J57">
            <v>5099463.2100000009</v>
          </cell>
          <cell r="K57">
            <v>5130995.12</v>
          </cell>
          <cell r="L57">
            <v>7549209.5099999998</v>
          </cell>
          <cell r="M57">
            <v>7632620.0800000001</v>
          </cell>
          <cell r="N57">
            <v>9776070.4499999993</v>
          </cell>
          <cell r="O57">
            <v>9760968.5</v>
          </cell>
        </row>
        <row r="58">
          <cell r="A58">
            <v>37</v>
          </cell>
          <cell r="B58">
            <v>58</v>
          </cell>
          <cell r="C58">
            <v>0</v>
          </cell>
          <cell r="D58">
            <v>0</v>
          </cell>
          <cell r="E58">
            <v>0</v>
          </cell>
          <cell r="F58">
            <v>0</v>
          </cell>
          <cell r="G58">
            <v>0</v>
          </cell>
          <cell r="H58">
            <v>0</v>
          </cell>
          <cell r="I58">
            <v>2410750.37</v>
          </cell>
          <cell r="J58">
            <v>0</v>
          </cell>
          <cell r="K58">
            <v>0</v>
          </cell>
          <cell r="L58">
            <v>0</v>
          </cell>
          <cell r="M58">
            <v>0</v>
          </cell>
          <cell r="N58">
            <v>0</v>
          </cell>
          <cell r="O58">
            <v>0</v>
          </cell>
        </row>
        <row r="59">
          <cell r="A59">
            <v>40</v>
          </cell>
          <cell r="B59">
            <v>59</v>
          </cell>
          <cell r="C59">
            <v>52062403.839999996</v>
          </cell>
          <cell r="D59">
            <v>52444807.060000002</v>
          </cell>
          <cell r="E59">
            <v>53013821.549999997</v>
          </cell>
          <cell r="F59">
            <v>53595273.969999999</v>
          </cell>
          <cell r="G59">
            <v>54187327.869999997</v>
          </cell>
          <cell r="H59">
            <v>54823680.140000001</v>
          </cell>
          <cell r="I59">
            <v>64955886.560000002</v>
          </cell>
          <cell r="J59">
            <v>69185094.710000008</v>
          </cell>
          <cell r="K59">
            <v>49138784.969999991</v>
          </cell>
          <cell r="L59">
            <v>51360079.759999998</v>
          </cell>
          <cell r="M59">
            <v>48168846.159999996</v>
          </cell>
          <cell r="N59">
            <v>51803547.479999997</v>
          </cell>
          <cell r="O59">
            <v>52690203.259999998</v>
          </cell>
        </row>
        <row r="60">
          <cell r="A60">
            <v>41</v>
          </cell>
          <cell r="B60">
            <v>60</v>
          </cell>
          <cell r="C60">
            <v>11005847.810000001</v>
          </cell>
          <cell r="D60">
            <v>11149755.49</v>
          </cell>
          <cell r="E60">
            <v>11149755.49</v>
          </cell>
          <cell r="F60">
            <v>11149755.49</v>
          </cell>
          <cell r="G60">
            <v>11149755.49</v>
          </cell>
          <cell r="H60">
            <v>11149755.49</v>
          </cell>
          <cell r="I60">
            <v>6755552.2400000002</v>
          </cell>
          <cell r="J60">
            <v>6167962.370000001</v>
          </cell>
          <cell r="K60">
            <v>5717206.6499999994</v>
          </cell>
          <cell r="L60">
            <v>6618137.7300000004</v>
          </cell>
          <cell r="M60">
            <v>8037283.7199999997</v>
          </cell>
          <cell r="N60">
            <v>9726543.7799999993</v>
          </cell>
          <cell r="O60">
            <v>11005847.810000001</v>
          </cell>
        </row>
        <row r="61">
          <cell r="A61">
            <v>42</v>
          </cell>
          <cell r="B61">
            <v>61</v>
          </cell>
          <cell r="C61">
            <v>-1352289.85</v>
          </cell>
          <cell r="D61">
            <v>-1206738.3999999999</v>
          </cell>
          <cell r="E61">
            <v>-1062423.52</v>
          </cell>
          <cell r="F61">
            <v>-60872180.810000002</v>
          </cell>
          <cell r="G61">
            <v>-648798.02</v>
          </cell>
          <cell r="H61">
            <v>-467372.36</v>
          </cell>
          <cell r="I61">
            <v>-11925991.140000001</v>
          </cell>
          <cell r="J61">
            <v>-11826492.379999999</v>
          </cell>
          <cell r="K61">
            <v>-11541267.33</v>
          </cell>
          <cell r="L61">
            <v>-8439327.2799999993</v>
          </cell>
          <cell r="M61">
            <v>-6974833.7599999998</v>
          </cell>
          <cell r="N61">
            <v>-6067511.8099999996</v>
          </cell>
          <cell r="O61">
            <v>-1930304.5</v>
          </cell>
        </row>
        <row r="62">
          <cell r="A62">
            <v>43</v>
          </cell>
          <cell r="B62">
            <v>62</v>
          </cell>
          <cell r="C62">
            <v>-7500000</v>
          </cell>
          <cell r="D62">
            <v>-42500000</v>
          </cell>
          <cell r="E62">
            <v>-61000000</v>
          </cell>
          <cell r="F62">
            <v>-65500000</v>
          </cell>
          <cell r="G62">
            <v>0</v>
          </cell>
          <cell r="H62">
            <v>-5500000</v>
          </cell>
          <cell r="I62">
            <v>-70519158.620000005</v>
          </cell>
          <cell r="L62">
            <v>0</v>
          </cell>
          <cell r="M62">
            <v>0</v>
          </cell>
          <cell r="N62">
            <v>0</v>
          </cell>
          <cell r="O62">
            <v>0</v>
          </cell>
        </row>
        <row r="63">
          <cell r="A63">
            <v>44</v>
          </cell>
          <cell r="B63">
            <v>63</v>
          </cell>
          <cell r="C63">
            <v>-42064329.969999999</v>
          </cell>
          <cell r="D63">
            <v>-42064329.969999999</v>
          </cell>
          <cell r="E63">
            <v>-42064329.969999999</v>
          </cell>
          <cell r="F63">
            <v>-42064329.969999999</v>
          </cell>
          <cell r="G63">
            <v>-42064329.969999999</v>
          </cell>
          <cell r="H63">
            <v>-42064329.969999999</v>
          </cell>
          <cell r="I63">
            <v>-39282999.490000002</v>
          </cell>
          <cell r="J63">
            <v>-44588727.519999996</v>
          </cell>
          <cell r="K63">
            <v>-39182769.660000004</v>
          </cell>
          <cell r="L63">
            <v>-37556752.75</v>
          </cell>
          <cell r="M63">
            <v>-36715179.369999997</v>
          </cell>
          <cell r="N63">
            <v>-43375240.770000003</v>
          </cell>
          <cell r="O63">
            <v>-42064329.969999999</v>
          </cell>
        </row>
        <row r="64">
          <cell r="A64">
            <v>45</v>
          </cell>
          <cell r="B64">
            <v>64</v>
          </cell>
          <cell r="C64">
            <v>-207554.77</v>
          </cell>
          <cell r="D64">
            <v>-207554.77</v>
          </cell>
          <cell r="E64">
            <v>-207554.77</v>
          </cell>
          <cell r="F64">
            <v>-207554.77</v>
          </cell>
          <cell r="G64">
            <v>-207554.77</v>
          </cell>
          <cell r="H64">
            <v>-207554.77</v>
          </cell>
          <cell r="I64">
            <v>-669053.22000000009</v>
          </cell>
          <cell r="J64">
            <v>-1161.06</v>
          </cell>
          <cell r="K64">
            <v>-1922.67</v>
          </cell>
          <cell r="L64">
            <v>-437442.83</v>
          </cell>
          <cell r="M64">
            <v>-4942.55</v>
          </cell>
          <cell r="N64">
            <v>395595.19</v>
          </cell>
          <cell r="O64">
            <v>-810704.73</v>
          </cell>
        </row>
        <row r="65">
          <cell r="A65">
            <v>46</v>
          </cell>
          <cell r="B65">
            <v>65</v>
          </cell>
          <cell r="C65">
            <v>-9740.25</v>
          </cell>
          <cell r="D65">
            <v>-9740.25</v>
          </cell>
          <cell r="E65">
            <v>-9740.25</v>
          </cell>
          <cell r="F65">
            <v>-9740.25</v>
          </cell>
          <cell r="G65">
            <v>-9740.25</v>
          </cell>
          <cell r="H65">
            <v>-9740.25</v>
          </cell>
          <cell r="I65">
            <v>-1572303.47</v>
          </cell>
          <cell r="J65">
            <v>-579536.27</v>
          </cell>
          <cell r="K65">
            <v>-631908.35</v>
          </cell>
          <cell r="L65">
            <v>-4600.4799999999996</v>
          </cell>
          <cell r="M65">
            <v>-1790.6</v>
          </cell>
          <cell r="N65">
            <v>-9387.25</v>
          </cell>
          <cell r="O65">
            <v>-10093.25</v>
          </cell>
        </row>
        <row r="66">
          <cell r="A66">
            <v>47</v>
          </cell>
          <cell r="B66">
            <v>66</v>
          </cell>
          <cell r="C66">
            <v>-22829538.530000001</v>
          </cell>
          <cell r="D66">
            <v>-23103531.129999999</v>
          </cell>
          <cell r="E66">
            <v>-23335714.720000003</v>
          </cell>
          <cell r="F66">
            <v>-23511909.73</v>
          </cell>
          <cell r="G66">
            <v>-27915957.169999998</v>
          </cell>
          <cell r="H66">
            <v>-30819441.510000002</v>
          </cell>
          <cell r="I66">
            <v>-23297621.370000005</v>
          </cell>
          <cell r="J66">
            <v>-26701645.739999998</v>
          </cell>
          <cell r="K66">
            <v>-21597439.600000001</v>
          </cell>
          <cell r="L66">
            <v>-16682851.52</v>
          </cell>
          <cell r="M66">
            <v>-14983094.1</v>
          </cell>
          <cell r="N66">
            <v>-25202130.999999996</v>
          </cell>
          <cell r="O66">
            <v>-25556724.650000021</v>
          </cell>
        </row>
        <row r="67">
          <cell r="A67">
            <v>48</v>
          </cell>
          <cell r="B67">
            <v>67</v>
          </cell>
          <cell r="C67">
            <v>-9875000</v>
          </cell>
          <cell r="D67">
            <v>-9875000</v>
          </cell>
          <cell r="E67">
            <v>-9875000</v>
          </cell>
          <cell r="F67">
            <v>-9875000</v>
          </cell>
          <cell r="G67">
            <v>-9875000</v>
          </cell>
          <cell r="H67">
            <v>-9875000</v>
          </cell>
          <cell r="I67">
            <v>-10626956.07</v>
          </cell>
          <cell r="J67">
            <v>-5383597.5800000001</v>
          </cell>
          <cell r="K67">
            <v>-15073759.059999982</v>
          </cell>
          <cell r="L67">
            <v>-9935075.2899999991</v>
          </cell>
          <cell r="M67">
            <v>-9920111.4199999999</v>
          </cell>
          <cell r="N67">
            <v>-10649870.85</v>
          </cell>
          <cell r="O67">
            <v>-12108862.970000001</v>
          </cell>
        </row>
        <row r="68">
          <cell r="A68">
            <v>490</v>
          </cell>
          <cell r="B68">
            <v>68</v>
          </cell>
          <cell r="C68">
            <v>983610.66</v>
          </cell>
          <cell r="D68">
            <v>968438.97000000009</v>
          </cell>
          <cell r="E68">
            <v>953267.28</v>
          </cell>
          <cell r="F68">
            <v>938095.59000000008</v>
          </cell>
          <cell r="G68">
            <v>932151.64</v>
          </cell>
          <cell r="H68">
            <v>932151.64</v>
          </cell>
          <cell r="I68">
            <v>62534147.039999999</v>
          </cell>
          <cell r="J68">
            <v>55137304.259999998</v>
          </cell>
          <cell r="K68">
            <v>47732352.159999996</v>
          </cell>
          <cell r="L68">
            <v>40660363.68</v>
          </cell>
          <cell r="M68">
            <v>115161.02</v>
          </cell>
          <cell r="N68">
            <v>96770.86</v>
          </cell>
          <cell r="O68">
            <v>1001409.59</v>
          </cell>
        </row>
        <row r="69">
          <cell r="A69">
            <v>491</v>
          </cell>
          <cell r="B69">
            <v>69</v>
          </cell>
          <cell r="C69">
            <v>1063245.5</v>
          </cell>
          <cell r="D69">
            <v>1063245.5</v>
          </cell>
          <cell r="E69">
            <v>1063245.5</v>
          </cell>
          <cell r="F69">
            <v>1063245.5</v>
          </cell>
          <cell r="G69">
            <v>1063245.5</v>
          </cell>
          <cell r="H69">
            <v>1063245.5</v>
          </cell>
          <cell r="I69">
            <v>1010627.6400000001</v>
          </cell>
          <cell r="J69">
            <v>1221795.3699999999</v>
          </cell>
          <cell r="K69">
            <v>1226431.9099999997</v>
          </cell>
          <cell r="L69">
            <v>830824.3</v>
          </cell>
          <cell r="M69">
            <v>231457.86</v>
          </cell>
          <cell r="N69">
            <v>1236987.67</v>
          </cell>
          <cell r="O69">
            <v>1066411.46</v>
          </cell>
        </row>
        <row r="70">
          <cell r="A70">
            <v>492</v>
          </cell>
          <cell r="B70">
            <v>70</v>
          </cell>
          <cell r="C70">
            <v>-1173075</v>
          </cell>
          <cell r="D70">
            <v>-1173075</v>
          </cell>
          <cell r="E70">
            <v>-1173075</v>
          </cell>
          <cell r="F70">
            <v>-1173075</v>
          </cell>
          <cell r="G70">
            <v>-1800000</v>
          </cell>
          <cell r="H70">
            <v>-1800000</v>
          </cell>
          <cell r="I70">
            <v>-3606960.79</v>
          </cell>
          <cell r="J70">
            <v>-2798993.6999999997</v>
          </cell>
          <cell r="K70">
            <v>-2391102.29</v>
          </cell>
          <cell r="L70">
            <v>-1247853.18</v>
          </cell>
          <cell r="M70">
            <v>-1230532.93</v>
          </cell>
          <cell r="N70">
            <v>-1984459.65</v>
          </cell>
          <cell r="O70">
            <v>-1178176.54</v>
          </cell>
        </row>
        <row r="71">
          <cell r="A71">
            <v>493</v>
          </cell>
          <cell r="B71">
            <v>71</v>
          </cell>
          <cell r="C71">
            <v>-138007747.31999999</v>
          </cell>
          <cell r="D71">
            <v>-135329368.67000002</v>
          </cell>
          <cell r="E71">
            <v>-127433437.94</v>
          </cell>
          <cell r="F71">
            <v>-119503552.22</v>
          </cell>
          <cell r="G71">
            <v>-105237749.42999999</v>
          </cell>
          <cell r="H71">
            <v>-88816927.299999997</v>
          </cell>
          <cell r="I71">
            <v>-58046975.759999998</v>
          </cell>
          <cell r="J71">
            <v>-86475336.690000013</v>
          </cell>
          <cell r="K71">
            <v>-112008371.36000001</v>
          </cell>
          <cell r="L71">
            <v>-127815561.62</v>
          </cell>
          <cell r="M71">
            <v>-111780949.91</v>
          </cell>
          <cell r="N71">
            <v>-112182698.14</v>
          </cell>
          <cell r="O71">
            <v>-123501944.72</v>
          </cell>
        </row>
        <row r="72">
          <cell r="A72">
            <v>499</v>
          </cell>
          <cell r="B72">
            <v>72</v>
          </cell>
          <cell r="C72">
            <v>0</v>
          </cell>
          <cell r="D72">
            <v>0</v>
          </cell>
          <cell r="E72">
            <v>0</v>
          </cell>
          <cell r="F72">
            <v>0</v>
          </cell>
          <cell r="G72">
            <v>0</v>
          </cell>
          <cell r="H72">
            <v>0</v>
          </cell>
          <cell r="I72">
            <v>0</v>
          </cell>
          <cell r="J72">
            <v>0</v>
          </cell>
          <cell r="K72">
            <v>0</v>
          </cell>
          <cell r="L72">
            <v>0</v>
          </cell>
          <cell r="M72">
            <v>0</v>
          </cell>
          <cell r="N72">
            <v>0</v>
          </cell>
          <cell r="O72">
            <v>0</v>
          </cell>
        </row>
        <row r="73">
          <cell r="A73">
            <v>50</v>
          </cell>
          <cell r="B73">
            <v>73</v>
          </cell>
          <cell r="C73">
            <v>0</v>
          </cell>
          <cell r="D73">
            <v>0</v>
          </cell>
          <cell r="E73">
            <v>0</v>
          </cell>
          <cell r="F73">
            <v>0</v>
          </cell>
          <cell r="G73">
            <v>0</v>
          </cell>
          <cell r="H73">
            <v>0</v>
          </cell>
          <cell r="I73">
            <v>0</v>
          </cell>
          <cell r="J73">
            <v>0</v>
          </cell>
          <cell r="K73">
            <v>0</v>
          </cell>
          <cell r="L73">
            <v>0</v>
          </cell>
          <cell r="M73">
            <v>0</v>
          </cell>
          <cell r="N73">
            <v>0</v>
          </cell>
          <cell r="O73">
            <v>0</v>
          </cell>
        </row>
        <row r="74">
          <cell r="A74">
            <v>51</v>
          </cell>
          <cell r="B74">
            <v>74</v>
          </cell>
          <cell r="C74">
            <v>0</v>
          </cell>
          <cell r="D74">
            <v>0</v>
          </cell>
          <cell r="E74">
            <v>0</v>
          </cell>
          <cell r="F74">
            <v>0</v>
          </cell>
          <cell r="G74">
            <v>0</v>
          </cell>
          <cell r="H74">
            <v>0</v>
          </cell>
          <cell r="I74">
            <v>0</v>
          </cell>
          <cell r="J74">
            <v>0</v>
          </cell>
          <cell r="K74">
            <v>39002935.649999999</v>
          </cell>
          <cell r="L74">
            <v>0</v>
          </cell>
          <cell r="M74">
            <v>0</v>
          </cell>
          <cell r="N74">
            <v>0</v>
          </cell>
          <cell r="O74">
            <v>0</v>
          </cell>
        </row>
        <row r="75">
          <cell r="A75">
            <v>53</v>
          </cell>
          <cell r="B75">
            <v>75</v>
          </cell>
          <cell r="C75">
            <v>0</v>
          </cell>
          <cell r="D75">
            <v>0</v>
          </cell>
          <cell r="E75">
            <v>0</v>
          </cell>
          <cell r="F75">
            <v>0</v>
          </cell>
          <cell r="G75">
            <v>0</v>
          </cell>
          <cell r="H75">
            <v>0</v>
          </cell>
          <cell r="I75">
            <v>0</v>
          </cell>
          <cell r="J75">
            <v>30000000</v>
          </cell>
          <cell r="K75">
            <v>0</v>
          </cell>
          <cell r="L75">
            <v>12000000</v>
          </cell>
          <cell r="M75">
            <v>7800000</v>
          </cell>
          <cell r="N75">
            <v>8060000</v>
          </cell>
          <cell r="O75">
            <v>8060000</v>
          </cell>
          <cell r="P75">
            <v>47171077.210000001</v>
          </cell>
        </row>
        <row r="76">
          <cell r="A76">
            <v>54</v>
          </cell>
          <cell r="B76">
            <v>76</v>
          </cell>
          <cell r="C76">
            <v>0</v>
          </cell>
          <cell r="D76">
            <v>0</v>
          </cell>
          <cell r="E76">
            <v>0</v>
          </cell>
          <cell r="F76">
            <v>0</v>
          </cell>
          <cell r="G76">
            <v>0</v>
          </cell>
          <cell r="H76">
            <v>0</v>
          </cell>
          <cell r="I76">
            <v>0</v>
          </cell>
          <cell r="J76">
            <v>0</v>
          </cell>
          <cell r="K76">
            <v>0</v>
          </cell>
          <cell r="L76">
            <v>24346500.050000001</v>
          </cell>
          <cell r="M76">
            <v>16539096.32</v>
          </cell>
          <cell r="N76">
            <v>2222018.42</v>
          </cell>
          <cell r="O76">
            <v>-17263521.210000001</v>
          </cell>
        </row>
        <row r="77">
          <cell r="A77">
            <v>55</v>
          </cell>
          <cell r="B77">
            <v>77</v>
          </cell>
          <cell r="C77">
            <v>0</v>
          </cell>
          <cell r="D77">
            <v>0</v>
          </cell>
          <cell r="E77">
            <v>0</v>
          </cell>
          <cell r="F77">
            <v>0</v>
          </cell>
          <cell r="G77">
            <v>0</v>
          </cell>
          <cell r="H77">
            <v>0</v>
          </cell>
          <cell r="I77">
            <v>37598184.649999999</v>
          </cell>
          <cell r="J77">
            <v>-3308560.98</v>
          </cell>
          <cell r="K77">
            <v>-3249539.28</v>
          </cell>
          <cell r="L77">
            <v>13043259.949999999</v>
          </cell>
          <cell r="M77">
            <v>11137910.34</v>
          </cell>
          <cell r="N77">
            <v>12385991.25</v>
          </cell>
          <cell r="O77">
            <v>22066983.68</v>
          </cell>
        </row>
        <row r="78">
          <cell r="A78">
            <v>57</v>
          </cell>
          <cell r="B78">
            <v>78</v>
          </cell>
          <cell r="C78">
            <v>2790</v>
          </cell>
          <cell r="D78">
            <v>2925</v>
          </cell>
          <cell r="E78">
            <v>2925</v>
          </cell>
          <cell r="F78">
            <v>2925</v>
          </cell>
          <cell r="G78">
            <v>2925</v>
          </cell>
          <cell r="H78">
            <v>2925</v>
          </cell>
          <cell r="I78">
            <v>602.66999999999996</v>
          </cell>
          <cell r="J78">
            <v>991.06</v>
          </cell>
          <cell r="K78">
            <v>1560.44</v>
          </cell>
          <cell r="L78">
            <v>1957.74</v>
          </cell>
          <cell r="M78">
            <v>1847.9</v>
          </cell>
          <cell r="N78">
            <v>2236.08</v>
          </cell>
          <cell r="O78">
            <v>2754.8</v>
          </cell>
        </row>
        <row r="79">
          <cell r="A79">
            <v>58</v>
          </cell>
          <cell r="B79">
            <v>79</v>
          </cell>
          <cell r="C79">
            <v>996874.78999984264</v>
          </cell>
          <cell r="D79">
            <v>896156.79000017047</v>
          </cell>
          <cell r="E79">
            <v>1009516.3300007284</v>
          </cell>
          <cell r="F79">
            <v>433205.9599994868</v>
          </cell>
          <cell r="G79">
            <v>18482179.160000324</v>
          </cell>
          <cell r="H79">
            <v>613368.66000041366</v>
          </cell>
          <cell r="I79">
            <v>-4.0054317196336342E-7</v>
          </cell>
          <cell r="J79">
            <v>-3.1609033612767234E-8</v>
          </cell>
          <cell r="K79">
            <v>-1.1231804819544777E-8</v>
          </cell>
          <cell r="L79">
            <v>1.5854834600759204E-7</v>
          </cell>
          <cell r="M79">
            <v>-8.7171883933478966E-8</v>
          </cell>
          <cell r="N79">
            <v>4.4778062147088349E-8</v>
          </cell>
          <cell r="O79">
            <v>-3.2782736525405198E-8</v>
          </cell>
        </row>
        <row r="80">
          <cell r="A80" t="str">
            <v>Aff.résultat</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row>
        <row r="81">
          <cell r="A81">
            <v>14</v>
          </cell>
          <cell r="B81">
            <v>81</v>
          </cell>
          <cell r="C81">
            <v>0</v>
          </cell>
          <cell r="D81">
            <v>0</v>
          </cell>
          <cell r="E81">
            <v>0</v>
          </cell>
          <cell r="F81">
            <v>0</v>
          </cell>
          <cell r="G81">
            <v>0</v>
          </cell>
          <cell r="H81">
            <v>0</v>
          </cell>
          <cell r="I81">
            <v>-35724936.100000001</v>
          </cell>
          <cell r="J81">
            <v>-22770782.710000001</v>
          </cell>
          <cell r="K81">
            <v>-19213880</v>
          </cell>
          <cell r="L81">
            <v>-16682851.52</v>
          </cell>
          <cell r="M81">
            <v>-14983094.1</v>
          </cell>
          <cell r="N81">
            <v>-25202130.999999996</v>
          </cell>
          <cell r="O81">
            <v>-25556724.650000021</v>
          </cell>
          <cell r="P81">
            <v>0</v>
          </cell>
          <cell r="Q81">
            <v>0</v>
          </cell>
          <cell r="R81">
            <v>0</v>
          </cell>
          <cell r="S81">
            <v>0</v>
          </cell>
          <cell r="T81">
            <v>0</v>
          </cell>
          <cell r="U81">
            <v>0</v>
          </cell>
        </row>
        <row r="82">
          <cell r="A82" t="str">
            <v>133p</v>
          </cell>
          <cell r="B82">
            <v>82</v>
          </cell>
          <cell r="C82">
            <v>0</v>
          </cell>
          <cell r="D82">
            <v>0</v>
          </cell>
          <cell r="E82">
            <v>0</v>
          </cell>
          <cell r="F82">
            <v>0</v>
          </cell>
          <cell r="G82">
            <v>0</v>
          </cell>
          <cell r="H82">
            <v>0</v>
          </cell>
          <cell r="I82">
            <v>-3209145.76</v>
          </cell>
          <cell r="J82">
            <v>-5592705.3600000003</v>
          </cell>
          <cell r="K82">
            <v>0</v>
          </cell>
          <cell r="L82">
            <v>0</v>
          </cell>
          <cell r="M82">
            <v>0</v>
          </cell>
          <cell r="N82">
            <v>0</v>
          </cell>
          <cell r="O82">
            <v>0</v>
          </cell>
          <cell r="P82">
            <v>0</v>
          </cell>
          <cell r="Q82">
            <v>0</v>
          </cell>
          <cell r="R82">
            <v>0</v>
          </cell>
          <cell r="S82">
            <v>0</v>
          </cell>
          <cell r="T82">
            <v>0</v>
          </cell>
          <cell r="U82">
            <v>0</v>
          </cell>
        </row>
        <row r="83">
          <cell r="A83" t="str">
            <v>14p</v>
          </cell>
          <cell r="B83">
            <v>83</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row>
        <row r="84">
          <cell r="A84" t="str">
            <v>47p</v>
          </cell>
          <cell r="B84">
            <v>84</v>
          </cell>
          <cell r="C84">
            <v>0</v>
          </cell>
          <cell r="D84">
            <v>0</v>
          </cell>
          <cell r="E84">
            <v>0</v>
          </cell>
          <cell r="F84">
            <v>0</v>
          </cell>
          <cell r="G84">
            <v>0</v>
          </cell>
          <cell r="H84">
            <v>0</v>
          </cell>
          <cell r="I84">
            <v>-23297621.370000005</v>
          </cell>
          <cell r="J84">
            <v>-26701645.739999998</v>
          </cell>
          <cell r="K84">
            <v>-19213880</v>
          </cell>
          <cell r="L84">
            <v>-16682851.52</v>
          </cell>
          <cell r="M84">
            <v>-14983094.1</v>
          </cell>
          <cell r="N84">
            <v>-25202130.999999996</v>
          </cell>
          <cell r="O84">
            <v>-25556724.650000021</v>
          </cell>
          <cell r="P84">
            <v>0</v>
          </cell>
          <cell r="Q84">
            <v>0</v>
          </cell>
          <cell r="R84">
            <v>0</v>
          </cell>
          <cell r="S84">
            <v>0</v>
          </cell>
          <cell r="T84">
            <v>0</v>
          </cell>
          <cell r="U84">
            <v>0</v>
          </cell>
        </row>
        <row r="85">
          <cell r="A85" t="str">
            <v>Détail</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row>
        <row r="86">
          <cell r="A86">
            <v>168</v>
          </cell>
          <cell r="B86">
            <v>86</v>
          </cell>
          <cell r="C86">
            <v>-301801.15000000002</v>
          </cell>
          <cell r="D86">
            <v>-270028.39999999991</v>
          </cell>
          <cell r="E86">
            <v>-242607.22999999998</v>
          </cell>
          <cell r="F86">
            <v>-218253.95000000007</v>
          </cell>
          <cell r="G86">
            <v>-198275.66999999993</v>
          </cell>
          <cell r="H86">
            <v>-181119.18999999994</v>
          </cell>
          <cell r="I86">
            <v>0</v>
          </cell>
          <cell r="J86">
            <v>0</v>
          </cell>
          <cell r="K86">
            <v>0</v>
          </cell>
          <cell r="L86">
            <v>-486917.37</v>
          </cell>
          <cell r="M86">
            <v>-531311.12</v>
          </cell>
          <cell r="N86">
            <v>-420282.83</v>
          </cell>
          <cell r="O86">
            <v>-397662.55</v>
          </cell>
        </row>
        <row r="87">
          <cell r="A87">
            <v>28890000</v>
          </cell>
          <cell r="B87">
            <v>87</v>
          </cell>
          <cell r="C87">
            <v>9805.2999999999993</v>
          </cell>
          <cell r="D87">
            <v>10279.75</v>
          </cell>
          <cell r="E87">
            <v>10279.75</v>
          </cell>
          <cell r="F87">
            <v>10279.75</v>
          </cell>
          <cell r="G87">
            <v>10279.75</v>
          </cell>
          <cell r="H87">
            <v>10279.75</v>
          </cell>
          <cell r="I87">
            <v>375</v>
          </cell>
          <cell r="J87">
            <v>375</v>
          </cell>
          <cell r="K87">
            <v>435</v>
          </cell>
          <cell r="L87">
            <v>435</v>
          </cell>
          <cell r="M87">
            <v>8160</v>
          </cell>
          <cell r="N87">
            <v>9352.7000000000007</v>
          </cell>
          <cell r="O87">
            <v>9805.2999999999993</v>
          </cell>
        </row>
        <row r="88">
          <cell r="A88">
            <v>40040400</v>
          </cell>
          <cell r="B88">
            <v>88</v>
          </cell>
          <cell r="C88">
            <v>31374147.879999999</v>
          </cell>
          <cell r="D88">
            <v>31756551.100000001</v>
          </cell>
          <cell r="E88">
            <v>32325565.59</v>
          </cell>
          <cell r="F88">
            <v>32907018.010000002</v>
          </cell>
          <cell r="G88">
            <v>33499071.91</v>
          </cell>
          <cell r="H88">
            <v>34135424.18</v>
          </cell>
          <cell r="I88">
            <v>30153143.939999998</v>
          </cell>
          <cell r="J88">
            <v>28612449.670000002</v>
          </cell>
          <cell r="K88">
            <v>25956908.210000001</v>
          </cell>
          <cell r="L88">
            <v>29673023.949999999</v>
          </cell>
          <cell r="M88">
            <v>30741102.920000002</v>
          </cell>
          <cell r="N88">
            <v>30827440.309999999</v>
          </cell>
          <cell r="O88">
            <v>32001947.300000001</v>
          </cell>
        </row>
        <row r="89">
          <cell r="A89">
            <v>49011200</v>
          </cell>
          <cell r="B89">
            <v>89</v>
          </cell>
          <cell r="C89">
            <v>932151.64</v>
          </cell>
          <cell r="D89">
            <v>932151.64</v>
          </cell>
          <cell r="E89">
            <v>932151.64</v>
          </cell>
          <cell r="F89">
            <v>932151.64</v>
          </cell>
          <cell r="G89">
            <v>932151.64</v>
          </cell>
          <cell r="H89">
            <v>932151.64</v>
          </cell>
          <cell r="I89">
            <v>0</v>
          </cell>
          <cell r="J89">
            <v>0</v>
          </cell>
          <cell r="K89">
            <v>0</v>
          </cell>
          <cell r="L89">
            <v>0</v>
          </cell>
          <cell r="M89">
            <v>0</v>
          </cell>
          <cell r="N89">
            <v>0</v>
          </cell>
          <cell r="O89">
            <v>932151.64</v>
          </cell>
        </row>
        <row r="90">
          <cell r="A90">
            <v>49054000</v>
          </cell>
          <cell r="B90">
            <v>90</v>
          </cell>
          <cell r="C90">
            <v>51459.020000000019</v>
          </cell>
          <cell r="D90">
            <v>36287.330000000031</v>
          </cell>
          <cell r="E90">
            <v>21115.640000000043</v>
          </cell>
          <cell r="F90">
            <v>5943.9500000000553</v>
          </cell>
          <cell r="G90">
            <v>0</v>
          </cell>
          <cell r="H90">
            <v>0</v>
          </cell>
          <cell r="I90">
            <v>0</v>
          </cell>
          <cell r="J90">
            <v>142530.72</v>
          </cell>
          <cell r="K90">
            <v>127359.03</v>
          </cell>
          <cell r="L90">
            <v>112187.34</v>
          </cell>
          <cell r="M90">
            <v>96974.09</v>
          </cell>
          <cell r="N90">
            <v>81802.399999999994</v>
          </cell>
          <cell r="O90">
            <v>66630.710000000006</v>
          </cell>
        </row>
        <row r="91">
          <cell r="A91">
            <v>49106000</v>
          </cell>
          <cell r="B91">
            <v>91</v>
          </cell>
          <cell r="C91">
            <v>551871.31000000006</v>
          </cell>
          <cell r="D91">
            <v>551871.31000000006</v>
          </cell>
          <cell r="E91">
            <v>551871.31000000006</v>
          </cell>
          <cell r="F91">
            <v>551871.31000000006</v>
          </cell>
          <cell r="G91">
            <v>551871.31000000006</v>
          </cell>
          <cell r="H91">
            <v>551871.31000000006</v>
          </cell>
          <cell r="I91">
            <v>0</v>
          </cell>
          <cell r="J91">
            <v>0</v>
          </cell>
          <cell r="K91">
            <v>0</v>
          </cell>
          <cell r="L91">
            <v>0</v>
          </cell>
          <cell r="M91">
            <v>0</v>
          </cell>
          <cell r="N91">
            <v>337313.77</v>
          </cell>
          <cell r="O91">
            <v>551871.31000000006</v>
          </cell>
        </row>
        <row r="92">
          <cell r="A92">
            <v>49149000</v>
          </cell>
          <cell r="B92">
            <v>92</v>
          </cell>
          <cell r="C92">
            <v>511374.19</v>
          </cell>
          <cell r="D92">
            <v>511374.19</v>
          </cell>
          <cell r="E92">
            <v>511374.19</v>
          </cell>
          <cell r="F92">
            <v>511374.19</v>
          </cell>
          <cell r="G92">
            <v>511374.19</v>
          </cell>
          <cell r="H92">
            <v>511374.19</v>
          </cell>
          <cell r="I92">
            <v>0</v>
          </cell>
          <cell r="J92">
            <v>0</v>
          </cell>
          <cell r="K92">
            <v>0</v>
          </cell>
          <cell r="L92">
            <v>0</v>
          </cell>
          <cell r="M92">
            <v>0</v>
          </cell>
          <cell r="N92">
            <v>0</v>
          </cell>
          <cell r="O92">
            <v>511374.19</v>
          </cell>
        </row>
        <row r="93">
          <cell r="A93">
            <v>49300021</v>
          </cell>
          <cell r="B93">
            <v>93</v>
          </cell>
          <cell r="C93">
            <v>0</v>
          </cell>
          <cell r="D93">
            <v>0</v>
          </cell>
          <cell r="E93">
            <v>0</v>
          </cell>
          <cell r="F93">
            <v>0</v>
          </cell>
          <cell r="G93">
            <v>0</v>
          </cell>
          <cell r="H93">
            <v>0</v>
          </cell>
          <cell r="I93">
            <v>-57368725.909999996</v>
          </cell>
          <cell r="J93">
            <v>-86092062.780000001</v>
          </cell>
          <cell r="K93">
            <v>-111643590.26000001</v>
          </cell>
          <cell r="L93">
            <v>0</v>
          </cell>
          <cell r="M93">
            <v>0</v>
          </cell>
          <cell r="N93">
            <v>0</v>
          </cell>
          <cell r="O93">
            <v>0</v>
          </cell>
        </row>
        <row r="94">
          <cell r="A94">
            <v>49300022</v>
          </cell>
          <cell r="B94">
            <v>94</v>
          </cell>
          <cell r="C94">
            <v>0</v>
          </cell>
          <cell r="D94">
            <v>0</v>
          </cell>
          <cell r="E94">
            <v>0</v>
          </cell>
          <cell r="F94">
            <v>0</v>
          </cell>
          <cell r="G94">
            <v>0</v>
          </cell>
          <cell r="H94">
            <v>0</v>
          </cell>
          <cell r="I94">
            <v>0</v>
          </cell>
          <cell r="J94">
            <v>0</v>
          </cell>
          <cell r="K94">
            <v>0</v>
          </cell>
          <cell r="L94">
            <v>0</v>
          </cell>
          <cell r="M94">
            <v>0</v>
          </cell>
          <cell r="N94">
            <v>0</v>
          </cell>
          <cell r="O94">
            <v>0</v>
          </cell>
        </row>
        <row r="95">
          <cell r="A95">
            <v>49302100</v>
          </cell>
          <cell r="B95">
            <v>95</v>
          </cell>
          <cell r="C95">
            <v>-60101822.390000015</v>
          </cell>
          <cell r="D95">
            <v>-60101822.390000015</v>
          </cell>
          <cell r="E95">
            <v>-60101822.390000015</v>
          </cell>
          <cell r="F95">
            <v>-60101822.390000015</v>
          </cell>
          <cell r="G95">
            <v>-60101822.390000015</v>
          </cell>
          <cell r="H95">
            <v>-60101822.390000015</v>
          </cell>
          <cell r="I95">
            <v>0</v>
          </cell>
          <cell r="J95">
            <v>0</v>
          </cell>
          <cell r="K95">
            <v>0</v>
          </cell>
          <cell r="L95">
            <v>-50530563.270000003</v>
          </cell>
          <cell r="M95">
            <v>-34992946.340000004</v>
          </cell>
          <cell r="N95">
            <v>-50514394.909999996</v>
          </cell>
          <cell r="O95">
            <v>-72655988.590000004</v>
          </cell>
        </row>
        <row r="96">
          <cell r="A96">
            <v>49302201</v>
          </cell>
          <cell r="B96">
            <v>96</v>
          </cell>
          <cell r="C96">
            <v>0</v>
          </cell>
          <cell r="D96">
            <v>0</v>
          </cell>
          <cell r="E96">
            <v>0</v>
          </cell>
          <cell r="F96">
            <v>0</v>
          </cell>
          <cell r="G96">
            <v>0</v>
          </cell>
          <cell r="H96">
            <v>0</v>
          </cell>
          <cell r="I96">
            <v>0</v>
          </cell>
          <cell r="J96">
            <v>0</v>
          </cell>
          <cell r="K96">
            <v>0</v>
          </cell>
          <cell r="L96">
            <v>-21901293.77</v>
          </cell>
          <cell r="M96">
            <v>-21826293.18</v>
          </cell>
          <cell r="N96">
            <v>-10575977.460000001</v>
          </cell>
          <cell r="O96">
            <v>-2451108.65</v>
          </cell>
        </row>
        <row r="97">
          <cell r="A97">
            <v>49302202</v>
          </cell>
          <cell r="B97">
            <v>97</v>
          </cell>
          <cell r="C97">
            <v>-10834700.819999998</v>
          </cell>
          <cell r="D97">
            <v>-8330359.1099999985</v>
          </cell>
          <cell r="E97">
            <v>-5979425.6499999985</v>
          </cell>
          <cell r="F97">
            <v>-3805232.5199999986</v>
          </cell>
          <cell r="G97">
            <v>-1812706.5899999985</v>
          </cell>
          <cell r="H97">
            <v>1.6298145055770874E-9</v>
          </cell>
          <cell r="I97">
            <v>0</v>
          </cell>
          <cell r="J97">
            <v>0</v>
          </cell>
          <cell r="K97">
            <v>0</v>
          </cell>
          <cell r="L97">
            <v>-10639095.439999999</v>
          </cell>
          <cell r="M97">
            <v>-7882775.46</v>
          </cell>
          <cell r="N97">
            <v>-5192695.25</v>
          </cell>
          <cell r="O97">
            <v>-2608553.87</v>
          </cell>
        </row>
        <row r="98">
          <cell r="A98">
            <v>49302203</v>
          </cell>
          <cell r="B98">
            <v>98</v>
          </cell>
          <cell r="C98">
            <v>-7120609.1299999999</v>
          </cell>
          <cell r="D98">
            <v>-6946572.1899999995</v>
          </cell>
          <cell r="E98">
            <v>-6777911.6499999994</v>
          </cell>
          <cell r="F98">
            <v>-6606215.2199999997</v>
          </cell>
          <cell r="G98">
            <v>-6431428.2599999998</v>
          </cell>
          <cell r="H98">
            <v>-6253320.3399999999</v>
          </cell>
          <cell r="I98">
            <v>0</v>
          </cell>
          <cell r="J98">
            <v>0</v>
          </cell>
          <cell r="K98">
            <v>0</v>
          </cell>
          <cell r="L98">
            <v>0</v>
          </cell>
          <cell r="M98">
            <v>-2353620.64</v>
          </cell>
          <cell r="N98">
            <v>-1097109.3</v>
          </cell>
          <cell r="O98">
            <v>-930209.13</v>
          </cell>
        </row>
        <row r="99">
          <cell r="A99">
            <v>49302204</v>
          </cell>
          <cell r="B99">
            <v>99</v>
          </cell>
          <cell r="C99">
            <v>-1500000</v>
          </cell>
          <cell r="D99">
            <v>-1500000</v>
          </cell>
          <cell r="E99">
            <v>-1500000</v>
          </cell>
          <cell r="F99">
            <v>-1500000</v>
          </cell>
          <cell r="G99">
            <v>-1500000</v>
          </cell>
          <cell r="H99">
            <v>-1500000</v>
          </cell>
          <cell r="I99">
            <v>0</v>
          </cell>
          <cell r="J99">
            <v>0</v>
          </cell>
          <cell r="K99">
            <v>0</v>
          </cell>
          <cell r="L99">
            <v>0</v>
          </cell>
          <cell r="M99">
            <v>0</v>
          </cell>
          <cell r="N99">
            <v>0</v>
          </cell>
          <cell r="O99">
            <v>0</v>
          </cell>
        </row>
        <row r="100">
          <cell r="A100">
            <v>49302209</v>
          </cell>
          <cell r="B100">
            <v>100</v>
          </cell>
          <cell r="C100">
            <v>-37488830.409999996</v>
          </cell>
          <cell r="D100">
            <v>-37488830.409999996</v>
          </cell>
          <cell r="E100">
            <v>-32112493.679999996</v>
          </cell>
          <cell r="F100">
            <v>-26528497.519999996</v>
          </cell>
          <cell r="G100">
            <v>-14430007.619999995</v>
          </cell>
          <cell r="H100">
            <v>3.7252902984619141E-9</v>
          </cell>
          <cell r="I100">
            <v>0</v>
          </cell>
          <cell r="J100">
            <v>0</v>
          </cell>
          <cell r="K100">
            <v>0</v>
          </cell>
          <cell r="L100">
            <v>0</v>
          </cell>
          <cell r="M100">
            <v>0</v>
          </cell>
          <cell r="N100">
            <v>0</v>
          </cell>
          <cell r="O100">
            <v>0</v>
          </cell>
        </row>
        <row r="101">
          <cell r="A101">
            <v>49302301</v>
          </cell>
          <cell r="B101">
            <v>101</v>
          </cell>
          <cell r="C101">
            <v>-19271784.569999989</v>
          </cell>
          <cell r="D101">
            <v>-19271784.569999989</v>
          </cell>
          <cell r="E101">
            <v>-19271784.569999989</v>
          </cell>
          <cell r="F101">
            <v>-19271784.569999989</v>
          </cell>
          <cell r="G101">
            <v>-19271784.569999989</v>
          </cell>
          <cell r="H101">
            <v>-19271784.569999989</v>
          </cell>
          <cell r="I101">
            <v>0</v>
          </cell>
          <cell r="J101">
            <v>0</v>
          </cell>
          <cell r="K101">
            <v>0</v>
          </cell>
          <cell r="L101">
            <v>-23793869</v>
          </cell>
          <cell r="M101">
            <v>-23793869</v>
          </cell>
          <cell r="N101">
            <v>-23793869</v>
          </cell>
          <cell r="O101">
            <v>-23793869</v>
          </cell>
        </row>
        <row r="102">
          <cell r="A102">
            <v>49302302</v>
          </cell>
          <cell r="B102">
            <v>102</v>
          </cell>
          <cell r="C102">
            <v>0</v>
          </cell>
          <cell r="D102">
            <v>0</v>
          </cell>
          <cell r="E102">
            <v>0</v>
          </cell>
          <cell r="F102">
            <v>0</v>
          </cell>
          <cell r="G102">
            <v>0</v>
          </cell>
          <cell r="H102">
            <v>0</v>
          </cell>
          <cell r="I102">
            <v>0</v>
          </cell>
          <cell r="J102">
            <v>0</v>
          </cell>
          <cell r="K102">
            <v>0</v>
          </cell>
          <cell r="L102">
            <v>-20840160</v>
          </cell>
          <cell r="M102">
            <v>-20840160</v>
          </cell>
          <cell r="N102">
            <v>-20840160</v>
          </cell>
          <cell r="O102">
            <v>-20840160</v>
          </cell>
        </row>
        <row r="103">
          <cell r="A103">
            <v>49302303</v>
          </cell>
          <cell r="B103">
            <v>103</v>
          </cell>
          <cell r="C103">
            <v>-1690000</v>
          </cell>
          <cell r="D103">
            <v>-1690000</v>
          </cell>
          <cell r="E103">
            <v>-1690000</v>
          </cell>
          <cell r="F103">
            <v>-1690000</v>
          </cell>
          <cell r="G103">
            <v>-1690000</v>
          </cell>
          <cell r="H103">
            <v>-1690000</v>
          </cell>
          <cell r="I103">
            <v>0</v>
          </cell>
          <cell r="J103">
            <v>0</v>
          </cell>
          <cell r="K103">
            <v>0</v>
          </cell>
          <cell r="L103">
            <v>0</v>
          </cell>
          <cell r="M103">
            <v>0</v>
          </cell>
          <cell r="N103">
            <v>0</v>
          </cell>
          <cell r="O103">
            <v>0</v>
          </cell>
        </row>
        <row r="104">
          <cell r="A104" t="str">
            <v>FRég</v>
          </cell>
          <cell r="B104">
            <v>104</v>
          </cell>
          <cell r="C104">
            <v>-138007747.31999999</v>
          </cell>
          <cell r="D104">
            <v>-135329368.67000002</v>
          </cell>
          <cell r="E104">
            <v>-127433437.94</v>
          </cell>
          <cell r="F104">
            <v>-119503552.22</v>
          </cell>
          <cell r="G104">
            <v>-105237749.42999999</v>
          </cell>
          <cell r="H104">
            <v>-88816927.300000012</v>
          </cell>
          <cell r="I104">
            <v>-57368725.909999996</v>
          </cell>
          <cell r="J104">
            <v>-86092062.780000001</v>
          </cell>
          <cell r="K104">
            <v>-111643590.26000001</v>
          </cell>
          <cell r="L104">
            <v>-127704981.48</v>
          </cell>
          <cell r="M104">
            <v>-111689664.62</v>
          </cell>
          <cell r="N104">
            <v>-112014205.92</v>
          </cell>
          <cell r="O104">
            <v>-123279889.24000001</v>
          </cell>
        </row>
        <row r="105">
          <cell r="A105" t="str">
            <v>Masse salariale</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row>
        <row r="106">
          <cell r="A106" t="str">
            <v>620c</v>
          </cell>
          <cell r="B106">
            <v>106</v>
          </cell>
          <cell r="C106">
            <v>20119702.350000001</v>
          </cell>
          <cell r="D106">
            <v>23970586.903973274</v>
          </cell>
          <cell r="E106">
            <v>24394182.017393846</v>
          </cell>
          <cell r="F106">
            <v>24744808.982798435</v>
          </cell>
          <cell r="G106">
            <v>25172851.29982565</v>
          </cell>
          <cell r="H106">
            <v>25635856.799609229</v>
          </cell>
          <cell r="I106">
            <v>14541555.470000001</v>
          </cell>
          <cell r="J106">
            <v>15926050.6</v>
          </cell>
          <cell r="K106">
            <v>18330673.629999995</v>
          </cell>
          <cell r="L106">
            <v>16770334.969999999</v>
          </cell>
          <cell r="M106">
            <v>17612974.830000002</v>
          </cell>
          <cell r="N106">
            <v>18279559.609999996</v>
          </cell>
          <cell r="O106">
            <v>19538550.559999999</v>
          </cell>
          <cell r="P106">
            <v>0</v>
          </cell>
          <cell r="Q106">
            <v>0</v>
          </cell>
          <cell r="R106">
            <v>0</v>
          </cell>
          <cell r="S106">
            <v>0</v>
          </cell>
          <cell r="T106">
            <v>0</v>
          </cell>
          <cell r="U106">
            <v>0</v>
          </cell>
        </row>
        <row r="107">
          <cell r="A107" t="str">
            <v>621c</v>
          </cell>
          <cell r="B107">
            <v>107</v>
          </cell>
          <cell r="C107">
            <v>6046728.7199999997</v>
          </cell>
          <cell r="D107">
            <v>6537596.6169572324</v>
          </cell>
          <cell r="E107">
            <v>6653125.4520062786</v>
          </cell>
          <cell r="F107">
            <v>6748753.3843562817</v>
          </cell>
          <cell r="G107">
            <v>6865495.1235102704</v>
          </cell>
          <cell r="H107">
            <v>6991772.5150962044</v>
          </cell>
          <cell r="I107">
            <v>4236800.5599999996</v>
          </cell>
          <cell r="J107">
            <v>4786378.34</v>
          </cell>
          <cell r="K107">
            <v>4899428.7300000014</v>
          </cell>
          <cell r="L107">
            <v>4886553.3199999994</v>
          </cell>
          <cell r="M107">
            <v>4784947.9500000011</v>
          </cell>
          <cell r="N107">
            <v>4899428.7300000014</v>
          </cell>
          <cell r="O107">
            <v>5120678.4000000022</v>
          </cell>
          <cell r="P107">
            <v>0</v>
          </cell>
          <cell r="Q107">
            <v>0</v>
          </cell>
          <cell r="R107">
            <v>0</v>
          </cell>
          <cell r="S107">
            <v>0</v>
          </cell>
          <cell r="T107">
            <v>0</v>
          </cell>
          <cell r="U107">
            <v>0</v>
          </cell>
        </row>
        <row r="108">
          <cell r="A108" t="str">
            <v>622c</v>
          </cell>
          <cell r="B108">
            <v>108</v>
          </cell>
          <cell r="C108">
            <v>4637689.5</v>
          </cell>
          <cell r="D108">
            <v>3180236.8872649525</v>
          </cell>
          <cell r="E108">
            <v>3236436.2957467693</v>
          </cell>
          <cell r="F108">
            <v>3282954.8400576147</v>
          </cell>
          <cell r="G108">
            <v>3339744.2700108155</v>
          </cell>
          <cell r="H108">
            <v>3401172.3516559172</v>
          </cell>
          <cell r="I108">
            <v>2015794.8399999999</v>
          </cell>
          <cell r="J108">
            <v>3671032.3200000003</v>
          </cell>
          <cell r="K108">
            <v>2377123.66</v>
          </cell>
          <cell r="L108">
            <v>1952819.3300000003</v>
          </cell>
          <cell r="M108">
            <v>2199719.1599999997</v>
          </cell>
          <cell r="N108">
            <v>2377123.66</v>
          </cell>
          <cell r="O108">
            <v>3049478.3199999994</v>
          </cell>
          <cell r="P108">
            <v>0</v>
          </cell>
          <cell r="Q108">
            <v>0</v>
          </cell>
          <cell r="R108">
            <v>0</v>
          </cell>
          <cell r="S108">
            <v>0</v>
          </cell>
          <cell r="T108">
            <v>0</v>
          </cell>
          <cell r="U108">
            <v>0</v>
          </cell>
        </row>
        <row r="109">
          <cell r="A109" t="str">
            <v>623c</v>
          </cell>
          <cell r="B109">
            <v>109</v>
          </cell>
          <cell r="C109">
            <v>908329.62</v>
          </cell>
          <cell r="D109">
            <v>1141711.18819681</v>
          </cell>
          <cell r="E109">
            <v>1161886.8844446812</v>
          </cell>
          <cell r="F109">
            <v>1178587.131747327</v>
          </cell>
          <cell r="G109">
            <v>1198974.6468436159</v>
          </cell>
          <cell r="H109">
            <v>1221027.4468612885</v>
          </cell>
          <cell r="I109">
            <v>549204.18999999994</v>
          </cell>
          <cell r="J109">
            <v>719001.86</v>
          </cell>
          <cell r="K109">
            <v>909393.83000000007</v>
          </cell>
          <cell r="L109">
            <v>661537.92999999993</v>
          </cell>
          <cell r="M109">
            <v>771612.82999999984</v>
          </cell>
          <cell r="N109">
            <v>960507.85000000009</v>
          </cell>
          <cell r="O109">
            <v>1045271.3300000001</v>
          </cell>
          <cell r="P109">
            <v>0</v>
          </cell>
          <cell r="Q109">
            <v>0</v>
          </cell>
          <cell r="R109">
            <v>0</v>
          </cell>
          <cell r="S109">
            <v>0</v>
          </cell>
          <cell r="T109">
            <v>0</v>
          </cell>
          <cell r="U109">
            <v>0</v>
          </cell>
        </row>
        <row r="110">
          <cell r="A110" t="str">
            <v>620b</v>
          </cell>
          <cell r="B110">
            <v>110</v>
          </cell>
          <cell r="C110">
            <v>47322400.899999999</v>
          </cell>
          <cell r="D110">
            <v>48072271.755560093</v>
          </cell>
          <cell r="E110">
            <v>48964009.259039477</v>
          </cell>
          <cell r="F110">
            <v>49821135.187162839</v>
          </cell>
          <cell r="G110">
            <v>50671896.438782968</v>
          </cell>
          <cell r="H110">
            <v>51722385.491424344</v>
          </cell>
          <cell r="I110">
            <v>43669726.899999991</v>
          </cell>
          <cell r="J110">
            <v>43607610.190000005</v>
          </cell>
          <cell r="K110">
            <v>43539171.939999998</v>
          </cell>
          <cell r="L110">
            <v>42080050.290000014</v>
          </cell>
          <cell r="M110">
            <v>42460492.660000004</v>
          </cell>
          <cell r="N110">
            <v>43535408.339999996</v>
          </cell>
          <cell r="O110">
            <v>48542627.160000011</v>
          </cell>
          <cell r="P110">
            <v>0</v>
          </cell>
          <cell r="Q110">
            <v>0</v>
          </cell>
          <cell r="R110">
            <v>0</v>
          </cell>
          <cell r="S110">
            <v>0</v>
          </cell>
          <cell r="T110">
            <v>0</v>
          </cell>
          <cell r="U110">
            <v>0</v>
          </cell>
        </row>
        <row r="111">
          <cell r="A111" t="str">
            <v>621b</v>
          </cell>
          <cell r="B111">
            <v>111</v>
          </cell>
          <cell r="C111">
            <v>14504991.630000001</v>
          </cell>
          <cell r="D111">
            <v>13226385.546767425</v>
          </cell>
          <cell r="E111">
            <v>13471734.13539879</v>
          </cell>
          <cell r="F111">
            <v>13707559.853083523</v>
          </cell>
          <cell r="G111">
            <v>13941634.422710592</v>
          </cell>
          <cell r="H111">
            <v>14230661.188359261</v>
          </cell>
          <cell r="I111">
            <v>13312874.419999998</v>
          </cell>
          <cell r="J111">
            <v>13366355.229999999</v>
          </cell>
          <cell r="K111">
            <v>11890511.769999998</v>
          </cell>
          <cell r="L111">
            <v>12450797.069999997</v>
          </cell>
          <cell r="M111">
            <v>11659702.399999999</v>
          </cell>
          <cell r="N111">
            <v>11890511.769999998</v>
          </cell>
          <cell r="O111">
            <v>12557997.079999998</v>
          </cell>
          <cell r="P111">
            <v>0</v>
          </cell>
          <cell r="Q111">
            <v>0</v>
          </cell>
          <cell r="R111">
            <v>0</v>
          </cell>
          <cell r="S111">
            <v>0</v>
          </cell>
          <cell r="T111">
            <v>0</v>
          </cell>
          <cell r="U111">
            <v>0</v>
          </cell>
        </row>
        <row r="112">
          <cell r="A112" t="str">
            <v>622b</v>
          </cell>
          <cell r="B112">
            <v>112</v>
          </cell>
          <cell r="C112">
            <v>12056823.49</v>
          </cell>
          <cell r="D112">
            <v>7495678.4278370738</v>
          </cell>
          <cell r="E112">
            <v>7634722.7734446973</v>
          </cell>
          <cell r="F112">
            <v>7768370.3023578906</v>
          </cell>
          <cell r="G112">
            <v>7901025.4178355802</v>
          </cell>
          <cell r="H112">
            <v>8064823.1299678814</v>
          </cell>
          <cell r="I112">
            <v>11394205.469999999</v>
          </cell>
          <cell r="J112">
            <v>11110367.369999999</v>
          </cell>
          <cell r="K112">
            <v>8606718.1099999994</v>
          </cell>
          <cell r="L112">
            <v>8047338.6499999994</v>
          </cell>
          <cell r="M112">
            <v>7797229.4499999993</v>
          </cell>
          <cell r="N112">
            <v>8606718.1099999994</v>
          </cell>
          <cell r="O112">
            <v>3083790.39</v>
          </cell>
          <cell r="P112">
            <v>0</v>
          </cell>
          <cell r="Q112">
            <v>0</v>
          </cell>
          <cell r="R112">
            <v>0</v>
          </cell>
          <cell r="S112">
            <v>0</v>
          </cell>
          <cell r="T112">
            <v>0</v>
          </cell>
          <cell r="U112">
            <v>0</v>
          </cell>
        </row>
        <row r="113">
          <cell r="A113" t="str">
            <v>623b</v>
          </cell>
          <cell r="B113">
            <v>113</v>
          </cell>
          <cell r="C113">
            <v>2954139.33</v>
          </cell>
          <cell r="D113">
            <v>2985724.9007453681</v>
          </cell>
          <cell r="E113">
            <v>3041109.9027815768</v>
          </cell>
          <cell r="F113">
            <v>3094345.2114785584</v>
          </cell>
          <cell r="G113">
            <v>3147185.2159299334</v>
          </cell>
          <cell r="H113">
            <v>3212430.1317179836</v>
          </cell>
          <cell r="I113">
            <v>3261773.9000000004</v>
          </cell>
          <cell r="J113">
            <v>2722240.5000000005</v>
          </cell>
          <cell r="K113">
            <v>3075621.51</v>
          </cell>
          <cell r="L113">
            <v>2140841.9499999997</v>
          </cell>
          <cell r="M113">
            <v>2450291.5999999996</v>
          </cell>
          <cell r="N113">
            <v>3079385.11</v>
          </cell>
          <cell r="O113">
            <v>3270423.0199999996</v>
          </cell>
          <cell r="P113">
            <v>0</v>
          </cell>
          <cell r="Q113">
            <v>0</v>
          </cell>
          <cell r="R113">
            <v>0</v>
          </cell>
          <cell r="S113">
            <v>0</v>
          </cell>
          <cell r="T113">
            <v>0</v>
          </cell>
          <cell r="U113">
            <v>0</v>
          </cell>
        </row>
        <row r="114">
          <cell r="A114" t="str">
            <v>624t</v>
          </cell>
          <cell r="B114">
            <v>114</v>
          </cell>
          <cell r="C114">
            <v>7318993</v>
          </cell>
          <cell r="D114">
            <v>5016367.3860790757</v>
          </cell>
          <cell r="E114">
            <v>4485244.9068676597</v>
          </cell>
          <cell r="F114">
            <v>3995465.3891362608</v>
          </cell>
          <cell r="G114">
            <v>3551105.3796404842</v>
          </cell>
          <cell r="H114">
            <v>3161639.5702572879</v>
          </cell>
          <cell r="I114">
            <v>10625655.770000001</v>
          </cell>
          <cell r="J114">
            <v>9935660.0199999996</v>
          </cell>
          <cell r="K114">
            <v>6747171.7899999991</v>
          </cell>
          <cell r="L114">
            <v>8234967.9000000013</v>
          </cell>
          <cell r="M114">
            <v>7681056.1100000003</v>
          </cell>
          <cell r="N114">
            <v>6747171.7899999991</v>
          </cell>
          <cell r="O114">
            <v>6175422.5600000005</v>
          </cell>
          <cell r="P114">
            <v>0</v>
          </cell>
          <cell r="Q114">
            <v>0</v>
          </cell>
          <cell r="R114">
            <v>0</v>
          </cell>
          <cell r="S114">
            <v>0</v>
          </cell>
          <cell r="T114">
            <v>0</v>
          </cell>
          <cell r="U114">
            <v>0</v>
          </cell>
        </row>
        <row r="115">
          <cell r="A115" t="str">
            <v>PR_E</v>
          </cell>
          <cell r="B115">
            <v>115</v>
          </cell>
          <cell r="C115">
            <v>71852639.379999995</v>
          </cell>
          <cell r="D115">
            <v>70502483.809999987</v>
          </cell>
          <cell r="E115">
            <v>71856312.790000021</v>
          </cell>
          <cell r="F115">
            <v>72550907.980000004</v>
          </cell>
          <cell r="G115">
            <v>73458621.439999998</v>
          </cell>
          <cell r="H115">
            <v>74540506.820000023</v>
          </cell>
          <cell r="I115">
            <v>0</v>
          </cell>
          <cell r="J115">
            <v>0</v>
          </cell>
          <cell r="K115">
            <v>0</v>
          </cell>
          <cell r="L115">
            <v>0</v>
          </cell>
          <cell r="M115">
            <v>0</v>
          </cell>
          <cell r="N115">
            <v>61172833.999999993</v>
          </cell>
          <cell r="O115">
            <v>62612219.220000006</v>
          </cell>
          <cell r="P115">
            <v>0</v>
          </cell>
          <cell r="Q115">
            <v>0</v>
          </cell>
          <cell r="R115">
            <v>0</v>
          </cell>
          <cell r="S115">
            <v>0</v>
          </cell>
          <cell r="T115">
            <v>0</v>
          </cell>
          <cell r="U115">
            <v>0</v>
          </cell>
        </row>
        <row r="116">
          <cell r="A116" t="str">
            <v>PR_G</v>
          </cell>
          <cell r="B116">
            <v>116</v>
          </cell>
          <cell r="C116">
            <v>41404615.990000002</v>
          </cell>
          <cell r="D116">
            <v>36780483.663381316</v>
          </cell>
          <cell r="E116">
            <v>37228823.65712373</v>
          </cell>
          <cell r="F116">
            <v>37603619.562178724</v>
          </cell>
          <cell r="G116">
            <v>38034627.405089922</v>
          </cell>
          <cell r="H116">
            <v>38597788.454949372</v>
          </cell>
          <cell r="I116">
            <v>0</v>
          </cell>
          <cell r="J116">
            <v>0</v>
          </cell>
          <cell r="K116">
            <v>0</v>
          </cell>
          <cell r="L116">
            <v>39989661.350000001</v>
          </cell>
          <cell r="M116">
            <v>64644422.480000004</v>
          </cell>
          <cell r="N116">
            <v>34899725.25</v>
          </cell>
          <cell r="O116">
            <v>35465093.379999995</v>
          </cell>
          <cell r="P116">
            <v>0</v>
          </cell>
          <cell r="Q116">
            <v>0</v>
          </cell>
          <cell r="R116">
            <v>0</v>
          </cell>
          <cell r="S116">
            <v>0</v>
          </cell>
          <cell r="T116">
            <v>0</v>
          </cell>
          <cell r="U116">
            <v>0</v>
          </cell>
        </row>
        <row r="117">
          <cell r="A117" t="str">
            <v>PNR_E</v>
          </cell>
          <cell r="B117">
            <v>117</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row>
        <row r="118">
          <cell r="A118" t="str">
            <v>PNR_G</v>
          </cell>
          <cell r="B118">
            <v>118</v>
          </cell>
          <cell r="C118">
            <v>64643</v>
          </cell>
          <cell r="D118">
            <v>48400.35</v>
          </cell>
          <cell r="E118">
            <v>49174.76</v>
          </cell>
          <cell r="F118">
            <v>50059.9</v>
          </cell>
          <cell r="G118">
            <v>50960.98</v>
          </cell>
          <cell r="H118">
            <v>51929.24</v>
          </cell>
          <cell r="I118">
            <v>0</v>
          </cell>
          <cell r="J118">
            <v>0</v>
          </cell>
          <cell r="K118">
            <v>0</v>
          </cell>
          <cell r="L118">
            <v>170108.91</v>
          </cell>
          <cell r="M118">
            <v>177194.59</v>
          </cell>
          <cell r="N118">
            <v>52378</v>
          </cell>
          <cell r="O118">
            <v>59485.65</v>
          </cell>
          <cell r="P118">
            <v>0</v>
          </cell>
          <cell r="Q118">
            <v>0</v>
          </cell>
          <cell r="R118">
            <v>0</v>
          </cell>
          <cell r="S118">
            <v>0</v>
          </cell>
          <cell r="T118">
            <v>0</v>
          </cell>
          <cell r="U118">
            <v>0</v>
          </cell>
        </row>
        <row r="119">
          <cell r="A119" t="str">
            <v>PInv</v>
          </cell>
          <cell r="B119">
            <v>119</v>
          </cell>
          <cell r="C119">
            <v>4123326.6</v>
          </cell>
          <cell r="D119">
            <v>4295191.7899999991</v>
          </cell>
          <cell r="E119">
            <v>3908140.4200000055</v>
          </cell>
          <cell r="F119">
            <v>4137392.8399999933</v>
          </cell>
          <cell r="G119">
            <v>4245702.3900000006</v>
          </cell>
          <cell r="H119">
            <v>4451544.1100000022</v>
          </cell>
          <cell r="I119">
            <v>0</v>
          </cell>
          <cell r="J119">
            <v>0</v>
          </cell>
          <cell r="K119">
            <v>0</v>
          </cell>
          <cell r="L119">
            <v>0</v>
          </cell>
          <cell r="M119">
            <v>4217413</v>
          </cell>
          <cell r="N119">
            <v>4250877.6900000004</v>
          </cell>
          <cell r="O119">
            <v>4247440.57</v>
          </cell>
          <cell r="P119">
            <v>0</v>
          </cell>
          <cell r="Q119">
            <v>0</v>
          </cell>
          <cell r="R119">
            <v>0</v>
          </cell>
          <cell r="S119">
            <v>0</v>
          </cell>
          <cell r="T119">
            <v>0</v>
          </cell>
          <cell r="U119">
            <v>0</v>
          </cell>
        </row>
        <row r="120">
          <cell r="A120" t="str">
            <v>62S</v>
          </cell>
          <cell r="B120">
            <v>120</v>
          </cell>
          <cell r="C120">
            <v>0</v>
          </cell>
          <cell r="D120">
            <v>0</v>
          </cell>
          <cell r="E120">
            <v>0</v>
          </cell>
          <cell r="F120">
            <v>0</v>
          </cell>
          <cell r="G120">
            <v>0</v>
          </cell>
          <cell r="H120">
            <v>0</v>
          </cell>
          <cell r="I120">
            <v>0</v>
          </cell>
          <cell r="J120">
            <v>0</v>
          </cell>
          <cell r="K120">
            <v>0</v>
          </cell>
          <cell r="L120">
            <v>0</v>
          </cell>
          <cell r="M120">
            <v>23976.240000000002</v>
          </cell>
          <cell r="N120">
            <v>24335.34</v>
          </cell>
          <cell r="O120">
            <v>24747.99</v>
          </cell>
          <cell r="P120">
            <v>0</v>
          </cell>
          <cell r="Q120">
            <v>0</v>
          </cell>
          <cell r="R120">
            <v>0</v>
          </cell>
          <cell r="S120">
            <v>0</v>
          </cell>
          <cell r="T120">
            <v>0</v>
          </cell>
          <cell r="U120">
            <v>0</v>
          </cell>
        </row>
        <row r="121">
          <cell r="A121" t="str">
            <v>62B</v>
          </cell>
          <cell r="B121">
            <v>121</v>
          </cell>
          <cell r="C121">
            <v>0</v>
          </cell>
          <cell r="D121">
            <v>0</v>
          </cell>
          <cell r="E121">
            <v>0</v>
          </cell>
          <cell r="F121">
            <v>0</v>
          </cell>
          <cell r="G121">
            <v>0</v>
          </cell>
          <cell r="H121">
            <v>0</v>
          </cell>
          <cell r="I121">
            <v>0</v>
          </cell>
          <cell r="J121">
            <v>0</v>
          </cell>
          <cell r="K121">
            <v>0</v>
          </cell>
          <cell r="L121">
            <v>0</v>
          </cell>
          <cell r="M121">
            <v>96389287.159999996</v>
          </cell>
          <cell r="N121">
            <v>99381808.959999993</v>
          </cell>
          <cell r="O121">
            <v>95658148.129999995</v>
          </cell>
          <cell r="P121">
            <v>0</v>
          </cell>
          <cell r="Q121">
            <v>0</v>
          </cell>
          <cell r="R121">
            <v>0</v>
          </cell>
          <cell r="S121">
            <v>0</v>
          </cell>
          <cell r="T121">
            <v>0</v>
          </cell>
          <cell r="U121">
            <v>0</v>
          </cell>
        </row>
        <row r="122">
          <cell r="A122" t="str">
            <v>62M</v>
          </cell>
          <cell r="B122">
            <v>122</v>
          </cell>
          <cell r="C122">
            <v>0</v>
          </cell>
          <cell r="D122">
            <v>0</v>
          </cell>
          <cell r="E122">
            <v>0</v>
          </cell>
          <cell r="F122">
            <v>0</v>
          </cell>
          <cell r="G122">
            <v>0</v>
          </cell>
          <cell r="H122">
            <v>0</v>
          </cell>
          <cell r="I122">
            <v>0</v>
          </cell>
          <cell r="J122">
            <v>0</v>
          </cell>
          <cell r="K122">
            <v>0</v>
          </cell>
          <cell r="L122">
            <v>0</v>
          </cell>
          <cell r="M122">
            <v>1722548.1800000002</v>
          </cell>
          <cell r="N122">
            <v>1420394.3300000003</v>
          </cell>
          <cell r="O122">
            <v>0</v>
          </cell>
          <cell r="P122">
            <v>0</v>
          </cell>
          <cell r="Q122">
            <v>0</v>
          </cell>
          <cell r="R122">
            <v>0</v>
          </cell>
          <cell r="S122">
            <v>0</v>
          </cell>
          <cell r="T122">
            <v>0</v>
          </cell>
          <cell r="U122">
            <v>0</v>
          </cell>
        </row>
        <row r="123">
          <cell r="A123" t="str">
            <v>ASS</v>
          </cell>
          <cell r="B123">
            <v>123</v>
          </cell>
          <cell r="C123">
            <v>0</v>
          </cell>
          <cell r="D123">
            <v>0</v>
          </cell>
          <cell r="E123">
            <v>0</v>
          </cell>
          <cell r="F123">
            <v>0</v>
          </cell>
          <cell r="G123">
            <v>0</v>
          </cell>
          <cell r="H123">
            <v>0</v>
          </cell>
          <cell r="I123">
            <v>0</v>
          </cell>
          <cell r="J123">
            <v>0</v>
          </cell>
          <cell r="K123">
            <v>0</v>
          </cell>
          <cell r="L123">
            <v>0</v>
          </cell>
          <cell r="M123">
            <v>44062.11</v>
          </cell>
          <cell r="N123">
            <v>45346.53</v>
          </cell>
          <cell r="O123">
            <v>44646.69</v>
          </cell>
          <cell r="P123">
            <v>0</v>
          </cell>
          <cell r="Q123">
            <v>0</v>
          </cell>
          <cell r="R123">
            <v>0</v>
          </cell>
          <cell r="S123">
            <v>0</v>
          </cell>
          <cell r="T123">
            <v>0</v>
          </cell>
          <cell r="U123">
            <v>0</v>
          </cell>
        </row>
        <row r="124">
          <cell r="A124" t="str">
            <v>REP</v>
          </cell>
          <cell r="B124">
            <v>124</v>
          </cell>
          <cell r="C124">
            <v>0</v>
          </cell>
          <cell r="D124">
            <v>0</v>
          </cell>
          <cell r="E124">
            <v>0</v>
          </cell>
          <cell r="F124">
            <v>0</v>
          </cell>
          <cell r="G124">
            <v>0</v>
          </cell>
          <cell r="H124">
            <v>0</v>
          </cell>
          <cell r="I124">
            <v>0</v>
          </cell>
          <cell r="J124">
            <v>0</v>
          </cell>
          <cell r="K124">
            <v>0</v>
          </cell>
          <cell r="L124">
            <v>0</v>
          </cell>
          <cell r="M124">
            <v>318779.75</v>
          </cell>
          <cell r="N124">
            <v>334293.93</v>
          </cell>
          <cell r="O124">
            <v>337658.73999999993</v>
          </cell>
          <cell r="P124">
            <v>0</v>
          </cell>
          <cell r="Q124">
            <v>0</v>
          </cell>
          <cell r="R124">
            <v>0</v>
          </cell>
          <cell r="S124">
            <v>0</v>
          </cell>
          <cell r="T124">
            <v>0</v>
          </cell>
          <cell r="U124">
            <v>0</v>
          </cell>
        </row>
        <row r="125">
          <cell r="A125" t="str">
            <v>JUB</v>
          </cell>
          <cell r="B125">
            <v>125</v>
          </cell>
          <cell r="C125">
            <v>0</v>
          </cell>
          <cell r="D125">
            <v>0</v>
          </cell>
          <cell r="E125">
            <v>0</v>
          </cell>
          <cell r="F125">
            <v>0</v>
          </cell>
          <cell r="G125">
            <v>0</v>
          </cell>
          <cell r="H125">
            <v>0</v>
          </cell>
          <cell r="I125">
            <v>0</v>
          </cell>
          <cell r="J125">
            <v>0</v>
          </cell>
          <cell r="K125">
            <v>0</v>
          </cell>
          <cell r="L125">
            <v>0</v>
          </cell>
          <cell r="M125">
            <v>0</v>
          </cell>
          <cell r="N125">
            <v>0</v>
          </cell>
          <cell r="O125">
            <v>7173722.75</v>
          </cell>
          <cell r="P125">
            <v>0</v>
          </cell>
          <cell r="Q125">
            <v>0</v>
          </cell>
          <cell r="R125">
            <v>0</v>
          </cell>
          <cell r="S125">
            <v>0</v>
          </cell>
          <cell r="T125">
            <v>0</v>
          </cell>
          <cell r="U125">
            <v>0</v>
          </cell>
        </row>
        <row r="126">
          <cell r="A126" t="str">
            <v>PRL</v>
          </cell>
          <cell r="B126">
            <v>126</v>
          </cell>
          <cell r="C126">
            <v>0</v>
          </cell>
          <cell r="D126">
            <v>0</v>
          </cell>
          <cell r="E126">
            <v>0</v>
          </cell>
          <cell r="F126">
            <v>0</v>
          </cell>
          <cell r="G126">
            <v>0</v>
          </cell>
          <cell r="H126">
            <v>0</v>
          </cell>
          <cell r="I126">
            <v>0</v>
          </cell>
          <cell r="J126">
            <v>0</v>
          </cell>
          <cell r="K126">
            <v>0</v>
          </cell>
          <cell r="L126">
            <v>0</v>
          </cell>
          <cell r="M126">
            <v>-189400</v>
          </cell>
          <cell r="N126">
            <v>-3763.6</v>
          </cell>
          <cell r="O126">
            <v>-1236.4000000000001</v>
          </cell>
          <cell r="P126">
            <v>0</v>
          </cell>
          <cell r="Q126">
            <v>0</v>
          </cell>
          <cell r="R126">
            <v>0</v>
          </cell>
          <cell r="S126">
            <v>0</v>
          </cell>
          <cell r="T126">
            <v>0</v>
          </cell>
          <cell r="U126">
            <v>0</v>
          </cell>
        </row>
        <row r="127">
          <cell r="A127" t="str">
            <v>RPP</v>
          </cell>
          <cell r="B127">
            <v>127</v>
          </cell>
          <cell r="C127">
            <v>0</v>
          </cell>
          <cell r="D127">
            <v>0</v>
          </cell>
          <cell r="E127">
            <v>0</v>
          </cell>
          <cell r="F127">
            <v>0</v>
          </cell>
          <cell r="G127">
            <v>0</v>
          </cell>
          <cell r="H127">
            <v>0</v>
          </cell>
          <cell r="I127">
            <v>0</v>
          </cell>
          <cell r="J127">
            <v>0</v>
          </cell>
          <cell r="K127">
            <v>0</v>
          </cell>
          <cell r="L127">
            <v>0</v>
          </cell>
          <cell r="M127">
            <v>-581136.36</v>
          </cell>
          <cell r="N127">
            <v>-465224.48</v>
          </cell>
          <cell r="O127">
            <v>-476502.74</v>
          </cell>
          <cell r="P127">
            <v>0</v>
          </cell>
          <cell r="Q127">
            <v>0</v>
          </cell>
          <cell r="R127">
            <v>0</v>
          </cell>
          <cell r="S127">
            <v>0</v>
          </cell>
          <cell r="T127">
            <v>0</v>
          </cell>
          <cell r="U127">
            <v>0</v>
          </cell>
        </row>
        <row r="128">
          <cell r="A128" t="str">
            <v>ANL</v>
          </cell>
          <cell r="B128">
            <v>128</v>
          </cell>
          <cell r="C128">
            <v>0</v>
          </cell>
          <cell r="D128">
            <v>0</v>
          </cell>
          <cell r="E128">
            <v>0</v>
          </cell>
          <cell r="F128">
            <v>0</v>
          </cell>
          <cell r="G128">
            <v>0</v>
          </cell>
          <cell r="H128">
            <v>0</v>
          </cell>
          <cell r="I128">
            <v>0</v>
          </cell>
          <cell r="J128">
            <v>0</v>
          </cell>
          <cell r="K128">
            <v>0</v>
          </cell>
          <cell r="L128">
            <v>0</v>
          </cell>
          <cell r="M128">
            <v>210645.34000000003</v>
          </cell>
          <cell r="N128">
            <v>260122.94</v>
          </cell>
          <cell r="O128">
            <v>276238.51</v>
          </cell>
          <cell r="P128">
            <v>0</v>
          </cell>
          <cell r="Q128">
            <v>0</v>
          </cell>
          <cell r="R128">
            <v>0</v>
          </cell>
          <cell r="S128">
            <v>0</v>
          </cell>
          <cell r="T128">
            <v>0</v>
          </cell>
          <cell r="U128">
            <v>0</v>
          </cell>
        </row>
        <row r="129">
          <cell r="A129" t="str">
            <v>CO2</v>
          </cell>
          <cell r="B129">
            <v>129</v>
          </cell>
          <cell r="C129">
            <v>0</v>
          </cell>
          <cell r="D129">
            <v>0</v>
          </cell>
          <cell r="E129">
            <v>0</v>
          </cell>
          <cell r="F129">
            <v>0</v>
          </cell>
          <cell r="G129">
            <v>0</v>
          </cell>
          <cell r="H129">
            <v>0</v>
          </cell>
          <cell r="I129">
            <v>0</v>
          </cell>
          <cell r="J129">
            <v>0</v>
          </cell>
          <cell r="K129">
            <v>0</v>
          </cell>
          <cell r="L129">
            <v>0</v>
          </cell>
          <cell r="M129">
            <v>99444.749999999069</v>
          </cell>
          <cell r="N129">
            <v>101253.10000000056</v>
          </cell>
          <cell r="O129">
            <v>100707.83</v>
          </cell>
          <cell r="P129">
            <v>0</v>
          </cell>
          <cell r="Q129">
            <v>0</v>
          </cell>
          <cell r="R129">
            <v>0</v>
          </cell>
          <cell r="S129">
            <v>0</v>
          </cell>
          <cell r="T129">
            <v>0</v>
          </cell>
          <cell r="U129">
            <v>0</v>
          </cell>
        </row>
        <row r="130">
          <cell r="A130" t="str">
            <v>CliPro</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row>
        <row r="131">
          <cell r="A131" t="str">
            <v>AE</v>
          </cell>
          <cell r="B131">
            <v>131</v>
          </cell>
          <cell r="C131">
            <v>959041.95000000007</v>
          </cell>
          <cell r="D131">
            <v>894376.25</v>
          </cell>
          <cell r="E131">
            <v>1497213.0899999999</v>
          </cell>
          <cell r="F131">
            <v>1524162.91</v>
          </cell>
          <cell r="G131">
            <v>1551597.83</v>
          </cell>
          <cell r="H131">
            <v>1581078.19</v>
          </cell>
          <cell r="I131">
            <v>2026699.49</v>
          </cell>
          <cell r="J131">
            <v>1720187.8299999998</v>
          </cell>
          <cell r="K131">
            <v>1471639.32</v>
          </cell>
          <cell r="L131">
            <v>1183092.4099999999</v>
          </cell>
          <cell r="M131">
            <v>1055172.3700000001</v>
          </cell>
          <cell r="N131">
            <v>959041.95000000007</v>
          </cell>
          <cell r="O131">
            <v>894376.25</v>
          </cell>
        </row>
        <row r="132">
          <cell r="A132" t="str">
            <v>CA</v>
          </cell>
          <cell r="B132">
            <v>132</v>
          </cell>
          <cell r="C132">
            <v>1020532.55</v>
          </cell>
          <cell r="D132">
            <v>1114280.76</v>
          </cell>
          <cell r="E132">
            <v>1164211.73</v>
          </cell>
          <cell r="F132">
            <v>1185167.54</v>
          </cell>
          <cell r="G132">
            <v>1206500.56</v>
          </cell>
          <cell r="H132">
            <v>1229424.07</v>
          </cell>
          <cell r="I132">
            <v>902706.76000000024</v>
          </cell>
          <cell r="J132">
            <v>1122569.81</v>
          </cell>
          <cell r="K132">
            <v>1065797.3899999999</v>
          </cell>
          <cell r="L132">
            <v>936660.56</v>
          </cell>
          <cell r="M132">
            <v>1089380.24</v>
          </cell>
          <cell r="N132">
            <v>1018878.55</v>
          </cell>
          <cell r="O132">
            <v>1114280.76</v>
          </cell>
        </row>
        <row r="133">
          <cell r="A133" t="str">
            <v>CR</v>
          </cell>
          <cell r="B133">
            <v>133</v>
          </cell>
          <cell r="C133">
            <v>-36181.719999999965</v>
          </cell>
          <cell r="D133">
            <v>177884.77999999997</v>
          </cell>
          <cell r="E133">
            <v>235242.14</v>
          </cell>
          <cell r="F133">
            <v>239476.5</v>
          </cell>
          <cell r="G133">
            <v>243787.08</v>
          </cell>
          <cell r="H133">
            <v>248419.03</v>
          </cell>
          <cell r="I133">
            <v>380152.69</v>
          </cell>
          <cell r="J133">
            <v>243155.11</v>
          </cell>
          <cell r="K133">
            <v>122800</v>
          </cell>
          <cell r="L133">
            <v>171319.71</v>
          </cell>
          <cell r="M133">
            <v>179701.43</v>
          </cell>
          <cell r="N133">
            <v>-36181.719999999965</v>
          </cell>
          <cell r="O133">
            <v>177884.77999999997</v>
          </cell>
        </row>
        <row r="134">
          <cell r="A134" t="str">
            <v>FR</v>
          </cell>
          <cell r="B134">
            <v>134</v>
          </cell>
          <cell r="C134">
            <v>0</v>
          </cell>
          <cell r="D134">
            <v>7267.35</v>
          </cell>
          <cell r="E134">
            <v>17043.64</v>
          </cell>
          <cell r="F134">
            <v>17350.43</v>
          </cell>
          <cell r="G134">
            <v>17662.740000000002</v>
          </cell>
          <cell r="H134">
            <v>17998.330000000002</v>
          </cell>
          <cell r="I134">
            <v>0</v>
          </cell>
          <cell r="J134">
            <v>0</v>
          </cell>
          <cell r="K134">
            <v>0</v>
          </cell>
          <cell r="L134">
            <v>0</v>
          </cell>
          <cell r="M134">
            <v>0</v>
          </cell>
          <cell r="N134">
            <v>1654</v>
          </cell>
          <cell r="O134">
            <v>7267.35</v>
          </cell>
        </row>
        <row r="135">
          <cell r="A135" t="str">
            <v>VE</v>
          </cell>
          <cell r="B135">
            <v>135</v>
          </cell>
          <cell r="C135">
            <v>-891032.65000000014</v>
          </cell>
          <cell r="D135">
            <v>-869956.94000000006</v>
          </cell>
          <cell r="E135">
            <v>-1323071.6100000001</v>
          </cell>
          <cell r="F135">
            <v>-1346886.9</v>
          </cell>
          <cell r="G135">
            <v>-1371130.86</v>
          </cell>
          <cell r="H135">
            <v>-1397182.35</v>
          </cell>
          <cell r="I135">
            <v>-1429804.79</v>
          </cell>
          <cell r="J135">
            <v>-1221099.05</v>
          </cell>
          <cell r="K135">
            <v>-1395322.01</v>
          </cell>
          <cell r="L135">
            <v>-950426.16</v>
          </cell>
          <cell r="M135">
            <v>-977441.21</v>
          </cell>
          <cell r="N135">
            <v>-891032.65000000014</v>
          </cell>
          <cell r="O135">
            <v>-869956.94000000006</v>
          </cell>
        </row>
        <row r="136">
          <cell r="A136" t="str">
            <v>RE</v>
          </cell>
          <cell r="B136">
            <v>136</v>
          </cell>
          <cell r="C136">
            <v>-91613.62</v>
          </cell>
          <cell r="D136">
            <v>-81148.36</v>
          </cell>
          <cell r="E136">
            <v>-115712.45</v>
          </cell>
          <cell r="F136">
            <v>-117795.27</v>
          </cell>
          <cell r="G136">
            <v>-119915.58</v>
          </cell>
          <cell r="H136">
            <v>-122193.98</v>
          </cell>
          <cell r="I136">
            <v>-275545.76</v>
          </cell>
          <cell r="J136">
            <v>-162130.18</v>
          </cell>
          <cell r="K136">
            <v>-138981.91</v>
          </cell>
          <cell r="L136">
            <v>-128038.78</v>
          </cell>
          <cell r="M136">
            <v>-109100.04</v>
          </cell>
          <cell r="N136">
            <v>-91613.62</v>
          </cell>
          <cell r="O136">
            <v>-81148.36</v>
          </cell>
        </row>
        <row r="137">
          <cell r="A137" t="str">
            <v>RC</v>
          </cell>
          <cell r="B137">
            <v>137</v>
          </cell>
          <cell r="C137">
            <v>-9650.31</v>
          </cell>
          <cell r="D137">
            <v>-16188.43</v>
          </cell>
          <cell r="E137">
            <v>-16757.650000000001</v>
          </cell>
          <cell r="F137">
            <v>-17059.29</v>
          </cell>
          <cell r="G137">
            <v>-17366.36</v>
          </cell>
          <cell r="H137">
            <v>-17696.32</v>
          </cell>
          <cell r="I137">
            <v>-2437.98</v>
          </cell>
          <cell r="J137">
            <v>-24498</v>
          </cell>
          <cell r="K137">
            <v>-24372</v>
          </cell>
          <cell r="L137">
            <v>-21654</v>
          </cell>
          <cell r="M137">
            <v>-16991.849999999999</v>
          </cell>
          <cell r="N137">
            <v>-9650.31</v>
          </cell>
          <cell r="O137">
            <v>-16188.43</v>
          </cell>
        </row>
        <row r="138">
          <cell r="A138" t="str">
            <v>ISoc</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row>
        <row r="139">
          <cell r="A139" t="str">
            <v>FP</v>
          </cell>
          <cell r="B139">
            <v>139</v>
          </cell>
          <cell r="C139">
            <v>518594290.03000003</v>
          </cell>
          <cell r="D139">
            <v>518498971.81000006</v>
          </cell>
          <cell r="E139">
            <v>518416708.28000003</v>
          </cell>
          <cell r="F139">
            <v>518343648.43000001</v>
          </cell>
          <cell r="G139">
            <v>548283713.6099999</v>
          </cell>
          <cell r="H139">
            <v>548232244.14999998</v>
          </cell>
          <cell r="I139">
            <v>483536970.07999992</v>
          </cell>
          <cell r="J139">
            <v>473572916.47000003</v>
          </cell>
          <cell r="K139">
            <v>468836264.97999996</v>
          </cell>
          <cell r="L139">
            <v>518634500.41000003</v>
          </cell>
          <cell r="M139">
            <v>518720714.91999996</v>
          </cell>
          <cell r="N139">
            <v>518689438.16000003</v>
          </cell>
          <cell r="O139">
            <v>518635586.95000005</v>
          </cell>
          <cell r="P139">
            <v>0</v>
          </cell>
        </row>
        <row r="140">
          <cell r="A140" t="str">
            <v>Sub</v>
          </cell>
          <cell r="B140">
            <v>140</v>
          </cell>
          <cell r="C140">
            <v>-905403.44</v>
          </cell>
          <cell r="D140">
            <v>-810085.22</v>
          </cell>
          <cell r="E140">
            <v>-727821.69</v>
          </cell>
          <cell r="F140">
            <v>-654761.84</v>
          </cell>
          <cell r="G140">
            <v>-594827.02</v>
          </cell>
          <cell r="H140">
            <v>-543357.56000000006</v>
          </cell>
          <cell r="I140">
            <v>0</v>
          </cell>
          <cell r="J140">
            <v>-573500.64999999991</v>
          </cell>
          <cell r="K140">
            <v>-696899.82000000007</v>
          </cell>
          <cell r="L140">
            <v>-1147378.3900000001</v>
          </cell>
          <cell r="M140">
            <v>-945613.82</v>
          </cell>
          <cell r="N140">
            <v>-1031828.33</v>
          </cell>
          <cell r="O140">
            <v>-1000551.57</v>
          </cell>
        </row>
        <row r="141">
          <cell r="A141" t="str">
            <v>Intot</v>
          </cell>
          <cell r="B141">
            <v>141</v>
          </cell>
          <cell r="C141" t="b">
            <v>1</v>
          </cell>
          <cell r="D141" t="b">
            <v>0</v>
          </cell>
          <cell r="E141" t="b">
            <v>1</v>
          </cell>
          <cell r="F141" t="b">
            <v>0</v>
          </cell>
          <cell r="G141" t="b">
            <v>0</v>
          </cell>
          <cell r="H141" t="b">
            <v>0</v>
          </cell>
          <cell r="I141">
            <v>0</v>
          </cell>
          <cell r="J141">
            <v>0</v>
          </cell>
          <cell r="K141">
            <v>0</v>
          </cell>
          <cell r="L141">
            <v>0</v>
          </cell>
          <cell r="M141">
            <v>0</v>
          </cell>
          <cell r="N141">
            <v>0</v>
          </cell>
          <cell r="O141" t="b">
            <v>0</v>
          </cell>
        </row>
        <row r="142">
          <cell r="A142" t="str">
            <v>Maj</v>
          </cell>
          <cell r="B142">
            <v>142</v>
          </cell>
          <cell r="C142">
            <v>3485598.95</v>
          </cell>
          <cell r="D142">
            <v>6102213.7700000005</v>
          </cell>
          <cell r="E142">
            <v>705398.37</v>
          </cell>
          <cell r="F142">
            <v>529048.78</v>
          </cell>
          <cell r="G142">
            <v>396786.58</v>
          </cell>
          <cell r="H142">
            <v>297589.94</v>
          </cell>
          <cell r="I142">
            <v>0</v>
          </cell>
          <cell r="J142">
            <v>0</v>
          </cell>
          <cell r="K142">
            <v>0</v>
          </cell>
          <cell r="L142">
            <v>8446329.0399999991</v>
          </cell>
          <cell r="M142">
            <v>7832351.6299999999</v>
          </cell>
          <cell r="N142">
            <v>3803211.0699998904</v>
          </cell>
          <cell r="O142">
            <v>4185307.38</v>
          </cell>
        </row>
        <row r="143">
          <cell r="A143" t="str">
            <v>DNA</v>
          </cell>
          <cell r="B143">
            <v>143</v>
          </cell>
          <cell r="C143">
            <v>131021.14</v>
          </cell>
          <cell r="D143">
            <v>131125.92000000001</v>
          </cell>
          <cell r="E143">
            <v>131125.92000000001</v>
          </cell>
          <cell r="F143">
            <v>131125.92000000001</v>
          </cell>
          <cell r="G143">
            <v>131125.92000000001</v>
          </cell>
          <cell r="H143">
            <v>131125.92000000001</v>
          </cell>
          <cell r="I143">
            <v>0</v>
          </cell>
          <cell r="J143">
            <v>0</v>
          </cell>
          <cell r="K143">
            <v>0</v>
          </cell>
          <cell r="L143">
            <v>81928.45</v>
          </cell>
          <cell r="M143">
            <v>14691.76</v>
          </cell>
          <cell r="N143">
            <v>29824.489999999998</v>
          </cell>
          <cell r="O143">
            <v>131125.92000000001</v>
          </cell>
        </row>
        <row r="144">
          <cell r="A144" t="str">
            <v>DED</v>
          </cell>
          <cell r="B144">
            <v>144</v>
          </cell>
          <cell r="C144">
            <v>1805.37</v>
          </cell>
          <cell r="D144">
            <v>1805.37</v>
          </cell>
          <cell r="E144">
            <v>1805.37</v>
          </cell>
          <cell r="F144">
            <v>1805.37</v>
          </cell>
          <cell r="G144">
            <v>1805.37</v>
          </cell>
          <cell r="H144">
            <v>1805.37</v>
          </cell>
          <cell r="I144">
            <v>0</v>
          </cell>
          <cell r="J144">
            <v>0</v>
          </cell>
          <cell r="K144">
            <v>0</v>
          </cell>
          <cell r="L144">
            <v>33505.480000000003</v>
          </cell>
          <cell r="M144">
            <v>77538.11</v>
          </cell>
          <cell r="N144">
            <v>2896.86</v>
          </cell>
          <cell r="O144">
            <v>1805.37</v>
          </cell>
        </row>
        <row r="145">
          <cell r="A145" t="str">
            <v>ME</v>
          </cell>
          <cell r="B145">
            <v>145</v>
          </cell>
          <cell r="C145">
            <v>22881299.530000001</v>
          </cell>
          <cell r="D145">
            <v>23127677.98</v>
          </cell>
          <cell r="E145">
            <v>23360247.920000002</v>
          </cell>
          <cell r="F145">
            <v>23536884.52</v>
          </cell>
          <cell r="G145">
            <v>27941381.52</v>
          </cell>
          <cell r="H145">
            <v>30845348.920000002</v>
          </cell>
          <cell r="I145">
            <v>0</v>
          </cell>
          <cell r="J145">
            <v>0</v>
          </cell>
          <cell r="K145">
            <v>0</v>
          </cell>
          <cell r="L145">
            <v>14953623.67</v>
          </cell>
          <cell r="M145">
            <v>13564548.09</v>
          </cell>
          <cell r="N145">
            <v>22581376.359999999</v>
          </cell>
          <cell r="O145">
            <v>22714850.690000001</v>
          </cell>
        </row>
        <row r="146">
          <cell r="A146" t="str">
            <v>IC</v>
          </cell>
          <cell r="B146">
            <v>146</v>
          </cell>
          <cell r="C146">
            <v>0</v>
          </cell>
          <cell r="D146">
            <v>0</v>
          </cell>
          <cell r="E146">
            <v>0</v>
          </cell>
          <cell r="F146">
            <v>0</v>
          </cell>
          <cell r="G146">
            <v>0</v>
          </cell>
          <cell r="H146">
            <v>0</v>
          </cell>
          <cell r="I146">
            <v>0</v>
          </cell>
          <cell r="J146">
            <v>0</v>
          </cell>
          <cell r="K146">
            <v>0</v>
          </cell>
          <cell r="L146">
            <v>1576021.75</v>
          </cell>
          <cell r="M146">
            <v>1607130.61</v>
          </cell>
          <cell r="N146">
            <v>2564224.9300000002</v>
          </cell>
          <cell r="O146">
            <v>2816861.03</v>
          </cell>
        </row>
        <row r="147">
          <cell r="A147" t="str">
            <v>IQ</v>
          </cell>
          <cell r="B147">
            <v>147</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row>
        <row r="148">
          <cell r="A148" t="str">
            <v>NR</v>
          </cell>
          <cell r="B148">
            <v>148</v>
          </cell>
          <cell r="C148">
            <v>-51761</v>
          </cell>
          <cell r="D148">
            <v>-24146.85</v>
          </cell>
          <cell r="E148">
            <v>-24533.200000000004</v>
          </cell>
          <cell r="F148">
            <v>-24974.79</v>
          </cell>
          <cell r="G148">
            <v>-25424.35</v>
          </cell>
          <cell r="H148">
            <v>-25907.409999999996</v>
          </cell>
          <cell r="I148">
            <v>0</v>
          </cell>
          <cell r="J148">
            <v>0</v>
          </cell>
          <cell r="K148">
            <v>0</v>
          </cell>
          <cell r="L148">
            <v>-19051.830000000002</v>
          </cell>
          <cell r="M148">
            <v>-161172.1</v>
          </cell>
          <cell r="N148">
            <v>92360.37</v>
          </cell>
          <cell r="O148">
            <v>50500.639999999999</v>
          </cell>
        </row>
        <row r="149">
          <cell r="A149" t="str">
            <v>DEC</v>
          </cell>
          <cell r="B149">
            <v>149</v>
          </cell>
          <cell r="C149">
            <v>0</v>
          </cell>
          <cell r="D149">
            <v>0</v>
          </cell>
          <cell r="E149">
            <v>0</v>
          </cell>
          <cell r="F149">
            <v>0</v>
          </cell>
          <cell r="G149">
            <v>0</v>
          </cell>
          <cell r="H149">
            <v>0</v>
          </cell>
          <cell r="I149">
            <v>0</v>
          </cell>
          <cell r="J149">
            <v>0</v>
          </cell>
          <cell r="K149">
            <v>0</v>
          </cell>
          <cell r="L149">
            <v>172257.92999999993</v>
          </cell>
          <cell r="M149">
            <v>-15144.12</v>
          </cell>
          <cell r="N149">
            <v>-35830.660000000003</v>
          </cell>
          <cell r="O149">
            <v>-25487.71</v>
          </cell>
        </row>
        <row r="150">
          <cell r="A150" t="str">
            <v>IBNO</v>
          </cell>
          <cell r="B150">
            <v>150</v>
          </cell>
          <cell r="C150">
            <v>0</v>
          </cell>
          <cell r="D150">
            <v>0</v>
          </cell>
          <cell r="E150">
            <v>0</v>
          </cell>
          <cell r="F150">
            <v>0</v>
          </cell>
          <cell r="G150">
            <v>0</v>
          </cell>
          <cell r="H150">
            <v>0</v>
          </cell>
          <cell r="I150">
            <v>0</v>
          </cell>
          <cell r="J150">
            <v>0</v>
          </cell>
          <cell r="K150">
            <v>0</v>
          </cell>
          <cell r="L150">
            <v>0</v>
          </cell>
          <cell r="M150">
            <v>0</v>
          </cell>
          <cell r="N150">
            <v>0</v>
          </cell>
          <cell r="O150">
            <v>0</v>
          </cell>
        </row>
        <row r="151">
          <cell r="A151" t="str">
            <v>PF</v>
          </cell>
          <cell r="B151">
            <v>151</v>
          </cell>
          <cell r="C151">
            <v>0</v>
          </cell>
          <cell r="D151">
            <v>0</v>
          </cell>
          <cell r="E151">
            <v>0</v>
          </cell>
          <cell r="F151">
            <v>0</v>
          </cell>
          <cell r="G151">
            <v>0</v>
          </cell>
          <cell r="H151">
            <v>0</v>
          </cell>
          <cell r="I151">
            <v>0</v>
          </cell>
          <cell r="J151">
            <v>0</v>
          </cell>
          <cell r="K151">
            <v>0</v>
          </cell>
          <cell r="L151">
            <v>0</v>
          </cell>
          <cell r="M151">
            <v>0</v>
          </cell>
          <cell r="N151">
            <v>0</v>
          </cell>
          <cell r="O151">
            <v>0</v>
          </cell>
        </row>
        <row r="152">
          <cell r="A152" t="str">
            <v>+/-X</v>
          </cell>
          <cell r="B152">
            <v>152</v>
          </cell>
          <cell r="C152">
            <v>0</v>
          </cell>
          <cell r="D152">
            <v>0</v>
          </cell>
          <cell r="E152">
            <v>0</v>
          </cell>
          <cell r="F152">
            <v>0</v>
          </cell>
          <cell r="G152">
            <v>0</v>
          </cell>
          <cell r="H152">
            <v>0</v>
          </cell>
          <cell r="I152">
            <v>0</v>
          </cell>
          <cell r="J152">
            <v>0</v>
          </cell>
          <cell r="K152">
            <v>0</v>
          </cell>
          <cell r="L152">
            <v>0</v>
          </cell>
          <cell r="M152">
            <v>0</v>
          </cell>
          <cell r="N152">
            <v>0</v>
          </cell>
          <cell r="O152">
            <v>0</v>
          </cell>
        </row>
        <row r="153">
          <cell r="A153" t="str">
            <v>FT</v>
          </cell>
          <cell r="B153">
            <v>153</v>
          </cell>
          <cell r="C153">
            <v>0</v>
          </cell>
          <cell r="D153">
            <v>0</v>
          </cell>
          <cell r="E153">
            <v>0</v>
          </cell>
          <cell r="F153">
            <v>0</v>
          </cell>
          <cell r="G153">
            <v>0</v>
          </cell>
          <cell r="H153">
            <v>0</v>
          </cell>
          <cell r="I153">
            <v>0</v>
          </cell>
          <cell r="J153">
            <v>0</v>
          </cell>
          <cell r="K153">
            <v>0</v>
          </cell>
          <cell r="L153">
            <v>123931.7</v>
          </cell>
          <cell r="M153">
            <v>0</v>
          </cell>
          <cell r="N153">
            <v>0</v>
          </cell>
          <cell r="O153">
            <v>0</v>
          </cell>
        </row>
        <row r="154">
          <cell r="A154" t="str">
            <v>FP_BNO</v>
          </cell>
          <cell r="B154">
            <v>154</v>
          </cell>
          <cell r="C154">
            <v>14380.85</v>
          </cell>
          <cell r="D154">
            <v>15076.697999999999</v>
          </cell>
          <cell r="E154">
            <v>15076.697999999999</v>
          </cell>
          <cell r="F154">
            <v>15076.697999999999</v>
          </cell>
          <cell r="G154">
            <v>15076.697999999999</v>
          </cell>
          <cell r="H154">
            <v>15076.697999999999</v>
          </cell>
          <cell r="I154">
            <v>12198.8658</v>
          </cell>
          <cell r="J154">
            <v>11870.544</v>
          </cell>
          <cell r="K154">
            <v>11935.487999999999</v>
          </cell>
          <cell r="L154">
            <v>12001.404</v>
          </cell>
          <cell r="M154">
            <v>12021.696</v>
          </cell>
          <cell r="N154">
            <v>14380.85</v>
          </cell>
          <cell r="O154">
            <v>14380.85</v>
          </cell>
        </row>
        <row r="155">
          <cell r="A155" t="str">
            <v>Rés_BNO</v>
          </cell>
          <cell r="B155">
            <v>155</v>
          </cell>
          <cell r="C155">
            <v>640.17999999999995</v>
          </cell>
          <cell r="D155">
            <v>671.15750000000003</v>
          </cell>
          <cell r="E155">
            <v>671.15750000000003</v>
          </cell>
          <cell r="F155">
            <v>671.15750000000003</v>
          </cell>
          <cell r="G155">
            <v>671.15750000000003</v>
          </cell>
          <cell r="H155">
            <v>671.15750000000003</v>
          </cell>
          <cell r="I155">
            <v>1075.5899999999999</v>
          </cell>
          <cell r="J155">
            <v>1184.24</v>
          </cell>
          <cell r="K155">
            <v>1292.48</v>
          </cell>
          <cell r="L155">
            <v>1402.34</v>
          </cell>
          <cell r="M155">
            <v>1436.16</v>
          </cell>
          <cell r="N155">
            <v>640.17999999999995</v>
          </cell>
          <cell r="O155">
            <v>640.17999999999995</v>
          </cell>
        </row>
        <row r="156">
          <cell r="A156" t="str">
            <v>DNA_BNO</v>
          </cell>
          <cell r="B156">
            <v>156</v>
          </cell>
          <cell r="C156">
            <v>3185748.38</v>
          </cell>
          <cell r="D156">
            <v>3037854.83</v>
          </cell>
          <cell r="E156">
            <v>3037855.48</v>
          </cell>
          <cell r="F156">
            <v>3037856.13</v>
          </cell>
          <cell r="G156">
            <v>3037856.78</v>
          </cell>
          <cell r="H156">
            <v>3037857.43</v>
          </cell>
          <cell r="K156">
            <v>0</v>
          </cell>
          <cell r="L156">
            <v>0</v>
          </cell>
          <cell r="M156">
            <v>0</v>
          </cell>
          <cell r="N156">
            <v>2541799.36</v>
          </cell>
          <cell r="O156">
            <v>2824672.45</v>
          </cell>
        </row>
        <row r="157">
          <cell r="A157" t="str">
            <v>DD_BNO</v>
          </cell>
          <cell r="B157">
            <v>157</v>
          </cell>
          <cell r="C157">
            <v>0</v>
          </cell>
          <cell r="D157">
            <v>0</v>
          </cell>
          <cell r="E157">
            <v>0</v>
          </cell>
          <cell r="F157">
            <v>0</v>
          </cell>
          <cell r="G157">
            <v>0</v>
          </cell>
          <cell r="H157">
            <v>0</v>
          </cell>
          <cell r="K157">
            <v>0</v>
          </cell>
          <cell r="L157">
            <v>0</v>
          </cell>
          <cell r="M157">
            <v>0</v>
          </cell>
          <cell r="N157">
            <v>430.68</v>
          </cell>
          <cell r="O157">
            <v>0</v>
          </cell>
        </row>
        <row r="158">
          <cell r="A158" t="str">
            <v>IntNot_BNO</v>
          </cell>
          <cell r="B158">
            <v>158</v>
          </cell>
          <cell r="C158">
            <v>3.07</v>
          </cell>
          <cell r="D158">
            <v>2.15</v>
          </cell>
          <cell r="E158">
            <v>2.0699999999999998</v>
          </cell>
          <cell r="F158">
            <v>2.0499999999999998</v>
          </cell>
          <cell r="G158">
            <v>0</v>
          </cell>
          <cell r="H158">
            <v>0</v>
          </cell>
          <cell r="K158">
            <v>0</v>
          </cell>
          <cell r="L158">
            <v>0</v>
          </cell>
          <cell r="M158">
            <v>0</v>
          </cell>
          <cell r="N158">
            <v>29.44</v>
          </cell>
          <cell r="O158">
            <v>3.26</v>
          </cell>
        </row>
        <row r="159">
          <cell r="A159" t="str">
            <v>Divers</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row>
        <row r="160">
          <cell r="A160" t="str">
            <v>RdVMT</v>
          </cell>
          <cell r="B160">
            <v>160</v>
          </cell>
          <cell r="C160">
            <v>8082698</v>
          </cell>
          <cell r="D160">
            <v>0</v>
          </cell>
          <cell r="E160">
            <v>0</v>
          </cell>
          <cell r="F160">
            <v>0</v>
          </cell>
          <cell r="G160">
            <v>0</v>
          </cell>
          <cell r="H160">
            <v>0</v>
          </cell>
          <cell r="J160">
            <v>8125488</v>
          </cell>
          <cell r="K160">
            <v>7819679.5199999996</v>
          </cell>
          <cell r="L160">
            <v>7668347.1500000004</v>
          </cell>
          <cell r="M160">
            <v>7756285.7399999993</v>
          </cell>
          <cell r="N160">
            <v>7739028.4300000006</v>
          </cell>
          <cell r="O160">
            <v>0</v>
          </cell>
        </row>
        <row r="161">
          <cell r="A161" t="str">
            <v>CG</v>
          </cell>
          <cell r="B161">
            <v>161</v>
          </cell>
          <cell r="C161">
            <v>66975137.260000005</v>
          </cell>
          <cell r="D161">
            <v>0</v>
          </cell>
          <cell r="E161">
            <v>0</v>
          </cell>
          <cell r="F161">
            <v>0</v>
          </cell>
          <cell r="G161">
            <v>0</v>
          </cell>
          <cell r="H161">
            <v>0</v>
          </cell>
          <cell r="J161">
            <v>0</v>
          </cell>
          <cell r="K161">
            <v>0</v>
          </cell>
          <cell r="L161">
            <v>57078544.440000013</v>
          </cell>
          <cell r="M161">
            <v>57083312.679999985</v>
          </cell>
          <cell r="N161">
            <v>60523459.749999993</v>
          </cell>
          <cell r="O161">
            <v>61366107.609999992</v>
          </cell>
        </row>
        <row r="162">
          <cell r="A162" t="str">
            <v>SmA</v>
          </cell>
          <cell r="B162">
            <v>162</v>
          </cell>
          <cell r="C162">
            <v>2191136.5</v>
          </cell>
          <cell r="D162">
            <v>0</v>
          </cell>
          <cell r="E162">
            <v>0</v>
          </cell>
          <cell r="F162">
            <v>0</v>
          </cell>
          <cell r="G162">
            <v>0</v>
          </cell>
          <cell r="H162">
            <v>0</v>
          </cell>
          <cell r="L162">
            <v>8028388.1299999999</v>
          </cell>
          <cell r="M162">
            <v>13734834.460000001</v>
          </cell>
          <cell r="N162">
            <v>11780566.539999999</v>
          </cell>
          <cell r="O162">
            <v>9173544.6300000008</v>
          </cell>
        </row>
        <row r="163">
          <cell r="A163" t="str">
            <v>PCM</v>
          </cell>
          <cell r="B163">
            <v>163</v>
          </cell>
          <cell r="C163">
            <v>0</v>
          </cell>
          <cell r="D163">
            <v>0</v>
          </cell>
          <cell r="E163">
            <v>0</v>
          </cell>
          <cell r="F163">
            <v>0</v>
          </cell>
          <cell r="G163">
            <v>0</v>
          </cell>
          <cell r="H163">
            <v>0</v>
          </cell>
          <cell r="L163">
            <v>338841.51</v>
          </cell>
          <cell r="M163">
            <v>2006254.56</v>
          </cell>
          <cell r="N163">
            <v>211679.66</v>
          </cell>
          <cell r="O163">
            <v>207723.89</v>
          </cell>
        </row>
        <row r="164">
          <cell r="A164" t="str">
            <v>Mig7</v>
          </cell>
          <cell r="B164">
            <v>164</v>
          </cell>
          <cell r="C164">
            <v>149293.5</v>
          </cell>
          <cell r="D164">
            <v>0</v>
          </cell>
          <cell r="E164">
            <v>0</v>
          </cell>
          <cell r="F164">
            <v>0</v>
          </cell>
          <cell r="G164">
            <v>0</v>
          </cell>
          <cell r="H164">
            <v>0</v>
          </cell>
          <cell r="L164">
            <v>0</v>
          </cell>
          <cell r="M164">
            <v>0</v>
          </cell>
          <cell r="N164">
            <v>0</v>
          </cell>
          <cell r="O164">
            <v>275105.25</v>
          </cell>
        </row>
        <row r="165">
          <cell r="A165" t="str">
            <v>EOC</v>
          </cell>
          <cell r="B165">
            <v>165</v>
          </cell>
          <cell r="C165">
            <v>0</v>
          </cell>
          <cell r="D165">
            <v>0</v>
          </cell>
          <cell r="E165">
            <v>0</v>
          </cell>
          <cell r="F165">
            <v>0</v>
          </cell>
          <cell r="G165">
            <v>0</v>
          </cell>
          <cell r="H165">
            <v>0</v>
          </cell>
          <cell r="L165">
            <v>0</v>
          </cell>
          <cell r="M165">
            <v>0</v>
          </cell>
          <cell r="N165">
            <v>0</v>
          </cell>
          <cell r="O165">
            <v>66528.38</v>
          </cell>
        </row>
        <row r="166">
          <cell r="A166" t="str">
            <v>Rtime</v>
          </cell>
          <cell r="B166">
            <v>166</v>
          </cell>
          <cell r="C166">
            <v>176840</v>
          </cell>
          <cell r="D166">
            <v>0</v>
          </cell>
          <cell r="E166">
            <v>0</v>
          </cell>
          <cell r="F166">
            <v>0</v>
          </cell>
          <cell r="G166">
            <v>0</v>
          </cell>
          <cell r="H166">
            <v>0</v>
          </cell>
          <cell r="L166">
            <v>236885.72</v>
          </cell>
          <cell r="M166">
            <v>564275.06999999995</v>
          </cell>
          <cell r="N166">
            <v>1608685.74</v>
          </cell>
          <cell r="O166">
            <v>748510.03</v>
          </cell>
        </row>
        <row r="167">
          <cell r="A167" t="str">
            <v>CptV</v>
          </cell>
          <cell r="B167">
            <v>167</v>
          </cell>
          <cell r="C167">
            <v>0</v>
          </cell>
          <cell r="D167">
            <v>0</v>
          </cell>
          <cell r="E167">
            <v>0</v>
          </cell>
          <cell r="F167">
            <v>0</v>
          </cell>
          <cell r="G167">
            <v>0</v>
          </cell>
          <cell r="H167">
            <v>0</v>
          </cell>
          <cell r="L167">
            <v>0</v>
          </cell>
          <cell r="M167">
            <v>162486.53</v>
          </cell>
          <cell r="N167">
            <v>171585.64</v>
          </cell>
          <cell r="O167">
            <v>115128.4</v>
          </cell>
        </row>
        <row r="168">
          <cell r="A168" t="str">
            <v>Flex</v>
          </cell>
          <cell r="B168">
            <v>168</v>
          </cell>
          <cell r="C168">
            <v>0</v>
          </cell>
          <cell r="D168">
            <v>0</v>
          </cell>
          <cell r="E168">
            <v>0</v>
          </cell>
          <cell r="F168">
            <v>0</v>
          </cell>
          <cell r="G168">
            <v>0</v>
          </cell>
          <cell r="H168">
            <v>0</v>
          </cell>
          <cell r="L168">
            <v>0</v>
          </cell>
          <cell r="M168">
            <v>0</v>
          </cell>
          <cell r="N168">
            <v>9611.68</v>
          </cell>
          <cell r="O168">
            <v>3143.72</v>
          </cell>
        </row>
        <row r="169">
          <cell r="A169" t="str">
            <v>SmEP</v>
          </cell>
          <cell r="B169">
            <v>169</v>
          </cell>
          <cell r="C169">
            <v>1311231</v>
          </cell>
          <cell r="D169">
            <v>0</v>
          </cell>
          <cell r="E169">
            <v>0</v>
          </cell>
          <cell r="F169">
            <v>0</v>
          </cell>
          <cell r="G169">
            <v>0</v>
          </cell>
          <cell r="H169">
            <v>0</v>
          </cell>
          <cell r="L169">
            <v>0</v>
          </cell>
          <cell r="M169">
            <v>0</v>
          </cell>
          <cell r="N169">
            <v>11056</v>
          </cell>
          <cell r="O169">
            <v>0</v>
          </cell>
        </row>
        <row r="170">
          <cell r="A170" t="str">
            <v>AppEP</v>
          </cell>
          <cell r="B170">
            <v>170</v>
          </cell>
          <cell r="C170">
            <v>0</v>
          </cell>
          <cell r="D170">
            <v>0</v>
          </cell>
          <cell r="E170">
            <v>0</v>
          </cell>
          <cell r="F170">
            <v>0</v>
          </cell>
          <cell r="G170">
            <v>0</v>
          </cell>
          <cell r="H170">
            <v>0</v>
          </cell>
          <cell r="L170">
            <v>0</v>
          </cell>
          <cell r="M170">
            <v>0</v>
          </cell>
          <cell r="N170">
            <v>29865.39</v>
          </cell>
          <cell r="O170">
            <v>42288.43</v>
          </cell>
        </row>
        <row r="171">
          <cell r="A171" t="str">
            <v>LED</v>
          </cell>
          <cell r="B171">
            <v>171</v>
          </cell>
          <cell r="C171">
            <v>0</v>
          </cell>
          <cell r="D171">
            <v>0</v>
          </cell>
          <cell r="E171">
            <v>0</v>
          </cell>
          <cell r="F171">
            <v>0</v>
          </cell>
          <cell r="G171">
            <v>0</v>
          </cell>
          <cell r="H171">
            <v>0</v>
          </cell>
          <cell r="L171">
            <v>0</v>
          </cell>
          <cell r="M171">
            <v>0</v>
          </cell>
          <cell r="N171">
            <v>0</v>
          </cell>
          <cell r="O171">
            <v>106796.08</v>
          </cell>
        </row>
      </sheetData>
      <sheetData sheetId="4" refreshError="1"/>
      <sheetData sheetId="5" refreshError="1"/>
      <sheetData sheetId="6" refreshError="1">
        <row r="1">
          <cell r="A1" t="str">
            <v>Line</v>
          </cell>
          <cell r="B1" t="str">
            <v>9 Gaz</v>
          </cell>
          <cell r="C1" t="str">
            <v>9 Elec</v>
          </cell>
          <cell r="D1" t="str">
            <v>G/NG</v>
          </cell>
          <cell r="E1">
            <v>0</v>
          </cell>
          <cell r="F1" t="str">
            <v>Cl.2</v>
          </cell>
          <cell r="G1" t="str">
            <v>Libellé Gaz</v>
          </cell>
          <cell r="H1" t="str">
            <v>Libellé Elec</v>
          </cell>
          <cell r="I1">
            <v>0</v>
          </cell>
          <cell r="J1">
            <v>0</v>
          </cell>
          <cell r="K1">
            <v>0</v>
          </cell>
          <cell r="L1">
            <v>0</v>
          </cell>
        </row>
        <row r="2">
          <cell r="A2">
            <v>0</v>
          </cell>
          <cell r="B2">
            <v>0</v>
          </cell>
          <cell r="C2">
            <v>0</v>
          </cell>
          <cell r="D2">
            <v>0</v>
          </cell>
          <cell r="E2">
            <v>0</v>
          </cell>
          <cell r="F2">
            <v>0</v>
          </cell>
          <cell r="G2">
            <v>0</v>
          </cell>
          <cell r="H2">
            <v>0</v>
          </cell>
          <cell r="I2">
            <v>0</v>
          </cell>
          <cell r="J2">
            <v>0</v>
          </cell>
          <cell r="K2">
            <v>0</v>
          </cell>
          <cell r="L2">
            <v>0</v>
          </cell>
        </row>
        <row r="3">
          <cell r="A3">
            <v>0</v>
          </cell>
          <cell r="B3">
            <v>0</v>
          </cell>
          <cell r="C3">
            <v>0</v>
          </cell>
          <cell r="D3">
            <v>0</v>
          </cell>
          <cell r="E3">
            <v>0</v>
          </cell>
          <cell r="F3">
            <v>0</v>
          </cell>
          <cell r="G3">
            <v>0</v>
          </cell>
          <cell r="H3">
            <v>0</v>
          </cell>
          <cell r="I3">
            <v>0</v>
          </cell>
          <cell r="J3">
            <v>0</v>
          </cell>
          <cell r="K3">
            <v>0</v>
          </cell>
          <cell r="L3">
            <v>0</v>
          </cell>
        </row>
        <row r="4">
          <cell r="A4">
            <v>0</v>
          </cell>
          <cell r="B4">
            <v>0</v>
          </cell>
          <cell r="C4">
            <v>0</v>
          </cell>
          <cell r="D4">
            <v>0</v>
          </cell>
          <cell r="E4">
            <v>0</v>
          </cell>
          <cell r="F4">
            <v>0</v>
          </cell>
          <cell r="G4">
            <v>0</v>
          </cell>
          <cell r="H4">
            <v>0</v>
          </cell>
          <cell r="I4">
            <v>0</v>
          </cell>
          <cell r="J4">
            <v>0</v>
          </cell>
          <cell r="K4">
            <v>0</v>
          </cell>
          <cell r="L4">
            <v>0</v>
          </cell>
        </row>
        <row r="5">
          <cell r="A5">
            <v>0</v>
          </cell>
          <cell r="B5">
            <v>0</v>
          </cell>
          <cell r="C5">
            <v>0</v>
          </cell>
          <cell r="D5">
            <v>0</v>
          </cell>
          <cell r="E5">
            <v>0</v>
          </cell>
          <cell r="F5">
            <v>0</v>
          </cell>
          <cell r="G5">
            <v>0</v>
          </cell>
          <cell r="H5">
            <v>0</v>
          </cell>
          <cell r="I5">
            <v>0</v>
          </cell>
          <cell r="J5">
            <v>0</v>
          </cell>
          <cell r="K5">
            <v>0</v>
          </cell>
          <cell r="L5">
            <v>0</v>
          </cell>
        </row>
        <row r="6">
          <cell r="A6">
            <v>0</v>
          </cell>
          <cell r="B6">
            <v>0</v>
          </cell>
          <cell r="C6">
            <v>0</v>
          </cell>
          <cell r="D6">
            <v>0</v>
          </cell>
          <cell r="E6">
            <v>0</v>
          </cell>
          <cell r="F6">
            <v>0</v>
          </cell>
          <cell r="G6">
            <v>0</v>
          </cell>
          <cell r="H6">
            <v>0</v>
          </cell>
          <cell r="I6">
            <v>0</v>
          </cell>
          <cell r="J6">
            <v>0</v>
          </cell>
          <cell r="K6">
            <v>0</v>
          </cell>
          <cell r="L6">
            <v>0</v>
          </cell>
        </row>
        <row r="7">
          <cell r="A7">
            <v>7</v>
          </cell>
          <cell r="B7" t="str">
            <v>T1</v>
          </cell>
          <cell r="C7" t="str">
            <v>T1</v>
          </cell>
          <cell r="G7" t="str">
            <v xml:space="preserve"> Utilisation du réseau de distribution</v>
          </cell>
          <cell r="H7" t="str">
            <v xml:space="preserve"> Utilisation du réseau de distribution</v>
          </cell>
          <cell r="I7">
            <v>0</v>
          </cell>
          <cell r="J7">
            <v>0</v>
          </cell>
          <cell r="K7">
            <v>0</v>
          </cell>
          <cell r="L7">
            <v>0</v>
          </cell>
        </row>
        <row r="8">
          <cell r="A8">
            <v>8</v>
          </cell>
          <cell r="B8" t="str">
            <v>964.710</v>
          </cell>
          <cell r="C8" t="str">
            <v>962.710</v>
          </cell>
          <cell r="D8" t="str">
            <v/>
          </cell>
          <cell r="G8" t="str">
            <v>Services de support</v>
          </cell>
          <cell r="H8" t="str">
            <v>Services de support</v>
          </cell>
          <cell r="I8">
            <v>0</v>
          </cell>
          <cell r="J8">
            <v>0</v>
          </cell>
          <cell r="K8">
            <v>0</v>
          </cell>
          <cell r="L8">
            <v>0</v>
          </cell>
        </row>
        <row r="9">
          <cell r="A9">
            <v>9</v>
          </cell>
          <cell r="B9" t="str">
            <v>964.710.00</v>
          </cell>
          <cell r="C9" t="str">
            <v>962.710.00</v>
          </cell>
          <cell r="D9" t="str">
            <v>G</v>
          </cell>
          <cell r="E9">
            <v>0</v>
          </cell>
          <cell r="F9">
            <v>0</v>
          </cell>
          <cell r="G9" t="str">
            <v>Frais des services techniques</v>
          </cell>
          <cell r="H9" t="str">
            <v>Frais des services techniques</v>
          </cell>
          <cell r="I9">
            <v>0</v>
          </cell>
          <cell r="J9">
            <v>0</v>
          </cell>
          <cell r="K9">
            <v>0</v>
          </cell>
          <cell r="L9">
            <v>0</v>
          </cell>
        </row>
        <row r="10">
          <cell r="A10">
            <v>10</v>
          </cell>
          <cell r="B10" t="str">
            <v>964.710.10</v>
          </cell>
          <cell r="C10" t="str">
            <v>962.710.10</v>
          </cell>
          <cell r="D10" t="str">
            <v>G</v>
          </cell>
          <cell r="E10">
            <v>0</v>
          </cell>
          <cell r="F10">
            <v>0</v>
          </cell>
          <cell r="G10" t="str">
            <v>Frais des services généraux</v>
          </cell>
          <cell r="H10" t="str">
            <v>Frais des services généraux</v>
          </cell>
          <cell r="I10">
            <v>0</v>
          </cell>
          <cell r="J10">
            <v>0</v>
          </cell>
          <cell r="K10">
            <v>0</v>
          </cell>
          <cell r="L10">
            <v>0</v>
          </cell>
        </row>
        <row r="11">
          <cell r="A11">
            <v>11</v>
          </cell>
          <cell r="B11" t="str">
            <v>964.710.11</v>
          </cell>
          <cell r="C11" t="str">
            <v>962.710.11</v>
          </cell>
          <cell r="D11" t="str">
            <v>G</v>
          </cell>
          <cell r="E11">
            <v>0</v>
          </cell>
          <cell r="F11">
            <v>0</v>
          </cell>
          <cell r="G11" t="str">
            <v>Frais de l'informatique (hors projets)</v>
          </cell>
          <cell r="H11" t="str">
            <v>Frais de l'informatique (hors projets)</v>
          </cell>
          <cell r="I11">
            <v>0</v>
          </cell>
          <cell r="J11">
            <v>0</v>
          </cell>
          <cell r="K11">
            <v>0</v>
          </cell>
          <cell r="L11">
            <v>0</v>
          </cell>
        </row>
        <row r="12">
          <cell r="A12">
            <v>12</v>
          </cell>
          <cell r="B12" t="str">
            <v>964.710.12</v>
          </cell>
          <cell r="C12" t="str">
            <v>962.710.12</v>
          </cell>
          <cell r="D12" t="str">
            <v>G</v>
          </cell>
          <cell r="E12">
            <v>0</v>
          </cell>
          <cell r="F12">
            <v>0</v>
          </cell>
          <cell r="G12" t="str">
            <v>Coûts des projets IT</v>
          </cell>
          <cell r="H12" t="str">
            <v>Coûts des projets IT</v>
          </cell>
          <cell r="I12">
            <v>0</v>
          </cell>
          <cell r="J12">
            <v>0</v>
          </cell>
          <cell r="K12">
            <v>0</v>
          </cell>
          <cell r="L12">
            <v>0</v>
          </cell>
        </row>
        <row r="13">
          <cell r="A13">
            <v>13</v>
          </cell>
          <cell r="B13" t="str">
            <v>964.710.21</v>
          </cell>
          <cell r="C13" t="str">
            <v>962.710.20</v>
          </cell>
          <cell r="D13" t="str">
            <v>G</v>
          </cell>
          <cell r="E13">
            <v>0</v>
          </cell>
          <cell r="F13">
            <v>0</v>
          </cell>
          <cell r="G13" t="str">
            <v>Frais de gestion de la clientèle</v>
          </cell>
          <cell r="H13" t="str">
            <v>Frais de gestion de la clientèle</v>
          </cell>
          <cell r="I13">
            <v>0</v>
          </cell>
          <cell r="J13">
            <v>0</v>
          </cell>
          <cell r="K13">
            <v>0</v>
          </cell>
          <cell r="L13">
            <v>0</v>
          </cell>
        </row>
        <row r="14">
          <cell r="A14">
            <v>14</v>
          </cell>
          <cell r="B14" t="str">
            <v>964.710.30</v>
          </cell>
          <cell r="C14" t="str">
            <v>962.710.30</v>
          </cell>
          <cell r="D14" t="str">
            <v>G</v>
          </cell>
          <cell r="E14">
            <v>0</v>
          </cell>
          <cell r="F14">
            <v>0</v>
          </cell>
          <cell r="G14" t="str">
            <v>Redevances et cotisations diverses</v>
          </cell>
          <cell r="H14" t="str">
            <v>Redevances et cotisations diverses</v>
          </cell>
          <cell r="I14">
            <v>0</v>
          </cell>
          <cell r="J14">
            <v>0</v>
          </cell>
          <cell r="K14">
            <v>0</v>
          </cell>
          <cell r="L14">
            <v>0</v>
          </cell>
        </row>
        <row r="15">
          <cell r="A15">
            <v>15</v>
          </cell>
          <cell r="B15" t="str">
            <v>964.710.32</v>
          </cell>
          <cell r="C15" t="str">
            <v>962.710.32</v>
          </cell>
          <cell r="D15" t="str">
            <v>NG</v>
          </cell>
          <cell r="E15">
            <v>0</v>
          </cell>
          <cell r="F15">
            <v>0</v>
          </cell>
          <cell r="G15" t="str">
            <v>Redevances de transit</v>
          </cell>
          <cell r="H15" t="str">
            <v>Redevances de transit</v>
          </cell>
          <cell r="I15">
            <v>0</v>
          </cell>
          <cell r="J15">
            <v>0</v>
          </cell>
          <cell r="K15">
            <v>0</v>
          </cell>
          <cell r="L15">
            <v>0</v>
          </cell>
        </row>
        <row r="16">
          <cell r="A16">
            <v>16</v>
          </cell>
          <cell r="B16" t="str">
            <v>964.710.5</v>
          </cell>
          <cell r="C16" t="str">
            <v>962.710.5</v>
          </cell>
          <cell r="D16" t="str">
            <v/>
          </cell>
          <cell r="E16">
            <v>0</v>
          </cell>
          <cell r="F16">
            <v>0</v>
          </cell>
          <cell r="G16" t="str">
            <v>Coûts des installations hors réseau</v>
          </cell>
          <cell r="H16" t="str">
            <v>Coûts des installations hors réseau</v>
          </cell>
          <cell r="I16">
            <v>0</v>
          </cell>
          <cell r="J16">
            <v>0</v>
          </cell>
          <cell r="K16">
            <v>0</v>
          </cell>
          <cell r="L16">
            <v>0</v>
          </cell>
        </row>
        <row r="17">
          <cell r="A17">
            <v>17</v>
          </cell>
          <cell r="B17" t="str">
            <v>964.710.50</v>
          </cell>
          <cell r="C17" t="str">
            <v>962.710.50</v>
          </cell>
          <cell r="D17" t="str">
            <v>G</v>
          </cell>
          <cell r="E17">
            <v>0</v>
          </cell>
          <cell r="F17">
            <v>0</v>
          </cell>
          <cell r="G17" t="str">
            <v>Entretien</v>
          </cell>
          <cell r="H17" t="str">
            <v>Entretien</v>
          </cell>
          <cell r="I17">
            <v>0</v>
          </cell>
          <cell r="J17">
            <v>0</v>
          </cell>
          <cell r="K17">
            <v>0</v>
          </cell>
          <cell r="L17">
            <v>0</v>
          </cell>
        </row>
        <row r="18">
          <cell r="A18">
            <v>18</v>
          </cell>
          <cell r="B18" t="str">
            <v>964.710.59</v>
          </cell>
          <cell r="C18" t="str">
            <v>962.710.59</v>
          </cell>
          <cell r="D18" t="str">
            <v>NG</v>
          </cell>
          <cell r="E18">
            <v>0</v>
          </cell>
          <cell r="F18">
            <v>0</v>
          </cell>
          <cell r="G18" t="str">
            <v>Amortissements</v>
          </cell>
          <cell r="H18" t="str">
            <v>Amortissements</v>
          </cell>
          <cell r="I18">
            <v>0</v>
          </cell>
          <cell r="J18">
            <v>0</v>
          </cell>
          <cell r="K18">
            <v>0</v>
          </cell>
          <cell r="L18">
            <v>0</v>
          </cell>
        </row>
        <row r="19">
          <cell r="A19">
            <v>19</v>
          </cell>
          <cell r="B19" t="str">
            <v>964.710.60</v>
          </cell>
          <cell r="C19" t="str">
            <v>962.710.60</v>
          </cell>
          <cell r="D19" t="str">
            <v>G</v>
          </cell>
          <cell r="E19">
            <v>0</v>
          </cell>
          <cell r="F19">
            <v>0</v>
          </cell>
          <cell r="G19" t="str">
            <v>Résultat des travaux pour compte de tiers</v>
          </cell>
          <cell r="H19" t="str">
            <v>Résultat des travaux pour compte de tiers</v>
          </cell>
          <cell r="I19">
            <v>0</v>
          </cell>
          <cell r="J19">
            <v>0</v>
          </cell>
          <cell r="K19">
            <v>0</v>
          </cell>
          <cell r="L19">
            <v>0</v>
          </cell>
        </row>
        <row r="20">
          <cell r="A20">
            <v>20</v>
          </cell>
          <cell r="B20" t="str">
            <v>964.710.9</v>
          </cell>
          <cell r="C20" t="str">
            <v>962.710.9</v>
          </cell>
          <cell r="D20" t="str">
            <v/>
          </cell>
          <cell r="E20">
            <v>0</v>
          </cell>
          <cell r="F20">
            <v>0</v>
          </cell>
          <cell r="G20" t="str">
            <v xml:space="preserve">Frais des services de support transférés </v>
          </cell>
          <cell r="H20" t="str">
            <v xml:space="preserve">Frais des services de support transférés </v>
          </cell>
          <cell r="I20">
            <v>0</v>
          </cell>
          <cell r="J20">
            <v>0</v>
          </cell>
          <cell r="K20">
            <v>0</v>
          </cell>
          <cell r="L20">
            <v>0</v>
          </cell>
        </row>
        <row r="21">
          <cell r="A21">
            <v>21</v>
          </cell>
          <cell r="B21" t="str">
            <v>964.710.90</v>
          </cell>
          <cell r="C21" t="str">
            <v>962.710.90</v>
          </cell>
          <cell r="D21" t="str">
            <v>G</v>
          </cell>
          <cell r="E21">
            <v>0</v>
          </cell>
          <cell r="F21">
            <v>0</v>
          </cell>
          <cell r="G21" t="str">
            <v>Transferts aux immobilisations</v>
          </cell>
          <cell r="H21" t="str">
            <v>Transferts aux immobilisations</v>
          </cell>
          <cell r="I21">
            <v>0</v>
          </cell>
          <cell r="J21">
            <v>0</v>
          </cell>
          <cell r="K21">
            <v>0</v>
          </cell>
          <cell r="L21">
            <v>0</v>
          </cell>
        </row>
        <row r="22">
          <cell r="A22">
            <v>22</v>
          </cell>
          <cell r="B22" t="str">
            <v>964.710.91</v>
          </cell>
          <cell r="C22" t="str">
            <v>962.710.91</v>
          </cell>
          <cell r="D22" t="str">
            <v>G</v>
          </cell>
          <cell r="E22">
            <v>0</v>
          </cell>
          <cell r="F22">
            <v>0</v>
          </cell>
          <cell r="G22" t="str">
            <v>Transferts aux comptes d'exploitation</v>
          </cell>
          <cell r="H22" t="str">
            <v>Transferts aux comptes d'exploitation</v>
          </cell>
          <cell r="I22">
            <v>0</v>
          </cell>
          <cell r="J22">
            <v>0</v>
          </cell>
          <cell r="K22">
            <v>0</v>
          </cell>
          <cell r="L22">
            <v>0</v>
          </cell>
        </row>
        <row r="23">
          <cell r="A23">
            <v>23</v>
          </cell>
          <cell r="B23" t="str">
            <v>964.712</v>
          </cell>
          <cell r="C23" t="str">
            <v>962.712</v>
          </cell>
          <cell r="D23" t="str">
            <v/>
          </cell>
          <cell r="E23">
            <v>0</v>
          </cell>
          <cell r="F23">
            <v>0</v>
          </cell>
          <cell r="G23" t="str">
            <v>Etudes &amp; Entretien de l'infrastructure</v>
          </cell>
          <cell r="H23" t="str">
            <v>Etudes &amp; Entretien de l'infrastructure</v>
          </cell>
          <cell r="I23">
            <v>0</v>
          </cell>
          <cell r="J23">
            <v>0</v>
          </cell>
          <cell r="K23">
            <v>0</v>
          </cell>
          <cell r="L23">
            <v>0</v>
          </cell>
        </row>
        <row r="24">
          <cell r="A24">
            <v>24</v>
          </cell>
          <cell r="B24" t="str">
            <v>964.712.00</v>
          </cell>
          <cell r="C24" t="str">
            <v>962.712.00</v>
          </cell>
          <cell r="D24" t="str">
            <v>G</v>
          </cell>
          <cell r="E24">
            <v>0</v>
          </cell>
          <cell r="F24">
            <v>0</v>
          </cell>
          <cell r="G24" t="str">
            <v>Etudes</v>
          </cell>
          <cell r="H24" t="str">
            <v>Etudes</v>
          </cell>
          <cell r="I24">
            <v>0</v>
          </cell>
          <cell r="J24">
            <v>0</v>
          </cell>
          <cell r="K24">
            <v>0</v>
          </cell>
          <cell r="L24">
            <v>0</v>
          </cell>
        </row>
        <row r="25">
          <cell r="A25">
            <v>25</v>
          </cell>
          <cell r="B25" t="str">
            <v>964.712.2</v>
          </cell>
          <cell r="C25" t="str">
            <v>962.712.2</v>
          </cell>
          <cell r="D25" t="str">
            <v/>
          </cell>
          <cell r="E25">
            <v>0</v>
          </cell>
          <cell r="F25">
            <v>0</v>
          </cell>
          <cell r="G25" t="str">
            <v>Stations de réception</v>
          </cell>
          <cell r="H25" t="str">
            <v>Points de fourniture</v>
          </cell>
          <cell r="I25">
            <v>0</v>
          </cell>
          <cell r="J25">
            <v>0</v>
          </cell>
          <cell r="K25">
            <v>0</v>
          </cell>
          <cell r="L25">
            <v>0</v>
          </cell>
        </row>
        <row r="26">
          <cell r="A26">
            <v>26</v>
          </cell>
          <cell r="B26" t="str">
            <v>964.712.20</v>
          </cell>
          <cell r="C26" t="str">
            <v>962.712.20</v>
          </cell>
          <cell r="D26" t="str">
            <v>G</v>
          </cell>
          <cell r="E26">
            <v>0</v>
          </cell>
          <cell r="F26">
            <v>0</v>
          </cell>
          <cell r="G26" t="str">
            <v>Entretien, dégâts et démolition</v>
          </cell>
          <cell r="H26" t="str">
            <v>Entretien, dégâts et démolition</v>
          </cell>
          <cell r="I26">
            <v>0</v>
          </cell>
          <cell r="J26">
            <v>0</v>
          </cell>
          <cell r="K26">
            <v>0</v>
          </cell>
          <cell r="L26">
            <v>0</v>
          </cell>
        </row>
        <row r="27">
          <cell r="A27">
            <v>27</v>
          </cell>
          <cell r="B27" t="str">
            <v>964.712.29</v>
          </cell>
          <cell r="C27" t="str">
            <v>962.712.29</v>
          </cell>
          <cell r="D27" t="str">
            <v>NG</v>
          </cell>
          <cell r="E27">
            <v>0</v>
          </cell>
          <cell r="F27">
            <v>0</v>
          </cell>
          <cell r="G27" t="str">
            <v>Amortissements</v>
          </cell>
          <cell r="H27" t="str">
            <v>Amortissements</v>
          </cell>
          <cell r="I27">
            <v>0</v>
          </cell>
          <cell r="J27">
            <v>0</v>
          </cell>
          <cell r="K27">
            <v>0</v>
          </cell>
          <cell r="L27">
            <v>0</v>
          </cell>
        </row>
        <row r="28">
          <cell r="A28">
            <v>28</v>
          </cell>
          <cell r="B28" t="str">
            <v>964.712.3</v>
          </cell>
          <cell r="C28" t="str">
            <v>962.712.3</v>
          </cell>
          <cell r="D28" t="str">
            <v/>
          </cell>
          <cell r="E28">
            <v>0</v>
          </cell>
          <cell r="F28">
            <v>0</v>
          </cell>
          <cell r="G28" t="str">
            <v>Canalisations &amp; branchements MP</v>
          </cell>
          <cell r="H28" t="str">
            <v>Câbles HT et postes de répartition</v>
          </cell>
          <cell r="I28">
            <v>0</v>
          </cell>
          <cell r="J28">
            <v>0</v>
          </cell>
          <cell r="K28">
            <v>0</v>
          </cell>
          <cell r="L28">
            <v>0</v>
          </cell>
        </row>
        <row r="29">
          <cell r="A29">
            <v>29</v>
          </cell>
          <cell r="B29" t="str">
            <v>964.712.30</v>
          </cell>
          <cell r="C29" t="str">
            <v>962.712.30</v>
          </cell>
          <cell r="D29" t="str">
            <v>G</v>
          </cell>
          <cell r="E29">
            <v>0</v>
          </cell>
          <cell r="F29">
            <v>0</v>
          </cell>
          <cell r="G29" t="str">
            <v>Entretien, dégâts et démolition</v>
          </cell>
          <cell r="H29" t="str">
            <v>Entretien, dégâts et démolition</v>
          </cell>
          <cell r="I29">
            <v>0</v>
          </cell>
          <cell r="J29">
            <v>0</v>
          </cell>
          <cell r="K29">
            <v>0</v>
          </cell>
          <cell r="L29">
            <v>0</v>
          </cell>
        </row>
        <row r="30">
          <cell r="A30">
            <v>30</v>
          </cell>
          <cell r="B30" t="str">
            <v>964.712.39</v>
          </cell>
          <cell r="C30" t="str">
            <v>962.712.39</v>
          </cell>
          <cell r="D30" t="str">
            <v>NG</v>
          </cell>
          <cell r="E30">
            <v>0</v>
          </cell>
          <cell r="F30">
            <v>0</v>
          </cell>
          <cell r="G30" t="str">
            <v>Amortissements</v>
          </cell>
          <cell r="H30" t="str">
            <v>Amortissements</v>
          </cell>
          <cell r="I30">
            <v>0</v>
          </cell>
          <cell r="J30">
            <v>0</v>
          </cell>
          <cell r="K30">
            <v>0</v>
          </cell>
          <cell r="L30">
            <v>0</v>
          </cell>
        </row>
        <row r="31">
          <cell r="A31">
            <v>31</v>
          </cell>
          <cell r="B31" t="str">
            <v>964.712.4</v>
          </cell>
          <cell r="C31" t="str">
            <v>962.712.4</v>
          </cell>
          <cell r="D31" t="str">
            <v/>
          </cell>
          <cell r="E31">
            <v>0</v>
          </cell>
          <cell r="F31">
            <v>0</v>
          </cell>
          <cell r="G31" t="str">
            <v>Cabines clients</v>
          </cell>
          <cell r="H31" t="str">
            <v>Compteurs HT</v>
          </cell>
          <cell r="I31">
            <v>0</v>
          </cell>
          <cell r="J31">
            <v>0</v>
          </cell>
          <cell r="K31">
            <v>0</v>
          </cell>
          <cell r="L31">
            <v>0</v>
          </cell>
        </row>
        <row r="32">
          <cell r="A32">
            <v>32</v>
          </cell>
          <cell r="B32" t="str">
            <v>964.712.40</v>
          </cell>
          <cell r="C32" t="str">
            <v>962.712.40</v>
          </cell>
          <cell r="D32" t="str">
            <v>G</v>
          </cell>
          <cell r="E32">
            <v>0</v>
          </cell>
          <cell r="F32">
            <v>0</v>
          </cell>
          <cell r="G32" t="str">
            <v>Entretien, dégâts et démolition</v>
          </cell>
          <cell r="H32" t="str">
            <v>Entretien des compteurs HT</v>
          </cell>
          <cell r="I32">
            <v>0</v>
          </cell>
          <cell r="J32">
            <v>0</v>
          </cell>
          <cell r="K32">
            <v>0</v>
          </cell>
          <cell r="L32">
            <v>0</v>
          </cell>
        </row>
        <row r="33">
          <cell r="A33">
            <v>33</v>
          </cell>
          <cell r="B33" t="str">
            <v>964.712.49</v>
          </cell>
          <cell r="C33">
            <v>0</v>
          </cell>
          <cell r="D33" t="str">
            <v/>
          </cell>
          <cell r="E33">
            <v>0</v>
          </cell>
          <cell r="F33">
            <v>0</v>
          </cell>
          <cell r="G33" t="str">
            <v>Amortissements</v>
          </cell>
          <cell r="H33">
            <v>0</v>
          </cell>
          <cell r="I33">
            <v>0</v>
          </cell>
          <cell r="J33">
            <v>0</v>
          </cell>
          <cell r="K33">
            <v>0</v>
          </cell>
          <cell r="L33">
            <v>0</v>
          </cell>
        </row>
        <row r="34">
          <cell r="A34">
            <v>34</v>
          </cell>
          <cell r="B34" t="str">
            <v>964.712.5</v>
          </cell>
          <cell r="C34" t="str">
            <v>962.712.5</v>
          </cell>
          <cell r="D34" t="str">
            <v/>
          </cell>
          <cell r="E34">
            <v>0</v>
          </cell>
          <cell r="F34">
            <v>0</v>
          </cell>
          <cell r="G34" t="str">
            <v>Cabines de détente BP</v>
          </cell>
          <cell r="H34" t="str">
            <v>Cabines de transformation HT/BT</v>
          </cell>
          <cell r="I34">
            <v>0</v>
          </cell>
          <cell r="J34">
            <v>0</v>
          </cell>
          <cell r="K34">
            <v>0</v>
          </cell>
          <cell r="L34">
            <v>0</v>
          </cell>
        </row>
        <row r="35">
          <cell r="A35">
            <v>35</v>
          </cell>
          <cell r="B35" t="str">
            <v>964.712.50</v>
          </cell>
          <cell r="C35" t="str">
            <v>962.712.50</v>
          </cell>
          <cell r="D35" t="str">
            <v>G</v>
          </cell>
          <cell r="E35">
            <v>0</v>
          </cell>
          <cell r="F35">
            <v>0</v>
          </cell>
          <cell r="G35" t="str">
            <v>Entretien, dégâts et démolition</v>
          </cell>
          <cell r="H35" t="str">
            <v>Entretien, dégâts et démolition</v>
          </cell>
          <cell r="I35">
            <v>0</v>
          </cell>
          <cell r="J35">
            <v>0</v>
          </cell>
          <cell r="K35">
            <v>0</v>
          </cell>
          <cell r="L35">
            <v>0</v>
          </cell>
        </row>
        <row r="36">
          <cell r="A36">
            <v>36</v>
          </cell>
          <cell r="B36" t="str">
            <v>964.712.59</v>
          </cell>
          <cell r="C36" t="str">
            <v>962.712.59</v>
          </cell>
          <cell r="D36" t="str">
            <v>NG</v>
          </cell>
          <cell r="E36">
            <v>0</v>
          </cell>
          <cell r="F36">
            <v>0</v>
          </cell>
          <cell r="G36" t="str">
            <v>Amortissements</v>
          </cell>
          <cell r="H36" t="str">
            <v>Amortissements</v>
          </cell>
          <cell r="I36">
            <v>0</v>
          </cell>
          <cell r="J36">
            <v>0</v>
          </cell>
          <cell r="K36">
            <v>0</v>
          </cell>
          <cell r="L36">
            <v>0</v>
          </cell>
        </row>
        <row r="37">
          <cell r="A37">
            <v>37</v>
          </cell>
          <cell r="B37" t="str">
            <v>964.712.6</v>
          </cell>
          <cell r="C37" t="str">
            <v>962.712.6</v>
          </cell>
          <cell r="D37" t="str">
            <v/>
          </cell>
          <cell r="E37">
            <v>0</v>
          </cell>
          <cell r="F37">
            <v>0</v>
          </cell>
          <cell r="G37" t="str">
            <v>Canalisations et raccordements BP</v>
          </cell>
          <cell r="H37" t="str">
            <v>Câbles, lignes et raccordements BT</v>
          </cell>
          <cell r="I37">
            <v>0</v>
          </cell>
          <cell r="J37">
            <v>0</v>
          </cell>
          <cell r="K37">
            <v>0</v>
          </cell>
          <cell r="L37">
            <v>0</v>
          </cell>
        </row>
        <row r="38">
          <cell r="A38">
            <v>38</v>
          </cell>
          <cell r="B38" t="str">
            <v>964.712.60</v>
          </cell>
          <cell r="C38" t="str">
            <v>962.712.60</v>
          </cell>
          <cell r="D38" t="str">
            <v>G</v>
          </cell>
          <cell r="E38">
            <v>0</v>
          </cell>
          <cell r="F38">
            <v>0</v>
          </cell>
          <cell r="G38" t="str">
            <v>Entretien, dégâts et démolition</v>
          </cell>
          <cell r="H38" t="str">
            <v>Entretien, dégâts et démolition</v>
          </cell>
          <cell r="I38">
            <v>0</v>
          </cell>
          <cell r="J38">
            <v>0</v>
          </cell>
          <cell r="K38">
            <v>0</v>
          </cell>
          <cell r="L38">
            <v>0</v>
          </cell>
        </row>
        <row r="39">
          <cell r="A39">
            <v>39</v>
          </cell>
          <cell r="B39" t="str">
            <v>964.712.69</v>
          </cell>
          <cell r="C39" t="str">
            <v>962.712.69</v>
          </cell>
          <cell r="D39" t="str">
            <v>NG</v>
          </cell>
          <cell r="E39">
            <v>0</v>
          </cell>
          <cell r="F39">
            <v>0</v>
          </cell>
          <cell r="G39" t="str">
            <v>Amortissements</v>
          </cell>
          <cell r="H39" t="str">
            <v>Amortissements</v>
          </cell>
          <cell r="I39">
            <v>0</v>
          </cell>
          <cell r="J39">
            <v>0</v>
          </cell>
          <cell r="K39">
            <v>0</v>
          </cell>
          <cell r="L39">
            <v>0</v>
          </cell>
        </row>
        <row r="40">
          <cell r="A40">
            <v>40</v>
          </cell>
          <cell r="B40" t="str">
            <v>964.712.70</v>
          </cell>
          <cell r="C40" t="str">
            <v>962.712.70</v>
          </cell>
          <cell r="D40" t="str">
            <v>G</v>
          </cell>
          <cell r="E40">
            <v>0</v>
          </cell>
          <cell r="F40">
            <v>0</v>
          </cell>
          <cell r="G40" t="str">
            <v>Entretien des compteurs</v>
          </cell>
          <cell r="H40" t="str">
            <v>Entretien des compteurs BT</v>
          </cell>
          <cell r="I40">
            <v>0</v>
          </cell>
          <cell r="J40">
            <v>0</v>
          </cell>
          <cell r="K40">
            <v>0</v>
          </cell>
          <cell r="L40">
            <v>0</v>
          </cell>
        </row>
        <row r="41">
          <cell r="A41">
            <v>41</v>
          </cell>
          <cell r="B41" t="str">
            <v>964.712.80</v>
          </cell>
          <cell r="C41" t="str">
            <v>962.712.80</v>
          </cell>
          <cell r="D41" t="str">
            <v>G</v>
          </cell>
          <cell r="E41">
            <v>0</v>
          </cell>
          <cell r="F41">
            <v>0</v>
          </cell>
          <cell r="G41" t="str">
            <v>Autres frais relatifs à l'infrastructure</v>
          </cell>
          <cell r="H41" t="str">
            <v>Autres frais relatifs à l'infrastructure</v>
          </cell>
          <cell r="I41">
            <v>0</v>
          </cell>
          <cell r="J41">
            <v>0</v>
          </cell>
          <cell r="K41">
            <v>0</v>
          </cell>
          <cell r="L41">
            <v>0</v>
          </cell>
        </row>
        <row r="42">
          <cell r="A42">
            <v>42</v>
          </cell>
          <cell r="B42" t="str">
            <v>964.72</v>
          </cell>
          <cell r="C42" t="str">
            <v>962.714</v>
          </cell>
          <cell r="D42" t="str">
            <v/>
          </cell>
          <cell r="E42">
            <v>0</v>
          </cell>
          <cell r="F42">
            <v>0</v>
          </cell>
          <cell r="G42" t="str">
            <v>Gestion du système</v>
          </cell>
          <cell r="H42" t="str">
            <v>Gestion du système</v>
          </cell>
          <cell r="I42">
            <v>0</v>
          </cell>
          <cell r="J42">
            <v>0</v>
          </cell>
          <cell r="K42">
            <v>0</v>
          </cell>
          <cell r="L42">
            <v>0</v>
          </cell>
        </row>
        <row r="43">
          <cell r="A43">
            <v>43</v>
          </cell>
          <cell r="B43" t="str">
            <v>964.720.00</v>
          </cell>
          <cell r="C43" t="str">
            <v>962.714.00</v>
          </cell>
          <cell r="D43" t="str">
            <v>G</v>
          </cell>
          <cell r="E43">
            <v>0</v>
          </cell>
          <cell r="F43">
            <v>0</v>
          </cell>
          <cell r="G43" t="str">
            <v>Gestion des contrats d'accès</v>
          </cell>
          <cell r="H43" t="str">
            <v>Gestion des contrats d'accès</v>
          </cell>
          <cell r="I43">
            <v>0</v>
          </cell>
          <cell r="J43">
            <v>0</v>
          </cell>
          <cell r="K43">
            <v>0</v>
          </cell>
          <cell r="L43">
            <v>0</v>
          </cell>
        </row>
        <row r="44">
          <cell r="A44">
            <v>44</v>
          </cell>
          <cell r="B44" t="str">
            <v>964.721.00</v>
          </cell>
          <cell r="C44">
            <v>0</v>
          </cell>
          <cell r="D44" t="str">
            <v/>
          </cell>
          <cell r="E44">
            <v>0</v>
          </cell>
          <cell r="F44">
            <v>0</v>
          </cell>
          <cell r="G44" t="str">
            <v>Odorisation</v>
          </cell>
          <cell r="H44" t="str">
            <v>Non utilisé</v>
          </cell>
          <cell r="I44">
            <v>0</v>
          </cell>
          <cell r="J44">
            <v>0</v>
          </cell>
          <cell r="K44">
            <v>0</v>
          </cell>
          <cell r="L44">
            <v>0</v>
          </cell>
        </row>
        <row r="45">
          <cell r="A45">
            <v>45</v>
          </cell>
          <cell r="B45" t="str">
            <v>964.722</v>
          </cell>
          <cell r="C45" t="str">
            <v>962.714.2</v>
          </cell>
          <cell r="D45" t="str">
            <v/>
          </cell>
          <cell r="E45">
            <v>0</v>
          </cell>
          <cell r="F45">
            <v>0</v>
          </cell>
          <cell r="G45" t="str">
            <v>Conduite du réseau</v>
          </cell>
          <cell r="H45" t="str">
            <v>Conduite du réseau</v>
          </cell>
          <cell r="I45">
            <v>0</v>
          </cell>
          <cell r="J45">
            <v>0</v>
          </cell>
          <cell r="K45">
            <v>0</v>
          </cell>
          <cell r="L45">
            <v>0</v>
          </cell>
        </row>
        <row r="46">
          <cell r="A46">
            <v>46</v>
          </cell>
          <cell r="B46" t="str">
            <v>964.722.00</v>
          </cell>
          <cell r="C46" t="str">
            <v>962.714.20</v>
          </cell>
          <cell r="D46" t="str">
            <v>G</v>
          </cell>
          <cell r="E46">
            <v>0</v>
          </cell>
          <cell r="F46">
            <v>0</v>
          </cell>
          <cell r="G46" t="str">
            <v>Dispatching</v>
          </cell>
          <cell r="H46" t="str">
            <v>Dispatching</v>
          </cell>
          <cell r="I46">
            <v>0</v>
          </cell>
          <cell r="J46">
            <v>0</v>
          </cell>
          <cell r="K46">
            <v>0</v>
          </cell>
          <cell r="L46">
            <v>0</v>
          </cell>
        </row>
        <row r="47">
          <cell r="A47">
            <v>47</v>
          </cell>
          <cell r="B47" t="str">
            <v>964.722.10</v>
          </cell>
          <cell r="C47" t="str">
            <v>962.714.21</v>
          </cell>
          <cell r="D47" t="str">
            <v>NG</v>
          </cell>
          <cell r="E47">
            <v>0</v>
          </cell>
          <cell r="F47">
            <v>0</v>
          </cell>
          <cell r="G47" t="str">
            <v>Amortissements</v>
          </cell>
          <cell r="H47" t="str">
            <v>Amortissements</v>
          </cell>
          <cell r="I47">
            <v>0</v>
          </cell>
          <cell r="J47">
            <v>0</v>
          </cell>
          <cell r="K47">
            <v>0</v>
          </cell>
          <cell r="L47">
            <v>0</v>
          </cell>
        </row>
        <row r="48">
          <cell r="A48">
            <v>48</v>
          </cell>
          <cell r="B48" t="str">
            <v>964.723.00</v>
          </cell>
          <cell r="C48" t="str">
            <v>962.714.30</v>
          </cell>
          <cell r="D48" t="str">
            <v>G</v>
          </cell>
          <cell r="E48">
            <v>0</v>
          </cell>
          <cell r="F48">
            <v>0</v>
          </cell>
          <cell r="G48" t="str">
            <v>Suivi des échanges d'énergie</v>
          </cell>
          <cell r="H48" t="str">
            <v>Suivi des échanges d'énergie</v>
          </cell>
          <cell r="I48">
            <v>0</v>
          </cell>
          <cell r="J48">
            <v>0</v>
          </cell>
          <cell r="K48">
            <v>0</v>
          </cell>
          <cell r="L48">
            <v>0</v>
          </cell>
        </row>
        <row r="49">
          <cell r="A49">
            <v>49</v>
          </cell>
          <cell r="B49" t="str">
            <v>964.731</v>
          </cell>
          <cell r="C49" t="str">
            <v>962.721</v>
          </cell>
          <cell r="D49" t="str">
            <v/>
          </cell>
          <cell r="E49">
            <v>0</v>
          </cell>
          <cell r="F49">
            <v>0</v>
          </cell>
          <cell r="G49" t="str">
            <v>Rest Term</v>
          </cell>
          <cell r="H49" t="str">
            <v>Compensation des pertes sur réseau</v>
          </cell>
          <cell r="I49">
            <v>0</v>
          </cell>
          <cell r="J49">
            <v>0</v>
          </cell>
          <cell r="K49">
            <v>0</v>
          </cell>
          <cell r="L49">
            <v>0</v>
          </cell>
        </row>
        <row r="50">
          <cell r="A50">
            <v>50</v>
          </cell>
          <cell r="B50">
            <v>0</v>
          </cell>
          <cell r="C50" t="str">
            <v>962.721.00</v>
          </cell>
          <cell r="D50" t="str">
            <v>NG</v>
          </cell>
          <cell r="E50">
            <v>0</v>
          </cell>
          <cell r="F50">
            <v>0</v>
          </cell>
          <cell r="G50" t="str">
            <v>Non utilisé</v>
          </cell>
          <cell r="H50" t="str">
            <v>Achat des pertes via marché public</v>
          </cell>
          <cell r="I50">
            <v>0</v>
          </cell>
          <cell r="J50">
            <v>0</v>
          </cell>
          <cell r="K50">
            <v>0</v>
          </cell>
          <cell r="L50">
            <v>0</v>
          </cell>
        </row>
        <row r="51">
          <cell r="A51">
            <v>51</v>
          </cell>
          <cell r="B51">
            <v>0</v>
          </cell>
          <cell r="C51" t="str">
            <v>962.721.10</v>
          </cell>
          <cell r="D51" t="str">
            <v>NG</v>
          </cell>
          <cell r="E51">
            <v>0</v>
          </cell>
          <cell r="F51">
            <v>0</v>
          </cell>
          <cell r="G51" t="str">
            <v>Non utilisé</v>
          </cell>
          <cell r="H51" t="str">
            <v>Exploitation des unités de cogénération</v>
          </cell>
          <cell r="I51">
            <v>0</v>
          </cell>
          <cell r="J51">
            <v>0</v>
          </cell>
          <cell r="K51">
            <v>0</v>
          </cell>
          <cell r="L51">
            <v>0</v>
          </cell>
        </row>
        <row r="52">
          <cell r="A52">
            <v>52</v>
          </cell>
          <cell r="B52">
            <v>0</v>
          </cell>
          <cell r="C52" t="str">
            <v>962.721.19</v>
          </cell>
          <cell r="D52" t="str">
            <v>NG</v>
          </cell>
          <cell r="E52">
            <v>0</v>
          </cell>
          <cell r="F52">
            <v>0</v>
          </cell>
          <cell r="G52" t="str">
            <v>Non utilisé</v>
          </cell>
          <cell r="H52" t="str">
            <v>Amortissements</v>
          </cell>
          <cell r="I52">
            <v>0</v>
          </cell>
          <cell r="J52">
            <v>0</v>
          </cell>
          <cell r="K52">
            <v>0</v>
          </cell>
          <cell r="L52">
            <v>0</v>
          </cell>
        </row>
        <row r="53">
          <cell r="A53">
            <v>53</v>
          </cell>
          <cell r="B53" t="str">
            <v>964.731.00</v>
          </cell>
          <cell r="C53" t="str">
            <v>962.723.00</v>
          </cell>
          <cell r="D53" t="str">
            <v>NG</v>
          </cell>
          <cell r="E53">
            <v>0</v>
          </cell>
          <cell r="F53">
            <v>0</v>
          </cell>
          <cell r="G53" t="str">
            <v>Rest Term</v>
          </cell>
          <cell r="H53" t="str">
            <v>Rest Term</v>
          </cell>
          <cell r="I53">
            <v>0</v>
          </cell>
          <cell r="J53">
            <v>0</v>
          </cell>
          <cell r="K53">
            <v>0</v>
          </cell>
          <cell r="L53">
            <v>0</v>
          </cell>
        </row>
        <row r="54">
          <cell r="A54">
            <v>54</v>
          </cell>
          <cell r="B54" t="str">
            <v>964.710.80</v>
          </cell>
          <cell r="C54" t="str">
            <v>962.710.80</v>
          </cell>
          <cell r="D54" t="str">
            <v>NG</v>
          </cell>
          <cell r="E54">
            <v>0</v>
          </cell>
          <cell r="F54">
            <v>0</v>
          </cell>
          <cell r="G54" t="str">
            <v>Charges et produits exceptionnels</v>
          </cell>
          <cell r="H54" t="str">
            <v>Charges et produits exceptionnels</v>
          </cell>
          <cell r="I54">
            <v>0</v>
          </cell>
          <cell r="J54">
            <v>0</v>
          </cell>
          <cell r="K54">
            <v>0</v>
          </cell>
          <cell r="L54">
            <v>0</v>
          </cell>
        </row>
        <row r="55">
          <cell r="A55">
            <v>55</v>
          </cell>
          <cell r="B55" t="str">
            <v>964.710.81</v>
          </cell>
          <cell r="C55">
            <v>0</v>
          </cell>
          <cell r="D55" t="str">
            <v/>
          </cell>
          <cell r="E55">
            <v>0</v>
          </cell>
          <cell r="F55">
            <v>0</v>
          </cell>
          <cell r="G55" t="str">
            <v>Reprise de provision exceptionnelle</v>
          </cell>
          <cell r="H55" t="str">
            <v>Non utilisé</v>
          </cell>
          <cell r="I55">
            <v>0</v>
          </cell>
          <cell r="J55">
            <v>0</v>
          </cell>
          <cell r="K55">
            <v>0</v>
          </cell>
          <cell r="L55">
            <v>0</v>
          </cell>
        </row>
        <row r="56">
          <cell r="A56">
            <v>56</v>
          </cell>
          <cell r="B56">
            <v>0</v>
          </cell>
          <cell r="C56" t="str">
            <v>962.710.82</v>
          </cell>
          <cell r="D56" t="str">
            <v>NG</v>
          </cell>
          <cell r="E56">
            <v>0</v>
          </cell>
          <cell r="F56">
            <v>0</v>
          </cell>
          <cell r="G56" t="str">
            <v>Non utilisé</v>
          </cell>
          <cell r="H56" t="str">
            <v>Créances suppliers</v>
          </cell>
          <cell r="I56">
            <v>0</v>
          </cell>
          <cell r="J56">
            <v>0</v>
          </cell>
          <cell r="K56">
            <v>0</v>
          </cell>
          <cell r="L56">
            <v>0</v>
          </cell>
        </row>
        <row r="57">
          <cell r="A57">
            <v>57</v>
          </cell>
          <cell r="B57" t="str">
            <v>964.900</v>
          </cell>
          <cell r="C57" t="str">
            <v>962.900</v>
          </cell>
          <cell r="D57" t="str">
            <v/>
          </cell>
          <cell r="E57">
            <v>0</v>
          </cell>
          <cell r="F57">
            <v>0</v>
          </cell>
          <cell r="G57" t="str">
            <v>Rémunération des capitaux investis</v>
          </cell>
          <cell r="H57" t="str">
            <v>Rémunération des capitaux investis</v>
          </cell>
          <cell r="I57">
            <v>0</v>
          </cell>
          <cell r="J57">
            <v>0</v>
          </cell>
          <cell r="K57">
            <v>0</v>
          </cell>
          <cell r="L57">
            <v>0</v>
          </cell>
        </row>
        <row r="58">
          <cell r="A58">
            <v>58</v>
          </cell>
          <cell r="B58" t="str">
            <v>964.900.01</v>
          </cell>
          <cell r="C58" t="str">
            <v>962.900.01</v>
          </cell>
          <cell r="D58" t="str">
            <v>NG</v>
          </cell>
          <cell r="E58">
            <v>0</v>
          </cell>
          <cell r="F58">
            <v>0</v>
          </cell>
          <cell r="G58" t="str">
            <v>Rémunération des fonds propres S&lt;40%</v>
          </cell>
          <cell r="H58" t="str">
            <v>Rémunération des fonds propres S&lt;40%</v>
          </cell>
          <cell r="I58">
            <v>0</v>
          </cell>
          <cell r="J58">
            <v>0</v>
          </cell>
          <cell r="K58">
            <v>0</v>
          </cell>
          <cell r="L58">
            <v>0</v>
          </cell>
        </row>
        <row r="59">
          <cell r="A59">
            <v>59</v>
          </cell>
          <cell r="B59" t="str">
            <v>964.900.02</v>
          </cell>
          <cell r="C59" t="str">
            <v>962.900.02</v>
          </cell>
          <cell r="D59" t="str">
            <v>NG</v>
          </cell>
          <cell r="E59">
            <v>0</v>
          </cell>
          <cell r="F59">
            <v>0</v>
          </cell>
          <cell r="G59" t="str">
            <v>Rémunération des fonds propres S&gt;40%</v>
          </cell>
          <cell r="H59" t="str">
            <v>Rémunération des fonds propres S&gt;40%</v>
          </cell>
          <cell r="I59">
            <v>0</v>
          </cell>
          <cell r="J59">
            <v>0</v>
          </cell>
          <cell r="K59">
            <v>0</v>
          </cell>
          <cell r="L59">
            <v>0</v>
          </cell>
        </row>
        <row r="60">
          <cell r="A60">
            <v>60</v>
          </cell>
          <cell r="B60" t="str">
            <v>964.900.00</v>
          </cell>
          <cell r="C60" t="str">
            <v>962.900.00</v>
          </cell>
          <cell r="D60" t="str">
            <v>NG</v>
          </cell>
          <cell r="E60">
            <v>0</v>
          </cell>
          <cell r="F60">
            <v>0</v>
          </cell>
          <cell r="G60" t="str">
            <v>Embedded costs</v>
          </cell>
          <cell r="H60" t="str">
            <v>Embedded costs</v>
          </cell>
          <cell r="I60">
            <v>0</v>
          </cell>
          <cell r="J60">
            <v>0</v>
          </cell>
          <cell r="K60">
            <v>0</v>
          </cell>
          <cell r="L60">
            <v>0</v>
          </cell>
        </row>
        <row r="61">
          <cell r="A61">
            <v>61</v>
          </cell>
          <cell r="B61" t="str">
            <v>964.910</v>
          </cell>
          <cell r="C61" t="str">
            <v>962.910</v>
          </cell>
          <cell r="D61" t="str">
            <v/>
          </cell>
          <cell r="E61">
            <v>0</v>
          </cell>
          <cell r="F61">
            <v>0</v>
          </cell>
          <cell r="G61" t="str">
            <v>Reports et utilisation de soldes</v>
          </cell>
          <cell r="H61" t="str">
            <v>Reports et utilisation de soldes</v>
          </cell>
          <cell r="I61">
            <v>0</v>
          </cell>
          <cell r="J61">
            <v>0</v>
          </cell>
          <cell r="K61">
            <v>0</v>
          </cell>
          <cell r="L61">
            <v>0</v>
          </cell>
        </row>
        <row r="62">
          <cell r="A62">
            <v>62</v>
          </cell>
          <cell r="B62" t="str">
            <v>964.910.00</v>
          </cell>
          <cell r="C62" t="str">
            <v>962.910.00</v>
          </cell>
          <cell r="D62" t="str">
            <v>NG'</v>
          </cell>
          <cell r="E62">
            <v>0</v>
          </cell>
          <cell r="F62">
            <v>0</v>
          </cell>
          <cell r="G62" t="str">
            <v>Utilisation du fonds de régulation</v>
          </cell>
          <cell r="H62" t="str">
            <v>Utilisation du fonds de régulation</v>
          </cell>
          <cell r="I62">
            <v>0</v>
          </cell>
          <cell r="J62">
            <v>0</v>
          </cell>
          <cell r="K62">
            <v>0</v>
          </cell>
          <cell r="L62">
            <v>0</v>
          </cell>
        </row>
        <row r="63">
          <cell r="A63">
            <v>63</v>
          </cell>
          <cell r="B63" t="str">
            <v>964.911.00</v>
          </cell>
          <cell r="C63" t="str">
            <v>962.911.00</v>
          </cell>
          <cell r="D63" t="str">
            <v>G'</v>
          </cell>
          <cell r="E63">
            <v>0</v>
          </cell>
          <cell r="F63">
            <v>0</v>
          </cell>
          <cell r="G63" t="str">
            <v>Lissage CG (respect norme)</v>
          </cell>
          <cell r="H63" t="str">
            <v>Lissage CG (respect norme)</v>
          </cell>
          <cell r="I63">
            <v>0</v>
          </cell>
          <cell r="J63">
            <v>0</v>
          </cell>
          <cell r="K63">
            <v>0</v>
          </cell>
          <cell r="L63">
            <v>0</v>
          </cell>
        </row>
        <row r="64">
          <cell r="A64">
            <v>64</v>
          </cell>
          <cell r="B64" t="str">
            <v>964.912.00</v>
          </cell>
          <cell r="C64" t="str">
            <v>962.912.00</v>
          </cell>
          <cell r="D64" t="str">
            <v>G'</v>
          </cell>
          <cell r="E64">
            <v>0</v>
          </cell>
          <cell r="F64">
            <v>0</v>
          </cell>
          <cell r="G64" t="str">
            <v>Réduction des coûts gérables</v>
          </cell>
          <cell r="H64" t="str">
            <v>Réduction des coûts gérables</v>
          </cell>
          <cell r="I64">
            <v>0</v>
          </cell>
          <cell r="J64">
            <v>0</v>
          </cell>
          <cell r="K64">
            <v>0</v>
          </cell>
          <cell r="L64">
            <v>0</v>
          </cell>
        </row>
        <row r="65">
          <cell r="A65">
            <v>65</v>
          </cell>
          <cell r="B65" t="str">
            <v>964.912.01</v>
          </cell>
          <cell r="C65" t="str">
            <v>962.912.01</v>
          </cell>
          <cell r="D65" t="str">
            <v>NG'</v>
          </cell>
          <cell r="E65">
            <v>0</v>
          </cell>
          <cell r="F65">
            <v>0</v>
          </cell>
          <cell r="G65" t="str">
            <v>Réduction des coûts non gérables</v>
          </cell>
          <cell r="H65" t="str">
            <v>Réduction des coûts non gérables</v>
          </cell>
          <cell r="I65">
            <v>0</v>
          </cell>
          <cell r="J65">
            <v>0</v>
          </cell>
          <cell r="K65">
            <v>0</v>
          </cell>
          <cell r="L65">
            <v>0</v>
          </cell>
        </row>
        <row r="66">
          <cell r="A66">
            <v>0</v>
          </cell>
          <cell r="B66">
            <v>0</v>
          </cell>
          <cell r="C66">
            <v>0</v>
          </cell>
          <cell r="D66" t="str">
            <v/>
          </cell>
          <cell r="E66">
            <v>0</v>
          </cell>
          <cell r="F66">
            <v>0</v>
          </cell>
          <cell r="G66">
            <v>0</v>
          </cell>
          <cell r="H66">
            <v>0</v>
          </cell>
          <cell r="I66">
            <v>0</v>
          </cell>
          <cell r="J66">
            <v>0</v>
          </cell>
          <cell r="K66">
            <v>0</v>
          </cell>
          <cell r="L66">
            <v>0</v>
          </cell>
        </row>
        <row r="67">
          <cell r="A67">
            <v>67</v>
          </cell>
          <cell r="B67" t="str">
            <v>T2</v>
          </cell>
          <cell r="C67" t="str">
            <v>T2</v>
          </cell>
          <cell r="D67" t="str">
            <v/>
          </cell>
          <cell r="E67">
            <v>0</v>
          </cell>
          <cell r="F67">
            <v>0</v>
          </cell>
          <cell r="G67" t="str">
            <v xml:space="preserve"> Relevé &amp; comptage</v>
          </cell>
          <cell r="H67" t="str">
            <v xml:space="preserve"> Relevé &amp; comptage</v>
          </cell>
          <cell r="I67">
            <v>0</v>
          </cell>
          <cell r="J67">
            <v>0</v>
          </cell>
          <cell r="K67">
            <v>0</v>
          </cell>
          <cell r="L67">
            <v>0</v>
          </cell>
        </row>
        <row r="68">
          <cell r="A68">
            <v>68</v>
          </cell>
          <cell r="B68" t="str">
            <v>964.730.00</v>
          </cell>
          <cell r="C68" t="str">
            <v>962.715.00</v>
          </cell>
          <cell r="D68" t="str">
            <v>G</v>
          </cell>
          <cell r="E68">
            <v>0</v>
          </cell>
          <cell r="F68">
            <v>0</v>
          </cell>
          <cell r="G68" t="str">
            <v>Relevé et traitement des données</v>
          </cell>
          <cell r="H68" t="str">
            <v>Relevé et traitement des données</v>
          </cell>
          <cell r="I68">
            <v>0</v>
          </cell>
          <cell r="J68">
            <v>0</v>
          </cell>
          <cell r="K68">
            <v>0</v>
          </cell>
          <cell r="L68">
            <v>0</v>
          </cell>
        </row>
        <row r="69">
          <cell r="A69" t="str">
            <v>67</v>
          </cell>
          <cell r="B69">
            <v>0</v>
          </cell>
          <cell r="C69" t="str">
            <v>962.712.49</v>
          </cell>
          <cell r="D69" t="str">
            <v>NG</v>
          </cell>
          <cell r="E69">
            <v>0</v>
          </cell>
          <cell r="F69">
            <v>0</v>
          </cell>
          <cell r="G69" t="str">
            <v>Non utilisé</v>
          </cell>
          <cell r="H69" t="str">
            <v>Amortissements compteurs HT</v>
          </cell>
          <cell r="I69">
            <v>0</v>
          </cell>
          <cell r="J69">
            <v>0</v>
          </cell>
          <cell r="K69">
            <v>0</v>
          </cell>
          <cell r="L69">
            <v>0</v>
          </cell>
        </row>
        <row r="70">
          <cell r="A70" t="str">
            <v>68</v>
          </cell>
          <cell r="B70" t="str">
            <v>964.712.79</v>
          </cell>
          <cell r="C70" t="str">
            <v>962.712.79</v>
          </cell>
          <cell r="D70" t="str">
            <v>NG</v>
          </cell>
          <cell r="E70">
            <v>0</v>
          </cell>
          <cell r="F70">
            <v>0</v>
          </cell>
          <cell r="G70" t="str">
            <v>Amortissements compteurs</v>
          </cell>
          <cell r="H70" t="str">
            <v>Amortissements compteurs BT</v>
          </cell>
          <cell r="I70">
            <v>0</v>
          </cell>
          <cell r="J70">
            <v>0</v>
          </cell>
          <cell r="K70">
            <v>0</v>
          </cell>
          <cell r="L70">
            <v>0</v>
          </cell>
        </row>
        <row r="71">
          <cell r="A71" t="str">
            <v>69</v>
          </cell>
          <cell r="B71" t="str">
            <v>964.910.10</v>
          </cell>
          <cell r="C71" t="str">
            <v>962.910.10</v>
          </cell>
          <cell r="D71" t="str">
            <v>NG</v>
          </cell>
          <cell r="E71">
            <v>0</v>
          </cell>
          <cell r="F71">
            <v>0</v>
          </cell>
          <cell r="G71" t="str">
            <v>Utilisation du fonds de régulation</v>
          </cell>
          <cell r="H71" t="str">
            <v>Utilisation du fonds de régulation</v>
          </cell>
          <cell r="I71">
            <v>0</v>
          </cell>
          <cell r="J71">
            <v>0</v>
          </cell>
          <cell r="K71">
            <v>0</v>
          </cell>
          <cell r="L71">
            <v>0</v>
          </cell>
        </row>
        <row r="72">
          <cell r="A72">
            <v>0</v>
          </cell>
          <cell r="B72">
            <v>0</v>
          </cell>
          <cell r="C72">
            <v>0</v>
          </cell>
          <cell r="D72" t="str">
            <v/>
          </cell>
          <cell r="E72">
            <v>0</v>
          </cell>
          <cell r="F72">
            <v>0</v>
          </cell>
          <cell r="G72">
            <v>0</v>
          </cell>
          <cell r="H72">
            <v>0</v>
          </cell>
          <cell r="I72">
            <v>0</v>
          </cell>
          <cell r="J72">
            <v>0</v>
          </cell>
          <cell r="K72">
            <v>0</v>
          </cell>
          <cell r="L72">
            <v>0</v>
          </cell>
        </row>
        <row r="73">
          <cell r="A73">
            <v>73</v>
          </cell>
          <cell r="B73" t="str">
            <v>T3</v>
          </cell>
          <cell r="C73" t="str">
            <v>T3</v>
          </cell>
          <cell r="D73" t="str">
            <v/>
          </cell>
          <cell r="E73">
            <v>0</v>
          </cell>
          <cell r="F73">
            <v>0</v>
          </cell>
          <cell r="G73" t="str">
            <v xml:space="preserve"> Obligations de service public</v>
          </cell>
          <cell r="H73" t="str">
            <v xml:space="preserve"> Obligations de service public</v>
          </cell>
          <cell r="I73">
            <v>0</v>
          </cell>
          <cell r="J73">
            <v>0</v>
          </cell>
          <cell r="K73">
            <v>0</v>
          </cell>
          <cell r="L73">
            <v>0</v>
          </cell>
        </row>
        <row r="74">
          <cell r="A74">
            <v>74</v>
          </cell>
          <cell r="B74" t="str">
            <v>964.713.02</v>
          </cell>
          <cell r="C74" t="str">
            <v>962.713.00</v>
          </cell>
          <cell r="D74" t="str">
            <v>NG</v>
          </cell>
          <cell r="E74">
            <v>0</v>
          </cell>
          <cell r="F74">
            <v>0</v>
          </cell>
          <cell r="G74" t="str">
            <v>Gestion des clients protégés et hivernaux</v>
          </cell>
          <cell r="H74" t="str">
            <v>Gestion des clients protégés et hivernaux</v>
          </cell>
          <cell r="I74">
            <v>0</v>
          </cell>
          <cell r="J74">
            <v>0</v>
          </cell>
          <cell r="K74">
            <v>0</v>
          </cell>
          <cell r="L74">
            <v>0</v>
          </cell>
        </row>
        <row r="75">
          <cell r="A75">
            <v>75</v>
          </cell>
          <cell r="B75" t="str">
            <v>964.713.05</v>
          </cell>
          <cell r="C75" t="str">
            <v>962.713.05</v>
          </cell>
          <cell r="D75" t="str">
            <v>NG</v>
          </cell>
          <cell r="E75">
            <v>0</v>
          </cell>
          <cell r="F75">
            <v>0</v>
          </cell>
          <cell r="G75" t="str">
            <v>EOC</v>
          </cell>
          <cell r="H75" t="str">
            <v>EOC</v>
          </cell>
          <cell r="I75">
            <v>0</v>
          </cell>
          <cell r="J75">
            <v>0</v>
          </cell>
          <cell r="K75">
            <v>0</v>
          </cell>
          <cell r="L75">
            <v>0</v>
          </cell>
        </row>
        <row r="76">
          <cell r="A76">
            <v>76</v>
          </cell>
          <cell r="B76" t="str">
            <v>964.713.50</v>
          </cell>
          <cell r="C76" t="str">
            <v>962.713.50</v>
          </cell>
          <cell r="D76" t="str">
            <v>NG</v>
          </cell>
          <cell r="E76">
            <v>0</v>
          </cell>
          <cell r="F76">
            <v>0</v>
          </cell>
          <cell r="G76" t="str">
            <v>Pose pastille gaz</v>
          </cell>
          <cell r="H76" t="str">
            <v>Limiteurs de puissance et coupures</v>
          </cell>
          <cell r="I76">
            <v>0</v>
          </cell>
          <cell r="J76">
            <v>0</v>
          </cell>
          <cell r="K76">
            <v>0</v>
          </cell>
          <cell r="L76">
            <v>0</v>
          </cell>
        </row>
        <row r="77">
          <cell r="A77">
            <v>77</v>
          </cell>
          <cell r="B77">
            <v>0</v>
          </cell>
          <cell r="C77" t="str">
            <v>962.713.2</v>
          </cell>
          <cell r="D77" t="str">
            <v/>
          </cell>
          <cell r="E77">
            <v>0</v>
          </cell>
          <cell r="F77">
            <v>0</v>
          </cell>
          <cell r="G77" t="str">
            <v>Non utilisé</v>
          </cell>
          <cell r="H77" t="str">
            <v>Eclairage Public</v>
          </cell>
          <cell r="I77">
            <v>0</v>
          </cell>
          <cell r="J77">
            <v>0</v>
          </cell>
          <cell r="K77">
            <v>0</v>
          </cell>
          <cell r="L77">
            <v>0</v>
          </cell>
        </row>
        <row r="78">
          <cell r="A78">
            <v>78</v>
          </cell>
          <cell r="B78">
            <v>0</v>
          </cell>
          <cell r="C78" t="str">
            <v>962.713.20</v>
          </cell>
          <cell r="D78" t="str">
            <v>NG</v>
          </cell>
          <cell r="E78">
            <v>0</v>
          </cell>
          <cell r="F78">
            <v>0</v>
          </cell>
          <cell r="G78" t="str">
            <v>Non utilisé</v>
          </cell>
          <cell r="H78" t="str">
            <v>Entretien des installations</v>
          </cell>
          <cell r="I78">
            <v>0</v>
          </cell>
          <cell r="J78">
            <v>0</v>
          </cell>
          <cell r="K78">
            <v>0</v>
          </cell>
          <cell r="L78">
            <v>0</v>
          </cell>
        </row>
        <row r="79">
          <cell r="A79">
            <v>79</v>
          </cell>
          <cell r="B79">
            <v>0</v>
          </cell>
          <cell r="C79" t="str">
            <v>962.713.22</v>
          </cell>
          <cell r="D79" t="str">
            <v>NG</v>
          </cell>
          <cell r="E79">
            <v>0</v>
          </cell>
          <cell r="F79">
            <v>0</v>
          </cell>
          <cell r="G79" t="str">
            <v>Non utilisé</v>
          </cell>
          <cell r="H79" t="str">
            <v>Fourniture d'énergie</v>
          </cell>
          <cell r="I79">
            <v>0</v>
          </cell>
          <cell r="J79">
            <v>0</v>
          </cell>
          <cell r="K79">
            <v>0</v>
          </cell>
          <cell r="L79">
            <v>0</v>
          </cell>
        </row>
        <row r="80">
          <cell r="A80">
            <v>80</v>
          </cell>
          <cell r="B80">
            <v>0</v>
          </cell>
          <cell r="C80" t="str">
            <v>962.713.24</v>
          </cell>
          <cell r="D80" t="str">
            <v>NG</v>
          </cell>
          <cell r="E80">
            <v>0</v>
          </cell>
          <cell r="F80">
            <v>0</v>
          </cell>
          <cell r="G80" t="str">
            <v>Non utilisé</v>
          </cell>
          <cell r="H80" t="str">
            <v>Construction des installations</v>
          </cell>
          <cell r="I80">
            <v>0</v>
          </cell>
          <cell r="J80">
            <v>0</v>
          </cell>
          <cell r="K80">
            <v>0</v>
          </cell>
          <cell r="L80">
            <v>0</v>
          </cell>
        </row>
        <row r="81">
          <cell r="A81">
            <v>81</v>
          </cell>
          <cell r="B81" t="str">
            <v>964.713.40</v>
          </cell>
          <cell r="C81" t="str">
            <v>962.713.40</v>
          </cell>
          <cell r="D81" t="str">
            <v>NG</v>
          </cell>
          <cell r="E81">
            <v>0</v>
          </cell>
          <cell r="F81">
            <v>0</v>
          </cell>
          <cell r="G81" t="str">
            <v>Suivi clientèle et gestion des plaintes</v>
          </cell>
          <cell r="H81" t="str">
            <v>Suivi clientèle et gestion des plaintes</v>
          </cell>
          <cell r="I81">
            <v>0</v>
          </cell>
          <cell r="J81">
            <v>0</v>
          </cell>
          <cell r="K81">
            <v>0</v>
          </cell>
          <cell r="L81">
            <v>0</v>
          </cell>
        </row>
        <row r="82">
          <cell r="A82">
            <v>82</v>
          </cell>
          <cell r="B82" t="str">
            <v>964.713.60</v>
          </cell>
          <cell r="C82" t="str">
            <v>962.713.60</v>
          </cell>
          <cell r="D82" t="str">
            <v>NG</v>
          </cell>
          <cell r="E82">
            <v>0</v>
          </cell>
          <cell r="F82">
            <v>0</v>
          </cell>
          <cell r="G82" t="str">
            <v>Sécurité installations intérieures</v>
          </cell>
          <cell r="H82" t="str">
            <v>Foires &amp; festivités</v>
          </cell>
          <cell r="I82">
            <v>0</v>
          </cell>
          <cell r="J82">
            <v>0</v>
          </cell>
          <cell r="K82">
            <v>0</v>
          </cell>
          <cell r="L82">
            <v>0</v>
          </cell>
        </row>
        <row r="83">
          <cell r="A83">
            <v>83</v>
          </cell>
          <cell r="B83" t="str">
            <v>964.713.70</v>
          </cell>
          <cell r="C83" t="str">
            <v>962.713.70</v>
          </cell>
          <cell r="D83" t="str">
            <v>NG</v>
          </cell>
          <cell r="E83">
            <v>0</v>
          </cell>
          <cell r="F83">
            <v>0</v>
          </cell>
          <cell r="G83" t="str">
            <v>NRClick</v>
          </cell>
          <cell r="H83" t="str">
            <v>NRClick</v>
          </cell>
          <cell r="I83">
            <v>0</v>
          </cell>
          <cell r="J83">
            <v>0</v>
          </cell>
          <cell r="K83">
            <v>0</v>
          </cell>
          <cell r="L83">
            <v>0</v>
          </cell>
        </row>
        <row r="84">
          <cell r="A84">
            <v>84</v>
          </cell>
          <cell r="B84" t="str">
            <v>964.713.10</v>
          </cell>
          <cell r="C84" t="str">
            <v>962.713.80</v>
          </cell>
          <cell r="D84" t="str">
            <v>NG</v>
          </cell>
          <cell r="E84">
            <v>0</v>
          </cell>
          <cell r="F84">
            <v>0</v>
          </cell>
          <cell r="G84" t="str">
            <v>Conversion au gaz riche</v>
          </cell>
          <cell r="H84" t="str">
            <v>SolarClick</v>
          </cell>
          <cell r="I84">
            <v>0</v>
          </cell>
          <cell r="J84">
            <v>0</v>
          </cell>
          <cell r="K84">
            <v>0</v>
          </cell>
          <cell r="L84">
            <v>0</v>
          </cell>
        </row>
        <row r="85">
          <cell r="A85">
            <v>85</v>
          </cell>
          <cell r="B85" t="str">
            <v>964.910.30</v>
          </cell>
          <cell r="C85" t="str">
            <v>962.910.30</v>
          </cell>
          <cell r="D85" t="str">
            <v>NG</v>
          </cell>
          <cell r="E85">
            <v>0</v>
          </cell>
          <cell r="F85">
            <v>0</v>
          </cell>
          <cell r="G85" t="str">
            <v>Utilisation du fonds de régulation</v>
          </cell>
          <cell r="H85" t="str">
            <v>Utilisation du fonds de régulation</v>
          </cell>
          <cell r="I85">
            <v>0</v>
          </cell>
          <cell r="J85">
            <v>0</v>
          </cell>
          <cell r="K85">
            <v>0</v>
          </cell>
          <cell r="L85">
            <v>0</v>
          </cell>
        </row>
        <row r="86">
          <cell r="A86">
            <v>0</v>
          </cell>
          <cell r="B86">
            <v>0</v>
          </cell>
          <cell r="C86">
            <v>0</v>
          </cell>
          <cell r="D86" t="str">
            <v/>
          </cell>
          <cell r="E86">
            <v>0</v>
          </cell>
          <cell r="F86">
            <v>0</v>
          </cell>
          <cell r="G86">
            <v>0</v>
          </cell>
          <cell r="H86">
            <v>0</v>
          </cell>
          <cell r="I86">
            <v>0</v>
          </cell>
          <cell r="J86">
            <v>0</v>
          </cell>
          <cell r="K86">
            <v>0</v>
          </cell>
          <cell r="L86">
            <v>0</v>
          </cell>
        </row>
        <row r="87">
          <cell r="A87">
            <v>87</v>
          </cell>
          <cell r="B87" t="str">
            <v>T4</v>
          </cell>
          <cell r="C87" t="str">
            <v>T4</v>
          </cell>
          <cell r="D87" t="str">
            <v/>
          </cell>
          <cell r="E87">
            <v>0</v>
          </cell>
          <cell r="F87">
            <v>0</v>
          </cell>
          <cell r="G87" t="str">
            <v xml:space="preserve"> Surcharges</v>
          </cell>
          <cell r="H87" t="str">
            <v xml:space="preserve"> Surcharges</v>
          </cell>
          <cell r="I87">
            <v>0</v>
          </cell>
          <cell r="J87">
            <v>0</v>
          </cell>
          <cell r="K87">
            <v>0</v>
          </cell>
          <cell r="L87">
            <v>0</v>
          </cell>
        </row>
        <row r="88">
          <cell r="A88">
            <v>88</v>
          </cell>
          <cell r="B88" t="str">
            <v>964.743.04</v>
          </cell>
          <cell r="C88" t="str">
            <v>962.733.04</v>
          </cell>
          <cell r="D88" t="str">
            <v>NG</v>
          </cell>
          <cell r="E88">
            <v>0</v>
          </cell>
          <cell r="F88">
            <v>0</v>
          </cell>
          <cell r="G88" t="str">
            <v>Rentes de pension</v>
          </cell>
          <cell r="H88" t="str">
            <v>Rentes de pension</v>
          </cell>
          <cell r="I88">
            <v>0</v>
          </cell>
          <cell r="J88">
            <v>0</v>
          </cell>
          <cell r="K88">
            <v>0</v>
          </cell>
          <cell r="L88">
            <v>0</v>
          </cell>
        </row>
        <row r="89">
          <cell r="A89">
            <v>89</v>
          </cell>
          <cell r="B89" t="str">
            <v>T4.2</v>
          </cell>
          <cell r="C89" t="str">
            <v>T4.2</v>
          </cell>
          <cell r="D89" t="str">
            <v/>
          </cell>
          <cell r="E89">
            <v>0</v>
          </cell>
          <cell r="F89">
            <v>0</v>
          </cell>
          <cell r="G89" t="str">
            <v>Impôts &amp; prélèvements</v>
          </cell>
          <cell r="H89" t="str">
            <v>Impôts &amp; prélèvements</v>
          </cell>
          <cell r="I89">
            <v>0</v>
          </cell>
          <cell r="J89">
            <v>0</v>
          </cell>
          <cell r="K89">
            <v>0</v>
          </cell>
          <cell r="L89">
            <v>0</v>
          </cell>
        </row>
        <row r="90">
          <cell r="A90">
            <v>90</v>
          </cell>
          <cell r="B90" t="str">
            <v>964.744.10</v>
          </cell>
          <cell r="C90" t="str">
            <v>962.734.10</v>
          </cell>
          <cell r="D90" t="str">
            <v>NG</v>
          </cell>
          <cell r="E90">
            <v>0</v>
          </cell>
          <cell r="F90">
            <v>0</v>
          </cell>
          <cell r="G90" t="str">
            <v>Redevances de voirie</v>
          </cell>
          <cell r="H90" t="str">
            <v>Redevances de voirie</v>
          </cell>
          <cell r="I90">
            <v>0</v>
          </cell>
          <cell r="J90">
            <v>0</v>
          </cell>
          <cell r="K90">
            <v>0</v>
          </cell>
          <cell r="L90">
            <v>0</v>
          </cell>
        </row>
        <row r="91">
          <cell r="A91">
            <v>91</v>
          </cell>
          <cell r="B91" t="str">
            <v>964.744.00</v>
          </cell>
          <cell r="C91" t="str">
            <v>962.734.00</v>
          </cell>
          <cell r="D91" t="str">
            <v>NG</v>
          </cell>
          <cell r="E91">
            <v>0</v>
          </cell>
          <cell r="F91">
            <v>0</v>
          </cell>
          <cell r="G91" t="str">
            <v>Impôts des sociétés</v>
          </cell>
          <cell r="H91" t="str">
            <v>Impôts des sociétés</v>
          </cell>
          <cell r="I91">
            <v>0</v>
          </cell>
          <cell r="J91">
            <v>0</v>
          </cell>
          <cell r="K91">
            <v>0</v>
          </cell>
          <cell r="L91">
            <v>0</v>
          </cell>
        </row>
        <row r="92">
          <cell r="A92">
            <v>92</v>
          </cell>
          <cell r="B92" t="str">
            <v>964.744.11</v>
          </cell>
          <cell r="C92" t="str">
            <v>962.734.11</v>
          </cell>
          <cell r="D92" t="str">
            <v>NG</v>
          </cell>
          <cell r="E92">
            <v>0</v>
          </cell>
          <cell r="F92">
            <v>0</v>
          </cell>
          <cell r="G92" t="str">
            <v>Autres prélèvements</v>
          </cell>
          <cell r="H92" t="str">
            <v>Autres prélèvements</v>
          </cell>
          <cell r="I92">
            <v>0</v>
          </cell>
          <cell r="J92">
            <v>0</v>
          </cell>
          <cell r="K92">
            <v>0</v>
          </cell>
          <cell r="L92">
            <v>0</v>
          </cell>
        </row>
        <row r="93">
          <cell r="A93">
            <v>0</v>
          </cell>
          <cell r="B93">
            <v>0</v>
          </cell>
          <cell r="C93">
            <v>0</v>
          </cell>
          <cell r="D93" t="str">
            <v/>
          </cell>
          <cell r="E93">
            <v>0</v>
          </cell>
          <cell r="F93">
            <v>0</v>
          </cell>
          <cell r="G93">
            <v>0</v>
          </cell>
          <cell r="H93">
            <v>0</v>
          </cell>
          <cell r="I93">
            <v>0</v>
          </cell>
          <cell r="J93">
            <v>0</v>
          </cell>
          <cell r="K93">
            <v>0</v>
          </cell>
          <cell r="L93">
            <v>0</v>
          </cell>
        </row>
        <row r="94">
          <cell r="A94">
            <v>94</v>
          </cell>
          <cell r="B94">
            <v>0</v>
          </cell>
          <cell r="C94">
            <v>0</v>
          </cell>
          <cell r="D94">
            <v>0</v>
          </cell>
          <cell r="E94">
            <v>0</v>
          </cell>
          <cell r="F94">
            <v>0</v>
          </cell>
          <cell r="G94" t="str">
            <v>TOTAL</v>
          </cell>
          <cell r="H94" t="str">
            <v>TOTAL</v>
          </cell>
          <cell r="I94">
            <v>0</v>
          </cell>
          <cell r="J94">
            <v>0</v>
          </cell>
          <cell r="K94">
            <v>0</v>
          </cell>
          <cell r="L94">
            <v>0</v>
          </cell>
        </row>
        <row r="95">
          <cell r="A95">
            <v>0</v>
          </cell>
          <cell r="B95">
            <v>0</v>
          </cell>
          <cell r="C95">
            <v>0</v>
          </cell>
          <cell r="D95">
            <v>0</v>
          </cell>
          <cell r="E95">
            <v>0</v>
          </cell>
          <cell r="F95">
            <v>0</v>
          </cell>
          <cell r="G95">
            <v>0</v>
          </cell>
          <cell r="H95">
            <v>0</v>
          </cell>
          <cell r="I95">
            <v>0</v>
          </cell>
          <cell r="J95">
            <v>0</v>
          </cell>
          <cell r="K95">
            <v>0</v>
          </cell>
          <cell r="L95">
            <v>0</v>
          </cell>
        </row>
        <row r="96">
          <cell r="A96">
            <v>0</v>
          </cell>
          <cell r="B96">
            <v>0</v>
          </cell>
          <cell r="C96">
            <v>0</v>
          </cell>
          <cell r="D96">
            <v>0</v>
          </cell>
          <cell r="E96">
            <v>0</v>
          </cell>
          <cell r="F96">
            <v>0</v>
          </cell>
          <cell r="G96">
            <v>0</v>
          </cell>
          <cell r="H96">
            <v>0</v>
          </cell>
          <cell r="I96">
            <v>0</v>
          </cell>
          <cell r="J96">
            <v>0</v>
          </cell>
          <cell r="K96">
            <v>0</v>
          </cell>
          <cell r="L96">
            <v>0</v>
          </cell>
        </row>
        <row r="97">
          <cell r="A97">
            <v>97</v>
          </cell>
          <cell r="B97" t="str">
            <v>964.8*</v>
          </cell>
          <cell r="C97" t="str">
            <v>962.8*</v>
          </cell>
          <cell r="D97">
            <v>0</v>
          </cell>
          <cell r="E97">
            <v>0</v>
          </cell>
          <cell r="F97">
            <v>0</v>
          </cell>
          <cell r="G97" t="str">
            <v>Activités non régulées</v>
          </cell>
          <cell r="H97" t="str">
            <v>Activités non régulées</v>
          </cell>
          <cell r="I97">
            <v>0</v>
          </cell>
          <cell r="J97">
            <v>0</v>
          </cell>
          <cell r="K97">
            <v>0</v>
          </cell>
          <cell r="L97">
            <v>0</v>
          </cell>
        </row>
        <row r="98">
          <cell r="A98">
            <v>0</v>
          </cell>
        </row>
        <row r="99">
          <cell r="A99">
            <v>0</v>
          </cell>
        </row>
        <row r="100">
          <cell r="A100">
            <v>0</v>
          </cell>
          <cell r="B100" t="str">
            <v>Tableau Suivi RAB</v>
          </cell>
          <cell r="C100">
            <v>0</v>
          </cell>
          <cell r="D100">
            <v>0</v>
          </cell>
          <cell r="E100">
            <v>0</v>
          </cell>
          <cell r="F100">
            <v>0</v>
          </cell>
          <cell r="G100">
            <v>0</v>
          </cell>
          <cell r="H100">
            <v>0</v>
          </cell>
          <cell r="I100">
            <v>0</v>
          </cell>
          <cell r="J100">
            <v>0</v>
          </cell>
          <cell r="K100">
            <v>0</v>
          </cell>
          <cell r="L100">
            <v>0</v>
          </cell>
        </row>
        <row r="101">
          <cell r="A101" t="str">
            <v>EM</v>
          </cell>
          <cell r="B101">
            <v>0</v>
          </cell>
          <cell r="C101">
            <v>0</v>
          </cell>
          <cell r="D101">
            <v>0</v>
          </cell>
          <cell r="E101">
            <v>0</v>
          </cell>
          <cell r="F101">
            <v>0</v>
          </cell>
          <cell r="G101" t="str">
            <v xml:space="preserve"> Installations MP</v>
          </cell>
          <cell r="H101" t="str">
            <v xml:space="preserve"> Installations MT</v>
          </cell>
        </row>
        <row r="102">
          <cell r="A102" t="str">
            <v>EM0</v>
          </cell>
          <cell r="B102" t="str">
            <v>964.712.29</v>
          </cell>
          <cell r="C102" t="str">
            <v>962.712.59</v>
          </cell>
          <cell r="D102">
            <v>0</v>
          </cell>
          <cell r="E102">
            <v>0</v>
          </cell>
          <cell r="F102">
            <v>0</v>
          </cell>
          <cell r="G102" t="str">
            <v>Terrains industriels</v>
          </cell>
          <cell r="H102" t="str">
            <v>Terrains industriels</v>
          </cell>
        </row>
        <row r="103">
          <cell r="A103" t="str">
            <v>EM1</v>
          </cell>
          <cell r="B103" t="str">
            <v>964.712.29</v>
          </cell>
          <cell r="C103" t="str">
            <v>962.712.29</v>
          </cell>
          <cell r="D103">
            <v>0</v>
          </cell>
          <cell r="E103">
            <v>0.03</v>
          </cell>
          <cell r="F103">
            <v>0</v>
          </cell>
          <cell r="G103" t="str">
            <v>Stations de réception</v>
          </cell>
          <cell r="H103" t="str">
            <v>Points de fourniture</v>
          </cell>
        </row>
        <row r="104">
          <cell r="A104" t="str">
            <v>EM2</v>
          </cell>
          <cell r="B104" t="str">
            <v>964.712.29</v>
          </cell>
          <cell r="C104" t="str">
            <v>962.714.21</v>
          </cell>
          <cell r="D104">
            <v>0</v>
          </cell>
          <cell r="E104">
            <v>0.1</v>
          </cell>
          <cell r="F104">
            <v>0</v>
          </cell>
          <cell r="G104" t="str">
            <v>Compteurs Stations de réception</v>
          </cell>
          <cell r="H104" t="str">
            <v>TCC</v>
          </cell>
        </row>
        <row r="105">
          <cell r="A105" t="str">
            <v>EM3</v>
          </cell>
          <cell r="B105" t="str">
            <v>964.712.39</v>
          </cell>
          <cell r="C105" t="str">
            <v>962.712.39</v>
          </cell>
          <cell r="D105">
            <v>0</v>
          </cell>
          <cell r="E105">
            <v>0.02</v>
          </cell>
          <cell r="F105">
            <v>0</v>
          </cell>
          <cell r="G105" t="str">
            <v>Canalisations MP</v>
          </cell>
          <cell r="H105" t="str">
            <v>Câbles &amp; lignes MT</v>
          </cell>
        </row>
        <row r="106">
          <cell r="A106" t="str">
            <v>EM4</v>
          </cell>
          <cell r="B106" t="str">
            <v>964.712.39</v>
          </cell>
          <cell r="C106">
            <v>0</v>
          </cell>
          <cell r="D106">
            <v>0</v>
          </cell>
          <cell r="E106">
            <v>0.03</v>
          </cell>
          <cell r="F106">
            <v>0</v>
          </cell>
          <cell r="G106" t="str">
            <v>Branchements MP</v>
          </cell>
          <cell r="H106">
            <v>0</v>
          </cell>
        </row>
        <row r="107">
          <cell r="A107" t="str">
            <v>EM5</v>
          </cell>
          <cell r="B107" t="str">
            <v>964.712.59</v>
          </cell>
          <cell r="C107" t="str">
            <v>962.712.39</v>
          </cell>
          <cell r="D107">
            <v>0</v>
          </cell>
          <cell r="E107">
            <v>0.03</v>
          </cell>
          <cell r="F107">
            <v>0</v>
          </cell>
          <cell r="G107" t="str">
            <v>Cabines de détente BP</v>
          </cell>
          <cell r="H107" t="str">
            <v>Postes de répartition</v>
          </cell>
        </row>
        <row r="108">
          <cell r="A108" t="str">
            <v>EM6</v>
          </cell>
          <cell r="B108" t="str">
            <v>964.712.49</v>
          </cell>
          <cell r="C108" t="str">
            <v>962.712.59</v>
          </cell>
          <cell r="D108">
            <v>0</v>
          </cell>
          <cell r="E108">
            <v>0.03</v>
          </cell>
          <cell r="F108">
            <v>0</v>
          </cell>
          <cell r="G108" t="str">
            <v>Cabines clients</v>
          </cell>
          <cell r="H108" t="str">
            <v>Cabines de transformation</v>
          </cell>
        </row>
        <row r="109">
          <cell r="A109" t="str">
            <v>EM7</v>
          </cell>
          <cell r="B109" t="str">
            <v>964.712.79</v>
          </cell>
          <cell r="C109" t="str">
            <v>962.712.49</v>
          </cell>
          <cell r="D109">
            <v>0</v>
          </cell>
          <cell r="E109">
            <v>0.06</v>
          </cell>
          <cell r="F109">
            <v>0</v>
          </cell>
          <cell r="G109" t="str">
            <v>Compteurs électroniques</v>
          </cell>
          <cell r="H109" t="str">
            <v>Compteurs MT mécaniques</v>
          </cell>
        </row>
        <row r="110">
          <cell r="A110" t="str">
            <v>EM8</v>
          </cell>
          <cell r="B110" t="str">
            <v>964.712.29</v>
          </cell>
          <cell r="C110" t="str">
            <v>962.712.49</v>
          </cell>
          <cell r="D110">
            <v>0</v>
          </cell>
          <cell r="E110">
            <v>0.1</v>
          </cell>
          <cell r="F110">
            <v>0</v>
          </cell>
          <cell r="G110" t="str">
            <v>Bâtiments industriels</v>
          </cell>
          <cell r="H110" t="str">
            <v>Compteurs MT électroniques</v>
          </cell>
        </row>
        <row r="111">
          <cell r="A111" t="str">
            <v>EM9</v>
          </cell>
          <cell r="B111">
            <v>0</v>
          </cell>
          <cell r="C111" t="str">
            <v>962.721.19</v>
          </cell>
          <cell r="D111">
            <v>0</v>
          </cell>
          <cell r="E111">
            <v>0.1</v>
          </cell>
          <cell r="F111">
            <v>0</v>
          </cell>
          <cell r="G111">
            <v>0</v>
          </cell>
          <cell r="H111" t="str">
            <v>Installations de cogénération</v>
          </cell>
        </row>
        <row r="112">
          <cell r="A112" t="str">
            <v>EB</v>
          </cell>
          <cell r="B112">
            <v>0</v>
          </cell>
          <cell r="C112">
            <v>0</v>
          </cell>
          <cell r="D112">
            <v>0</v>
          </cell>
          <cell r="E112">
            <v>0</v>
          </cell>
          <cell r="F112">
            <v>0</v>
          </cell>
          <cell r="G112" t="str">
            <v xml:space="preserve"> Installations BP</v>
          </cell>
          <cell r="H112" t="str">
            <v xml:space="preserve"> Installations BT</v>
          </cell>
        </row>
        <row r="113">
          <cell r="A113" t="str">
            <v>EB1</v>
          </cell>
          <cell r="B113" t="str">
            <v>964.712.69</v>
          </cell>
          <cell r="C113" t="str">
            <v>962.712.69</v>
          </cell>
          <cell r="D113">
            <v>0</v>
          </cell>
          <cell r="E113">
            <v>0.02</v>
          </cell>
          <cell r="F113">
            <v>0</v>
          </cell>
          <cell r="G113" t="str">
            <v>Canalisations BP</v>
          </cell>
          <cell r="H113" t="str">
            <v>Câbles BT</v>
          </cell>
        </row>
        <row r="114">
          <cell r="A114" t="str">
            <v>EB2</v>
          </cell>
          <cell r="B114" t="str">
            <v>964.712.69</v>
          </cell>
          <cell r="C114" t="str">
            <v>962.712.69</v>
          </cell>
          <cell r="D114">
            <v>0</v>
          </cell>
          <cell r="E114">
            <v>0.02</v>
          </cell>
          <cell r="F114">
            <v>0</v>
          </cell>
          <cell r="G114" t="str">
            <v>Branchements BP</v>
          </cell>
          <cell r="H114" t="str">
            <v>Lignes BT</v>
          </cell>
        </row>
        <row r="115">
          <cell r="A115" t="str">
            <v>EB3</v>
          </cell>
          <cell r="B115" t="str">
            <v>964.712.79</v>
          </cell>
          <cell r="C115" t="str">
            <v>962.712.69</v>
          </cell>
          <cell r="D115">
            <v>0</v>
          </cell>
          <cell r="E115">
            <v>0.03</v>
          </cell>
          <cell r="F115">
            <v>0</v>
          </cell>
          <cell r="G115" t="str">
            <v>Appareils de mesure mécaniques</v>
          </cell>
          <cell r="H115" t="str">
            <v>Raccordements BT</v>
          </cell>
        </row>
        <row r="116">
          <cell r="A116" t="str">
            <v>EB4</v>
          </cell>
          <cell r="B116">
            <v>0</v>
          </cell>
          <cell r="C116" t="str">
            <v>962.712.79</v>
          </cell>
          <cell r="D116">
            <v>0</v>
          </cell>
          <cell r="E116">
            <v>0.06</v>
          </cell>
          <cell r="F116">
            <v>0</v>
          </cell>
          <cell r="G116">
            <v>0</v>
          </cell>
          <cell r="H116" t="str">
            <v>Compteurs BT mécaniques</v>
          </cell>
        </row>
        <row r="117">
          <cell r="A117" t="str">
            <v>EB5</v>
          </cell>
          <cell r="B117">
            <v>0</v>
          </cell>
          <cell r="C117" t="str">
            <v>962.712.79</v>
          </cell>
          <cell r="D117">
            <v>0</v>
          </cell>
          <cell r="E117">
            <v>0.1</v>
          </cell>
          <cell r="F117">
            <v>0</v>
          </cell>
          <cell r="G117">
            <v>0</v>
          </cell>
          <cell r="H117" t="str">
            <v>Compteurs BT électroniques</v>
          </cell>
        </row>
        <row r="118">
          <cell r="A118" t="str">
            <v>ED</v>
          </cell>
          <cell r="B118">
            <v>0</v>
          </cell>
          <cell r="C118">
            <v>0</v>
          </cell>
          <cell r="D118">
            <v>0</v>
          </cell>
          <cell r="E118">
            <v>0</v>
          </cell>
          <cell r="F118">
            <v>0</v>
          </cell>
          <cell r="G118" t="str">
            <v xml:space="preserve"> Conduite du réseau</v>
          </cell>
          <cell r="H118" t="str">
            <v xml:space="preserve"> Conduite du réseau</v>
          </cell>
        </row>
        <row r="119">
          <cell r="A119" t="str">
            <v>ED1</v>
          </cell>
          <cell r="B119" t="str">
            <v>964.722.10</v>
          </cell>
          <cell r="C119" t="str">
            <v>962.714.21</v>
          </cell>
          <cell r="D119">
            <v>0</v>
          </cell>
          <cell r="E119">
            <v>0.1</v>
          </cell>
          <cell r="F119">
            <v>0</v>
          </cell>
          <cell r="G119" t="str">
            <v>Commande &amp; signalisation</v>
          </cell>
          <cell r="H119" t="str">
            <v>Commande &amp; signalisation postes</v>
          </cell>
        </row>
        <row r="120">
          <cell r="A120" t="str">
            <v>ED2</v>
          </cell>
          <cell r="B120">
            <v>0</v>
          </cell>
          <cell r="C120" t="str">
            <v>962.714.21</v>
          </cell>
          <cell r="D120">
            <v>0</v>
          </cell>
          <cell r="E120">
            <v>0.1</v>
          </cell>
          <cell r="F120">
            <v>0</v>
          </cell>
          <cell r="G120">
            <v>0</v>
          </cell>
          <cell r="H120" t="str">
            <v>Télécommande cabines réseau</v>
          </cell>
        </row>
        <row r="121">
          <cell r="A121" t="str">
            <v>ED3</v>
          </cell>
          <cell r="B121" t="str">
            <v>964.722.10</v>
          </cell>
          <cell r="C121" t="str">
            <v>962.714.21</v>
          </cell>
          <cell r="D121">
            <v>0</v>
          </cell>
          <cell r="E121">
            <v>0.1</v>
          </cell>
          <cell r="F121">
            <v>0</v>
          </cell>
          <cell r="G121" t="str">
            <v>Sécurisation</v>
          </cell>
          <cell r="H121" t="str">
            <v>Sécurisation</v>
          </cell>
        </row>
        <row r="122">
          <cell r="A122" t="str">
            <v>ED4</v>
          </cell>
          <cell r="B122" t="str">
            <v>964.722.10</v>
          </cell>
          <cell r="C122" t="str">
            <v>962.714.21</v>
          </cell>
          <cell r="D122">
            <v>0</v>
          </cell>
          <cell r="E122">
            <v>0.1</v>
          </cell>
          <cell r="F122">
            <v>0</v>
          </cell>
          <cell r="G122" t="str">
            <v>Dispatching</v>
          </cell>
          <cell r="H122" t="str">
            <v>Dispatching</v>
          </cell>
        </row>
        <row r="123">
          <cell r="A123" t="str">
            <v>ED5</v>
          </cell>
          <cell r="B123" t="str">
            <v>964.722.10</v>
          </cell>
          <cell r="C123" t="str">
            <v>962.714.21</v>
          </cell>
          <cell r="D123">
            <v>0</v>
          </cell>
          <cell r="E123">
            <v>0.33333333333333331</v>
          </cell>
          <cell r="F123">
            <v>0</v>
          </cell>
          <cell r="G123" t="str">
            <v>IT Dispatching</v>
          </cell>
          <cell r="H123" t="str">
            <v>IT Dispatching</v>
          </cell>
        </row>
        <row r="124">
          <cell r="A124" t="str">
            <v>EX</v>
          </cell>
          <cell r="B124">
            <v>0</v>
          </cell>
          <cell r="C124">
            <v>0</v>
          </cell>
          <cell r="D124">
            <v>0</v>
          </cell>
          <cell r="E124">
            <v>0</v>
          </cell>
          <cell r="F124">
            <v>0</v>
          </cell>
          <cell r="G124" t="str">
            <v xml:space="preserve"> Installations hors réseau</v>
          </cell>
          <cell r="H124" t="str">
            <v xml:space="preserve"> Installations hors réseau</v>
          </cell>
        </row>
        <row r="125">
          <cell r="A125" t="str">
            <v>EX0</v>
          </cell>
          <cell r="B125" t="str">
            <v>964.710.59</v>
          </cell>
          <cell r="C125" t="str">
            <v>962.710.59</v>
          </cell>
          <cell r="D125">
            <v>0</v>
          </cell>
          <cell r="E125">
            <v>0</v>
          </cell>
          <cell r="F125">
            <v>0</v>
          </cell>
          <cell r="G125" t="str">
            <v>Terrains administratifs</v>
          </cell>
          <cell r="H125" t="str">
            <v>Terrains administratifs</v>
          </cell>
        </row>
        <row r="126">
          <cell r="A126" t="str">
            <v>EX1</v>
          </cell>
          <cell r="B126" t="str">
            <v>964.710.59</v>
          </cell>
          <cell r="C126" t="str">
            <v>962.710.59</v>
          </cell>
          <cell r="D126">
            <v>0</v>
          </cell>
          <cell r="E126">
            <v>0.02</v>
          </cell>
          <cell r="F126">
            <v>0</v>
          </cell>
          <cell r="G126" t="str">
            <v>Bâtiments administratifs</v>
          </cell>
          <cell r="H126" t="str">
            <v>Bâtiments administratifs</v>
          </cell>
        </row>
        <row r="127">
          <cell r="A127" t="str">
            <v>EX2</v>
          </cell>
          <cell r="B127" t="str">
            <v>964.710.59</v>
          </cell>
          <cell r="C127" t="str">
            <v>962.710.59</v>
          </cell>
          <cell r="D127">
            <v>0</v>
          </cell>
          <cell r="E127">
            <v>0.1</v>
          </cell>
          <cell r="F127">
            <v>0</v>
          </cell>
          <cell r="G127" t="str">
            <v>Mobilier &amp; aménagement</v>
          </cell>
          <cell r="H127" t="str">
            <v>Mobilier &amp; aménagement</v>
          </cell>
        </row>
        <row r="128">
          <cell r="A128" t="str">
            <v>EX3</v>
          </cell>
          <cell r="B128" t="str">
            <v>964.710.59</v>
          </cell>
          <cell r="C128" t="str">
            <v>962.710.59</v>
          </cell>
          <cell r="D128">
            <v>0</v>
          </cell>
          <cell r="E128">
            <v>0.1</v>
          </cell>
          <cell r="F128">
            <v>0</v>
          </cell>
          <cell r="G128" t="str">
            <v>Outillage &amp; équipement laboratoire</v>
          </cell>
          <cell r="H128" t="str">
            <v>Outillage &amp; équipement laboratoire</v>
          </cell>
        </row>
        <row r="129">
          <cell r="A129" t="str">
            <v>EX4</v>
          </cell>
          <cell r="B129" t="str">
            <v>964.710.59</v>
          </cell>
          <cell r="C129" t="str">
            <v>962.710.59</v>
          </cell>
          <cell r="D129">
            <v>0</v>
          </cell>
          <cell r="E129">
            <v>0.33333333333333331</v>
          </cell>
          <cell r="F129">
            <v>0</v>
          </cell>
          <cell r="G129" t="str">
            <v>Equipement informatique</v>
          </cell>
          <cell r="H129" t="str">
            <v>Equipement informatique</v>
          </cell>
        </row>
        <row r="130">
          <cell r="A130" t="str">
            <v>EX5</v>
          </cell>
          <cell r="B130" t="str">
            <v>964.710.59</v>
          </cell>
          <cell r="C130" t="str">
            <v>962.710.59</v>
          </cell>
          <cell r="D130">
            <v>0</v>
          </cell>
          <cell r="E130">
            <v>0.2</v>
          </cell>
          <cell r="F130">
            <v>0</v>
          </cell>
          <cell r="G130" t="str">
            <v>Logiciels &amp; développ.informatiques</v>
          </cell>
          <cell r="H130" t="str">
            <v>Logiciels &amp; développ.informatiques</v>
          </cell>
        </row>
        <row r="131">
          <cell r="A131" t="str">
            <v>EX6</v>
          </cell>
          <cell r="B131" t="str">
            <v>964.710.59</v>
          </cell>
          <cell r="C131" t="str">
            <v>962.710.59</v>
          </cell>
          <cell r="D131">
            <v>0</v>
          </cell>
          <cell r="E131">
            <v>0.2</v>
          </cell>
          <cell r="F131">
            <v>0</v>
          </cell>
          <cell r="G131" t="str">
            <v>Matériel roulant</v>
          </cell>
          <cell r="H131" t="str">
            <v>Matériel roulant</v>
          </cell>
        </row>
        <row r="132">
          <cell r="A132">
            <v>0</v>
          </cell>
          <cell r="B132">
            <v>0</v>
          </cell>
          <cell r="C132">
            <v>0</v>
          </cell>
          <cell r="D132">
            <v>0</v>
          </cell>
          <cell r="E132">
            <v>0</v>
          </cell>
          <cell r="F132">
            <v>0</v>
          </cell>
          <cell r="G132">
            <v>0</v>
          </cell>
          <cell r="H132">
            <v>0</v>
          </cell>
        </row>
        <row r="133">
          <cell r="A133" t="str">
            <v>ET</v>
          </cell>
          <cell r="B133">
            <v>0</v>
          </cell>
          <cell r="C133">
            <v>0</v>
          </cell>
          <cell r="D133">
            <v>0</v>
          </cell>
          <cell r="E133">
            <v>0</v>
          </cell>
          <cell r="F133">
            <v>0</v>
          </cell>
          <cell r="G133" t="str">
            <v>Total général</v>
          </cell>
          <cell r="H133" t="str">
            <v>Total général</v>
          </cell>
        </row>
        <row r="134">
          <cell r="A134">
            <v>0</v>
          </cell>
          <cell r="B134">
            <v>0</v>
          </cell>
          <cell r="C134">
            <v>0</v>
          </cell>
          <cell r="D134">
            <v>0</v>
          </cell>
          <cell r="E134">
            <v>0</v>
          </cell>
          <cell r="F134">
            <v>0</v>
          </cell>
          <cell r="G134">
            <v>0</v>
          </cell>
          <cell r="H134">
            <v>0</v>
          </cell>
        </row>
        <row r="135">
          <cell r="A135" t="str">
            <v>EVC</v>
          </cell>
          <cell r="B135" t="str">
            <v>964.800.09</v>
          </cell>
          <cell r="C135">
            <v>0</v>
          </cell>
          <cell r="D135">
            <v>0</v>
          </cell>
          <cell r="E135" t="str">
            <v/>
          </cell>
          <cell r="F135">
            <v>0</v>
          </cell>
          <cell r="G135" t="str">
            <v>Convecteurs</v>
          </cell>
          <cell r="H135">
            <v>0</v>
          </cell>
        </row>
        <row r="136">
          <cell r="A136" t="str">
            <v>x</v>
          </cell>
          <cell r="B136">
            <v>0</v>
          </cell>
          <cell r="C136">
            <v>0</v>
          </cell>
          <cell r="D136">
            <v>0</v>
          </cell>
          <cell r="E136">
            <v>0</v>
          </cell>
          <cell r="F136">
            <v>0</v>
          </cell>
        </row>
        <row r="137">
          <cell r="A137">
            <v>0</v>
          </cell>
          <cell r="B137" t="str">
            <v>Tableau Suivi PI</v>
          </cell>
          <cell r="C137">
            <v>0</v>
          </cell>
          <cell r="D137">
            <v>0</v>
          </cell>
          <cell r="E137">
            <v>0</v>
          </cell>
          <cell r="F137">
            <v>0</v>
          </cell>
          <cell r="G137">
            <v>0</v>
          </cell>
          <cell r="H137">
            <v>0</v>
          </cell>
          <cell r="I137">
            <v>0</v>
          </cell>
          <cell r="J137">
            <v>0</v>
          </cell>
          <cell r="K137">
            <v>0</v>
          </cell>
          <cell r="L137">
            <v>0</v>
          </cell>
        </row>
        <row r="138">
          <cell r="A138" t="str">
            <v>P7</v>
          </cell>
          <cell r="B138" t="str">
            <v>GM</v>
          </cell>
          <cell r="C138" t="str">
            <v>EM</v>
          </cell>
          <cell r="D138" t="str">
            <v>GM</v>
          </cell>
          <cell r="E138" t="str">
            <v>EM</v>
          </cell>
          <cell r="G138" t="str">
            <v xml:space="preserve"> Installations MP</v>
          </cell>
          <cell r="H138" t="str">
            <v xml:space="preserve"> Installations MT</v>
          </cell>
          <cell r="I138">
            <v>0</v>
          </cell>
          <cell r="J138">
            <v>0</v>
          </cell>
          <cell r="K138">
            <v>0</v>
          </cell>
          <cell r="L138">
            <v>0</v>
          </cell>
        </row>
        <row r="139">
          <cell r="A139" t="str">
            <v>P8</v>
          </cell>
          <cell r="B139" t="str">
            <v>GGRB</v>
          </cell>
          <cell r="C139" t="str">
            <v>EGRB</v>
          </cell>
          <cell r="D139" t="str">
            <v>GM0</v>
          </cell>
          <cell r="E139" t="str">
            <v>EM0</v>
          </cell>
          <cell r="G139" t="str">
            <v>Stations de réception - Terrains</v>
          </cell>
          <cell r="H139" t="str">
            <v>Points de fourniture - Terrains</v>
          </cell>
          <cell r="I139" t="str">
            <v>EUR</v>
          </cell>
          <cell r="J139" t="str">
            <v>EUR</v>
          </cell>
          <cell r="K139" t="str">
            <v>964.712.29</v>
          </cell>
          <cell r="L139" t="str">
            <v>962.712.29</v>
          </cell>
        </row>
        <row r="140">
          <cell r="A140" t="str">
            <v>P9</v>
          </cell>
          <cell r="B140" t="str">
            <v>GSRB</v>
          </cell>
          <cell r="C140" t="str">
            <v>ESRB</v>
          </cell>
          <cell r="D140" t="str">
            <v>GM1</v>
          </cell>
          <cell r="E140" t="str">
            <v>EM1</v>
          </cell>
          <cell r="G140" t="str">
            <v>Stations de réception - Bâtiments</v>
          </cell>
          <cell r="H140" t="str">
            <v>Points de fourniture - Bâtiments</v>
          </cell>
          <cell r="I140" t="str">
            <v>EUR</v>
          </cell>
          <cell r="J140" t="str">
            <v>EUR</v>
          </cell>
          <cell r="K140" t="str">
            <v>964.712.29</v>
          </cell>
          <cell r="L140" t="str">
            <v>962.712.29</v>
          </cell>
        </row>
        <row r="141">
          <cell r="A141" t="str">
            <v>P10</v>
          </cell>
          <cell r="B141" t="str">
            <v>GSRB1</v>
          </cell>
          <cell r="C141" t="str">
            <v>x</v>
          </cell>
          <cell r="D141">
            <v>0</v>
          </cell>
          <cell r="E141">
            <v>0</v>
          </cell>
          <cell r="G141" t="str">
            <v>Construction déversoir</v>
          </cell>
          <cell r="H141" t="str">
            <v/>
          </cell>
          <cell r="I141" t="str">
            <v xml:space="preserve">stations </v>
          </cell>
          <cell r="J141" t="str">
            <v/>
          </cell>
          <cell r="K141">
            <v>0</v>
          </cell>
          <cell r="L141">
            <v>0</v>
          </cell>
        </row>
        <row r="142">
          <cell r="A142" t="str">
            <v>P11</v>
          </cell>
          <cell r="B142" t="str">
            <v>GSRE</v>
          </cell>
          <cell r="C142" t="str">
            <v>ESRE</v>
          </cell>
          <cell r="D142" t="str">
            <v>GM1</v>
          </cell>
          <cell r="E142" t="str">
            <v>EM1</v>
          </cell>
          <cell r="G142" t="str">
            <v>Stations de réception - Equipement</v>
          </cell>
          <cell r="H142" t="str">
            <v>Points de fourniture - Equipement</v>
          </cell>
          <cell r="I142" t="str">
            <v>EUR</v>
          </cell>
          <cell r="J142" t="str">
            <v>EUR</v>
          </cell>
          <cell r="K142" t="str">
            <v>964.712.29</v>
          </cell>
          <cell r="L142" t="str">
            <v>962.712.29</v>
          </cell>
        </row>
        <row r="143">
          <cell r="A143" t="str">
            <v>P12</v>
          </cell>
          <cell r="B143" t="str">
            <v>GSRE1</v>
          </cell>
          <cell r="C143" t="str">
            <v>ESRE1</v>
          </cell>
          <cell r="D143">
            <v>0</v>
          </cell>
          <cell r="E143">
            <v>0</v>
          </cell>
          <cell r="G143" t="str">
            <v>Renouvellement ligne d'émission</v>
          </cell>
          <cell r="H143" t="str">
            <v>Placement/remplacement tableau HT</v>
          </cell>
          <cell r="I143" t="str">
            <v xml:space="preserve">lignes </v>
          </cell>
          <cell r="J143" t="str">
            <v>tableaux</v>
          </cell>
          <cell r="K143">
            <v>0</v>
          </cell>
          <cell r="L143">
            <v>0</v>
          </cell>
        </row>
        <row r="144">
          <cell r="A144" t="str">
            <v>P13</v>
          </cell>
          <cell r="B144" t="str">
            <v>GSRE2</v>
          </cell>
          <cell r="C144" t="str">
            <v>ESRE2</v>
          </cell>
          <cell r="D144">
            <v>0</v>
          </cell>
          <cell r="E144">
            <v>0</v>
          </cell>
          <cell r="G144" t="str">
            <v>Renouvellement ligne de détente Fluxys</v>
          </cell>
          <cell r="H144" t="str">
            <v>Placement/remplacement cellules</v>
          </cell>
          <cell r="I144" t="str">
            <v xml:space="preserve">lignes </v>
          </cell>
          <cell r="J144" t="str">
            <v xml:space="preserve">pièces </v>
          </cell>
          <cell r="K144">
            <v>0</v>
          </cell>
          <cell r="L144">
            <v>0</v>
          </cell>
        </row>
        <row r="145">
          <cell r="A145" t="str">
            <v>P14</v>
          </cell>
          <cell r="B145" t="str">
            <v>GSRE3</v>
          </cell>
          <cell r="C145" t="str">
            <v>ESRE3</v>
          </cell>
          <cell r="D145">
            <v>0</v>
          </cell>
          <cell r="E145">
            <v>0</v>
          </cell>
          <cell r="G145" t="str">
            <v>Remplacement réservoir odorisation THT</v>
          </cell>
          <cell r="H145" t="str">
            <v>Placement/remplacement relais</v>
          </cell>
          <cell r="I145" t="str">
            <v xml:space="preserve">lignes </v>
          </cell>
          <cell r="J145" t="str">
            <v xml:space="preserve">pièces </v>
          </cell>
        </row>
        <row r="146">
          <cell r="A146" t="str">
            <v>P15</v>
          </cell>
          <cell r="B146" t="str">
            <v>GMRE</v>
          </cell>
          <cell r="C146" t="str">
            <v>ESRR</v>
          </cell>
          <cell r="D146" t="str">
            <v>GM2</v>
          </cell>
          <cell r="E146" t="str">
            <v>EM1</v>
          </cell>
          <cell r="G146" t="str">
            <v>Compteurs Stations de réception</v>
          </cell>
          <cell r="H146" t="str">
            <v>Points de fourniture - Auxiliaires</v>
          </cell>
          <cell r="I146" t="str">
            <v>EUR</v>
          </cell>
          <cell r="J146" t="str">
            <v>EUR</v>
          </cell>
          <cell r="K146" t="str">
            <v>964.712.29</v>
          </cell>
          <cell r="L146" t="str">
            <v>962.712.29</v>
          </cell>
        </row>
        <row r="147">
          <cell r="A147" t="str">
            <v>P16</v>
          </cell>
          <cell r="B147" t="str">
            <v>GMRE1</v>
          </cell>
          <cell r="C147" t="str">
            <v>ESRR1</v>
          </cell>
          <cell r="D147">
            <v>0</v>
          </cell>
          <cell r="E147">
            <v>0</v>
          </cell>
          <cell r="G147" t="str">
            <v>Remplacement compteurs stations</v>
          </cell>
          <cell r="H147" t="str">
            <v>Remplacement batteries et/ou redresseurs</v>
          </cell>
          <cell r="I147" t="str">
            <v>compteurs</v>
          </cell>
          <cell r="J147" t="str">
            <v xml:space="preserve">groupes </v>
          </cell>
          <cell r="K147">
            <v>0</v>
          </cell>
          <cell r="L147">
            <v>0</v>
          </cell>
        </row>
        <row r="148">
          <cell r="A148" t="str">
            <v>P17</v>
          </cell>
          <cell r="B148" t="str">
            <v>x</v>
          </cell>
          <cell r="C148" t="str">
            <v>ESRT</v>
          </cell>
          <cell r="D148">
            <v>0</v>
          </cell>
          <cell r="E148" t="str">
            <v>EM2</v>
          </cell>
          <cell r="G148" t="str">
            <v/>
          </cell>
          <cell r="H148" t="str">
            <v>Télécommande centralisée</v>
          </cell>
          <cell r="I148" t="str">
            <v/>
          </cell>
          <cell r="J148" t="str">
            <v>EUR</v>
          </cell>
          <cell r="K148">
            <v>0</v>
          </cell>
          <cell r="L148" t="str">
            <v>962.714.21</v>
          </cell>
        </row>
        <row r="149">
          <cell r="A149" t="str">
            <v>P18</v>
          </cell>
          <cell r="B149" t="str">
            <v>x</v>
          </cell>
          <cell r="C149" t="str">
            <v>ESRT1</v>
          </cell>
          <cell r="D149">
            <v>0</v>
          </cell>
          <cell r="E149">
            <v>0</v>
          </cell>
          <cell r="G149" t="str">
            <v/>
          </cell>
          <cell r="H149" t="str">
            <v>Placement TCC</v>
          </cell>
          <cell r="I149" t="str">
            <v/>
          </cell>
          <cell r="J149" t="str">
            <v xml:space="preserve">TCC </v>
          </cell>
        </row>
        <row r="150">
          <cell r="A150" t="str">
            <v>P19</v>
          </cell>
          <cell r="B150" t="str">
            <v>GNMP</v>
          </cell>
          <cell r="C150" t="str">
            <v>ENMV</v>
          </cell>
          <cell r="D150" t="str">
            <v>GM3</v>
          </cell>
          <cell r="E150" t="str">
            <v>EM3</v>
          </cell>
          <cell r="G150" t="str">
            <v>Canalisations MP</v>
          </cell>
          <cell r="H150" t="str">
            <v>Câbles &amp; lignes MT</v>
          </cell>
          <cell r="I150" t="str">
            <v>EUR</v>
          </cell>
          <cell r="J150" t="str">
            <v>EUR</v>
          </cell>
          <cell r="K150" t="str">
            <v>964.712.39</v>
          </cell>
          <cell r="L150" t="str">
            <v>962.712.39</v>
          </cell>
        </row>
        <row r="151">
          <cell r="A151" t="str">
            <v>P20</v>
          </cell>
          <cell r="B151" t="str">
            <v>GNMP1</v>
          </cell>
          <cell r="C151" t="str">
            <v>ENMV1</v>
          </cell>
          <cell r="D151">
            <v>0</v>
          </cell>
          <cell r="E151">
            <v>0</v>
          </cell>
          <cell r="G151" t="str">
            <v>Extension/renforcemt/déplacemt de canalisations</v>
          </cell>
          <cell r="H151" t="str">
            <v>Pose câbles HT</v>
          </cell>
          <cell r="I151" t="str">
            <v xml:space="preserve">mètres </v>
          </cell>
          <cell r="J151" t="str">
            <v xml:space="preserve">mètres </v>
          </cell>
        </row>
        <row r="152">
          <cell r="A152" t="str">
            <v>P21</v>
          </cell>
          <cell r="B152" t="str">
            <v>GNMP2</v>
          </cell>
          <cell r="C152" t="str">
            <v>ENMV2</v>
          </cell>
          <cell r="D152">
            <v>0</v>
          </cell>
          <cell r="E152">
            <v>0</v>
          </cell>
          <cell r="G152" t="str">
            <v>Remplacement de notre propre initiative</v>
          </cell>
          <cell r="H152" t="str">
            <v>Raccordement pts fourniture et postes répartition</v>
          </cell>
          <cell r="I152" t="str">
            <v xml:space="preserve">mètres </v>
          </cell>
          <cell r="J152" t="str">
            <v>raccord.</v>
          </cell>
          <cell r="K152">
            <v>0</v>
          </cell>
          <cell r="L152">
            <v>0</v>
          </cell>
        </row>
        <row r="153">
          <cell r="A153" t="str">
            <v>P22</v>
          </cell>
          <cell r="B153" t="str">
            <v>GNMP3</v>
          </cell>
          <cell r="C153" t="str">
            <v>ENMV3</v>
          </cell>
          <cell r="D153">
            <v>0</v>
          </cell>
          <cell r="E153">
            <v>0</v>
          </cell>
          <cell r="G153" t="str">
            <v>Bouclages réseaux</v>
          </cell>
          <cell r="H153" t="str">
            <v>Raccordement cabines client et réseau</v>
          </cell>
          <cell r="I153" t="str">
            <v xml:space="preserve">mètres </v>
          </cell>
          <cell r="J153" t="str">
            <v>raccord.</v>
          </cell>
        </row>
        <row r="154">
          <cell r="A154" t="str">
            <v>P23</v>
          </cell>
          <cell r="B154" t="str">
            <v>GNMP4</v>
          </cell>
          <cell r="C154" t="str">
            <v>x</v>
          </cell>
          <cell r="D154">
            <v>0</v>
          </cell>
          <cell r="E154">
            <v>0</v>
          </cell>
          <cell r="G154" t="str">
            <v>Nouveau/remplacement poste protection cathodique</v>
          </cell>
          <cell r="H154" t="str">
            <v/>
          </cell>
          <cell r="I154" t="str">
            <v xml:space="preserve">postes </v>
          </cell>
          <cell r="J154" t="str">
            <v/>
          </cell>
          <cell r="K154">
            <v>0</v>
          </cell>
          <cell r="L154">
            <v>0</v>
          </cell>
        </row>
        <row r="155">
          <cell r="A155" t="str">
            <v>P24</v>
          </cell>
          <cell r="B155" t="str">
            <v>x</v>
          </cell>
          <cell r="C155" t="str">
            <v>EGDB</v>
          </cell>
          <cell r="D155">
            <v>0</v>
          </cell>
          <cell r="E155" t="str">
            <v>EM0</v>
          </cell>
          <cell r="G155" t="str">
            <v/>
          </cell>
          <cell r="H155" t="str">
            <v>Postes de répartition - Terrains</v>
          </cell>
          <cell r="I155" t="str">
            <v/>
          </cell>
          <cell r="J155" t="str">
            <v>EUR</v>
          </cell>
          <cell r="K155">
            <v>0</v>
          </cell>
          <cell r="L155">
            <v>0</v>
          </cell>
        </row>
        <row r="156">
          <cell r="A156" t="str">
            <v>P25</v>
          </cell>
          <cell r="B156" t="str">
            <v>x</v>
          </cell>
          <cell r="C156" t="str">
            <v>ESDB</v>
          </cell>
          <cell r="D156">
            <v>0</v>
          </cell>
          <cell r="E156" t="str">
            <v>EM5</v>
          </cell>
          <cell r="G156" t="str">
            <v/>
          </cell>
          <cell r="H156" t="str">
            <v>Postes de répartition - Bâtiments</v>
          </cell>
          <cell r="I156" t="str">
            <v/>
          </cell>
          <cell r="J156" t="str">
            <v>EUR</v>
          </cell>
          <cell r="K156">
            <v>0</v>
          </cell>
          <cell r="L156" t="str">
            <v>962.712.39</v>
          </cell>
        </row>
        <row r="157">
          <cell r="A157" t="str">
            <v>P26</v>
          </cell>
          <cell r="B157" t="str">
            <v>GCMP</v>
          </cell>
          <cell r="C157" t="str">
            <v>ESDE</v>
          </cell>
          <cell r="D157" t="str">
            <v>GM4</v>
          </cell>
          <cell r="E157" t="str">
            <v>EM5</v>
          </cell>
          <cell r="G157" t="str">
            <v>Branchements MP</v>
          </cell>
          <cell r="H157" t="str">
            <v>Postes de répartition - Equipement</v>
          </cell>
          <cell r="I157" t="str">
            <v>EUR</v>
          </cell>
          <cell r="J157" t="str">
            <v>EUR</v>
          </cell>
          <cell r="K157" t="str">
            <v>964.712.39</v>
          </cell>
          <cell r="L157" t="str">
            <v>962.712.39</v>
          </cell>
        </row>
        <row r="158">
          <cell r="A158" t="str">
            <v>P27</v>
          </cell>
          <cell r="B158" t="str">
            <v>GCMP1</v>
          </cell>
          <cell r="C158" t="str">
            <v>ESDE1</v>
          </cell>
          <cell r="D158">
            <v>0</v>
          </cell>
          <cell r="E158">
            <v>0</v>
          </cell>
          <cell r="G158" t="str">
            <v>Raccordement cabines client</v>
          </cell>
          <cell r="H158" t="str">
            <v>Placement/remplacement tableau HT</v>
          </cell>
          <cell r="I158" t="str">
            <v>branchem.</v>
          </cell>
          <cell r="J158" t="str">
            <v>tableaux</v>
          </cell>
        </row>
        <row r="159">
          <cell r="A159" t="str">
            <v>P28</v>
          </cell>
          <cell r="B159" t="str">
            <v>GCMP2</v>
          </cell>
          <cell r="C159" t="str">
            <v>ESDE2</v>
          </cell>
          <cell r="D159">
            <v>0</v>
          </cell>
          <cell r="E159">
            <v>0</v>
          </cell>
          <cell r="G159" t="str">
            <v>Raccordement cabines réseau</v>
          </cell>
          <cell r="H159" t="str">
            <v>Placement/remplacement cellules</v>
          </cell>
          <cell r="I159" t="str">
            <v>branchem.</v>
          </cell>
          <cell r="J159" t="str">
            <v xml:space="preserve">pièces </v>
          </cell>
        </row>
        <row r="160">
          <cell r="A160" t="str">
            <v>P29</v>
          </cell>
          <cell r="B160" t="str">
            <v>x</v>
          </cell>
          <cell r="C160" t="str">
            <v>ESDE3</v>
          </cell>
          <cell r="D160">
            <v>0</v>
          </cell>
          <cell r="E160">
            <v>0</v>
          </cell>
          <cell r="G160" t="str">
            <v/>
          </cell>
          <cell r="H160" t="str">
            <v>Placement/remplacement relais</v>
          </cell>
          <cell r="I160" t="str">
            <v/>
          </cell>
          <cell r="J160" t="str">
            <v xml:space="preserve">pièces </v>
          </cell>
        </row>
        <row r="161">
          <cell r="A161" t="str">
            <v>P30</v>
          </cell>
          <cell r="B161" t="str">
            <v>x</v>
          </cell>
          <cell r="C161" t="str">
            <v>ESDR</v>
          </cell>
          <cell r="D161">
            <v>0</v>
          </cell>
          <cell r="E161" t="str">
            <v>EM5</v>
          </cell>
          <cell r="G161" t="str">
            <v/>
          </cell>
          <cell r="H161" t="str">
            <v>Postes de répartition - Auxiliaires</v>
          </cell>
          <cell r="I161" t="str">
            <v/>
          </cell>
          <cell r="J161" t="str">
            <v>EUR</v>
          </cell>
          <cell r="K161">
            <v>0</v>
          </cell>
          <cell r="L161" t="str">
            <v>962.712.39</v>
          </cell>
        </row>
        <row r="162">
          <cell r="A162" t="str">
            <v>P31</v>
          </cell>
          <cell r="B162" t="str">
            <v>x</v>
          </cell>
          <cell r="C162" t="str">
            <v>ESDR1</v>
          </cell>
          <cell r="D162">
            <v>0</v>
          </cell>
          <cell r="E162">
            <v>0</v>
          </cell>
          <cell r="G162" t="str">
            <v/>
          </cell>
          <cell r="H162" t="str">
            <v>Remplacement batteries et/ou redresseurs</v>
          </cell>
          <cell r="I162" t="str">
            <v/>
          </cell>
          <cell r="J162" t="str">
            <v xml:space="preserve">groupes </v>
          </cell>
        </row>
        <row r="163">
          <cell r="A163" t="str">
            <v>P32</v>
          </cell>
          <cell r="B163" t="str">
            <v>GGTB</v>
          </cell>
          <cell r="C163" t="str">
            <v>EGTB</v>
          </cell>
          <cell r="D163" t="str">
            <v>GM0</v>
          </cell>
          <cell r="E163" t="str">
            <v>EM0</v>
          </cell>
          <cell r="G163" t="str">
            <v>Cabines de détente BP - Terrains</v>
          </cell>
          <cell r="H163" t="str">
            <v>Cabines de transformation - Terrains</v>
          </cell>
          <cell r="I163" t="str">
            <v>EUR</v>
          </cell>
          <cell r="J163" t="str">
            <v>EUR</v>
          </cell>
          <cell r="K163" t="str">
            <v>964.712.59</v>
          </cell>
          <cell r="L163" t="str">
            <v>962.712.59</v>
          </cell>
        </row>
        <row r="164">
          <cell r="A164" t="str">
            <v>P33</v>
          </cell>
          <cell r="B164" t="str">
            <v>GSTB</v>
          </cell>
          <cell r="C164" t="str">
            <v>ESTB</v>
          </cell>
          <cell r="D164" t="str">
            <v>GM5</v>
          </cell>
          <cell r="E164" t="str">
            <v>EM6</v>
          </cell>
          <cell r="G164" t="str">
            <v>Cabines de détente BP - Bâtiments</v>
          </cell>
          <cell r="H164" t="str">
            <v>Cabines de transformation - Bâtiments</v>
          </cell>
          <cell r="I164" t="str">
            <v>EUR</v>
          </cell>
          <cell r="J164" t="str">
            <v>EUR</v>
          </cell>
          <cell r="K164" t="str">
            <v>964.712.59</v>
          </cell>
          <cell r="L164" t="str">
            <v>962.712.59</v>
          </cell>
        </row>
        <row r="165">
          <cell r="A165" t="str">
            <v>P34</v>
          </cell>
          <cell r="B165" t="str">
            <v>GSTB1</v>
          </cell>
          <cell r="C165" t="str">
            <v>ESTB1</v>
          </cell>
          <cell r="D165">
            <v>0</v>
          </cell>
          <cell r="E165">
            <v>0</v>
          </cell>
          <cell r="G165" t="str">
            <v>Adaptation bâtiment cabine réseau</v>
          </cell>
          <cell r="H165" t="str">
            <v>Remplacement cabines réseau métalliques</v>
          </cell>
          <cell r="I165" t="str">
            <v xml:space="preserve">cabines </v>
          </cell>
          <cell r="J165" t="str">
            <v xml:space="preserve">cabines </v>
          </cell>
        </row>
        <row r="166">
          <cell r="A166" t="str">
            <v>P35</v>
          </cell>
          <cell r="B166" t="str">
            <v>GSTE</v>
          </cell>
          <cell r="C166" t="str">
            <v>ESTE</v>
          </cell>
          <cell r="D166" t="str">
            <v>GM5</v>
          </cell>
          <cell r="E166" t="str">
            <v>EM6</v>
          </cell>
          <cell r="G166" t="str">
            <v>Cabines de détente BP - Equipement</v>
          </cell>
          <cell r="H166" t="str">
            <v>Cabines de transformation - Equipement</v>
          </cell>
          <cell r="I166" t="str">
            <v>EUR</v>
          </cell>
          <cell r="J166" t="str">
            <v>EUR</v>
          </cell>
          <cell r="K166" t="str">
            <v>964.712.59</v>
          </cell>
          <cell r="L166" t="str">
            <v>962.712.59</v>
          </cell>
        </row>
        <row r="167">
          <cell r="A167" t="str">
            <v>P36</v>
          </cell>
          <cell r="B167" t="str">
            <v>GSTE1</v>
          </cell>
          <cell r="C167" t="str">
            <v>ESTE1</v>
          </cell>
          <cell r="D167">
            <v>0</v>
          </cell>
          <cell r="E167">
            <v>0</v>
          </cell>
          <cell r="G167" t="str">
            <v>Placement nouvelle cabine</v>
          </cell>
          <cell r="H167" t="str">
            <v>Placement/remplacement tableau HT</v>
          </cell>
          <cell r="I167" t="str">
            <v xml:space="preserve">cabines </v>
          </cell>
          <cell r="J167" t="str">
            <v>tableaux</v>
          </cell>
        </row>
        <row r="168">
          <cell r="A168" t="str">
            <v>P37</v>
          </cell>
          <cell r="B168" t="str">
            <v>GSTE2</v>
          </cell>
          <cell r="C168" t="str">
            <v>ESTE2</v>
          </cell>
          <cell r="D168">
            <v>0</v>
          </cell>
          <cell r="E168">
            <v>0</v>
          </cell>
          <cell r="G168" t="str">
            <v>Rénovation de cabine</v>
          </cell>
          <cell r="H168" t="str">
            <v>Placement/remplacement tableau BT</v>
          </cell>
          <cell r="I168" t="str">
            <v xml:space="preserve">cabines </v>
          </cell>
          <cell r="J168" t="str">
            <v>tableaux</v>
          </cell>
        </row>
        <row r="169">
          <cell r="A169" t="str">
            <v>P38</v>
          </cell>
          <cell r="B169" t="str">
            <v>x</v>
          </cell>
          <cell r="C169" t="str">
            <v>ESTE3</v>
          </cell>
          <cell r="D169">
            <v>0</v>
          </cell>
          <cell r="E169">
            <v>0</v>
          </cell>
          <cell r="G169" t="str">
            <v/>
          </cell>
          <cell r="H169" t="str">
            <v>Placement/remplacement transformateur</v>
          </cell>
          <cell r="I169" t="str">
            <v/>
          </cell>
          <cell r="J169" t="str">
            <v xml:space="preserve">transfos </v>
          </cell>
          <cell r="K169">
            <v>0</v>
          </cell>
          <cell r="L169">
            <v>0</v>
          </cell>
        </row>
        <row r="170">
          <cell r="A170" t="str">
            <v>P39</v>
          </cell>
          <cell r="B170" t="str">
            <v>x</v>
          </cell>
          <cell r="C170" t="str">
            <v>ESTE4</v>
          </cell>
          <cell r="D170">
            <v>0</v>
          </cell>
          <cell r="E170">
            <v>0</v>
          </cell>
          <cell r="G170" t="str">
            <v/>
          </cell>
          <cell r="H170" t="str">
            <v>Placement bac de rétention</v>
          </cell>
          <cell r="I170" t="str">
            <v/>
          </cell>
          <cell r="J170" t="str">
            <v xml:space="preserve">bacs </v>
          </cell>
          <cell r="K170">
            <v>0</v>
          </cell>
          <cell r="L170">
            <v>0</v>
          </cell>
        </row>
        <row r="171">
          <cell r="A171" t="str">
            <v>P40</v>
          </cell>
          <cell r="B171" t="str">
            <v>GSCL</v>
          </cell>
          <cell r="C171" t="str">
            <v>EMMM</v>
          </cell>
          <cell r="D171" t="str">
            <v>GM6</v>
          </cell>
          <cell r="E171" t="str">
            <v>EM7</v>
          </cell>
          <cell r="G171" t="str">
            <v>Cabines clients</v>
          </cell>
          <cell r="H171" t="str">
            <v>Compteurs MT mécaniques</v>
          </cell>
          <cell r="I171" t="str">
            <v>EUR</v>
          </cell>
          <cell r="J171" t="str">
            <v>EUR</v>
          </cell>
          <cell r="K171" t="str">
            <v>964.712.49</v>
          </cell>
          <cell r="L171" t="str">
            <v>962.712.49</v>
          </cell>
        </row>
        <row r="172">
          <cell r="A172" t="str">
            <v>P41</v>
          </cell>
          <cell r="B172" t="str">
            <v>GSCL1</v>
          </cell>
          <cell r="C172" t="str">
            <v>EMMM1</v>
          </cell>
          <cell r="D172">
            <v>0</v>
          </cell>
          <cell r="E172">
            <v>0</v>
          </cell>
          <cell r="G172" t="str">
            <v>Placement nouvelle cabine</v>
          </cell>
          <cell r="H172" t="str">
            <v>Placement/remplacement</v>
          </cell>
          <cell r="I172" t="str">
            <v xml:space="preserve">cabines </v>
          </cell>
          <cell r="J172" t="str">
            <v>compteurs</v>
          </cell>
        </row>
        <row r="173">
          <cell r="A173" t="str">
            <v>P42</v>
          </cell>
          <cell r="B173" t="str">
            <v>GSCL2</v>
          </cell>
          <cell r="C173" t="str">
            <v>x</v>
          </cell>
          <cell r="D173">
            <v>0</v>
          </cell>
          <cell r="E173">
            <v>0</v>
          </cell>
          <cell r="G173" t="str">
            <v>Rénovation de cabine</v>
          </cell>
          <cell r="H173" t="str">
            <v/>
          </cell>
          <cell r="I173" t="str">
            <v xml:space="preserve">cabines </v>
          </cell>
          <cell r="J173" t="str">
            <v/>
          </cell>
          <cell r="K173">
            <v>0</v>
          </cell>
          <cell r="L173">
            <v>0</v>
          </cell>
        </row>
        <row r="174">
          <cell r="A174" t="str">
            <v>P43</v>
          </cell>
          <cell r="B174" t="str">
            <v>GMAM</v>
          </cell>
          <cell r="C174" t="str">
            <v>EMAM</v>
          </cell>
          <cell r="D174" t="str">
            <v>GM7</v>
          </cell>
          <cell r="E174" t="str">
            <v>EM8</v>
          </cell>
          <cell r="G174" t="str">
            <v>Compteurs électroniques</v>
          </cell>
          <cell r="H174" t="str">
            <v>Compteurs MT électroniques</v>
          </cell>
          <cell r="I174" t="str">
            <v>EUR</v>
          </cell>
          <cell r="J174" t="str">
            <v>EUR</v>
          </cell>
          <cell r="K174" t="str">
            <v>964.712.79</v>
          </cell>
          <cell r="L174" t="str">
            <v>962.712.49</v>
          </cell>
        </row>
        <row r="175">
          <cell r="A175" t="str">
            <v>P44</v>
          </cell>
          <cell r="B175" t="str">
            <v>GMAM1</v>
          </cell>
          <cell r="C175" t="str">
            <v>EMAM1</v>
          </cell>
          <cell r="D175">
            <v>0</v>
          </cell>
          <cell r="E175">
            <v>0</v>
          </cell>
          <cell r="G175" t="str">
            <v>Placement compteur Smart (pilote)</v>
          </cell>
          <cell r="H175" t="str">
            <v>Placement/remplacement</v>
          </cell>
          <cell r="I175" t="str">
            <v>compteurs</v>
          </cell>
          <cell r="J175" t="str">
            <v>compteurs</v>
          </cell>
        </row>
        <row r="176">
          <cell r="A176" t="str">
            <v>P45</v>
          </cell>
          <cell r="B176" t="str">
            <v>GMAM2</v>
          </cell>
          <cell r="C176" t="str">
            <v>EMAM2</v>
          </cell>
          <cell r="D176">
            <v>0</v>
          </cell>
          <cell r="E176">
            <v>0</v>
          </cell>
          <cell r="G176" t="str">
            <v>Remplacement par compteurs télémesurés</v>
          </cell>
          <cell r="H176" t="str">
            <v>Remplacement par compteurs télémesurés</v>
          </cell>
          <cell r="I176" t="str">
            <v>compteurs</v>
          </cell>
          <cell r="J176" t="str">
            <v>compteurs</v>
          </cell>
        </row>
        <row r="177">
          <cell r="A177" t="str">
            <v>P46</v>
          </cell>
          <cell r="B177" t="str">
            <v>GBMP</v>
          </cell>
          <cell r="C177" t="str">
            <v>EPCO</v>
          </cell>
          <cell r="D177" t="str">
            <v>GM8</v>
          </cell>
          <cell r="E177" t="str">
            <v>EM9</v>
          </cell>
          <cell r="G177" t="str">
            <v>Bâtiments industriels</v>
          </cell>
          <cell r="H177" t="str">
            <v>Installations de cogénération</v>
          </cell>
          <cell r="I177" t="str">
            <v>EUR</v>
          </cell>
          <cell r="J177" t="str">
            <v>EUR</v>
          </cell>
          <cell r="K177" t="str">
            <v>964.712.29</v>
          </cell>
          <cell r="L177" t="str">
            <v>962.721.19</v>
          </cell>
        </row>
        <row r="178">
          <cell r="A178" t="str">
            <v>P47</v>
          </cell>
          <cell r="B178" t="str">
            <v>GB</v>
          </cell>
          <cell r="C178" t="str">
            <v>EB</v>
          </cell>
          <cell r="D178" t="str">
            <v>GB</v>
          </cell>
          <cell r="E178" t="str">
            <v>EB</v>
          </cell>
          <cell r="G178" t="str">
            <v xml:space="preserve"> Installations BP</v>
          </cell>
          <cell r="H178" t="str">
            <v xml:space="preserve"> Installations BT</v>
          </cell>
          <cell r="I178">
            <v>0</v>
          </cell>
          <cell r="J178">
            <v>0</v>
          </cell>
          <cell r="K178">
            <v>0</v>
          </cell>
          <cell r="L178">
            <v>0</v>
          </cell>
        </row>
        <row r="179">
          <cell r="A179" t="str">
            <v>P48</v>
          </cell>
          <cell r="B179" t="str">
            <v>GNLP</v>
          </cell>
          <cell r="C179" t="str">
            <v>ENLV</v>
          </cell>
          <cell r="D179" t="str">
            <v>GB1</v>
          </cell>
          <cell r="E179" t="str">
            <v>EB1</v>
          </cell>
          <cell r="G179" t="str">
            <v>Canalisations BP</v>
          </cell>
          <cell r="H179" t="str">
            <v>Câbles BT</v>
          </cell>
          <cell r="I179" t="str">
            <v>EUR</v>
          </cell>
          <cell r="J179" t="str">
            <v>EUR</v>
          </cell>
          <cell r="K179" t="str">
            <v>964.712.69</v>
          </cell>
          <cell r="L179" t="str">
            <v>962.712.69</v>
          </cell>
        </row>
        <row r="180">
          <cell r="A180" t="str">
            <v>P49</v>
          </cell>
          <cell r="B180" t="str">
            <v>GNLP1</v>
          </cell>
          <cell r="C180" t="str">
            <v>ENLV1</v>
          </cell>
          <cell r="D180">
            <v>0</v>
          </cell>
          <cell r="E180">
            <v>0</v>
          </cell>
          <cell r="G180" t="str">
            <v>Extension/renforcement suite demande client</v>
          </cell>
          <cell r="H180" t="str">
            <v>Pose câbles BT</v>
          </cell>
          <cell r="I180" t="str">
            <v xml:space="preserve">mètres </v>
          </cell>
          <cell r="J180" t="str">
            <v xml:space="preserve">mètres </v>
          </cell>
        </row>
        <row r="181">
          <cell r="A181" t="str">
            <v>P50</v>
          </cell>
          <cell r="B181" t="str">
            <v>GNLP2</v>
          </cell>
          <cell r="C181" t="str">
            <v>ENLV2</v>
          </cell>
          <cell r="D181">
            <v>0</v>
          </cell>
          <cell r="E181">
            <v>0</v>
          </cell>
          <cell r="G181" t="str">
            <v>Pose pour l'équipement de lotissement</v>
          </cell>
          <cell r="H181" t="str">
            <v>Placement/remplacement boîtes de distribution</v>
          </cell>
          <cell r="I181" t="str">
            <v xml:space="preserve">mètres </v>
          </cell>
          <cell r="J181" t="str">
            <v xml:space="preserve">boîtes </v>
          </cell>
        </row>
        <row r="182">
          <cell r="A182" t="str">
            <v>P51</v>
          </cell>
          <cell r="B182" t="str">
            <v>GNLP3</v>
          </cell>
          <cell r="C182" t="str">
            <v>x</v>
          </cell>
          <cell r="D182">
            <v>0</v>
          </cell>
          <cell r="E182">
            <v>0</v>
          </cell>
          <cell r="G182" t="str">
            <v>Déplacement de canalisations</v>
          </cell>
          <cell r="H182" t="str">
            <v/>
          </cell>
          <cell r="I182" t="str">
            <v xml:space="preserve">mètres </v>
          </cell>
          <cell r="J182" t="str">
            <v/>
          </cell>
          <cell r="K182">
            <v>0</v>
          </cell>
          <cell r="L182">
            <v>0</v>
          </cell>
        </row>
        <row r="183">
          <cell r="A183" t="str">
            <v>P52</v>
          </cell>
          <cell r="B183" t="str">
            <v>GNLP4</v>
          </cell>
          <cell r="C183" t="str">
            <v>x</v>
          </cell>
          <cell r="D183">
            <v>0</v>
          </cell>
          <cell r="E183">
            <v>0</v>
          </cell>
          <cell r="G183" t="str">
            <v>Remplacement pour vétusté/fuites/dégâts</v>
          </cell>
          <cell r="H183" t="str">
            <v/>
          </cell>
          <cell r="I183" t="str">
            <v xml:space="preserve">mètres </v>
          </cell>
          <cell r="J183" t="str">
            <v/>
          </cell>
          <cell r="K183">
            <v>0</v>
          </cell>
          <cell r="L183">
            <v>0</v>
          </cell>
        </row>
        <row r="184">
          <cell r="A184" t="str">
            <v>P53</v>
          </cell>
          <cell r="B184" t="str">
            <v>x</v>
          </cell>
          <cell r="C184" t="str">
            <v>ENLH</v>
          </cell>
          <cell r="D184">
            <v>0</v>
          </cell>
          <cell r="E184" t="str">
            <v>EB2</v>
          </cell>
          <cell r="G184" t="str">
            <v/>
          </cell>
          <cell r="H184" t="str">
            <v>Lignes BT</v>
          </cell>
          <cell r="I184" t="str">
            <v>EUR</v>
          </cell>
          <cell r="J184" t="str">
            <v>EUR</v>
          </cell>
          <cell r="K184">
            <v>0</v>
          </cell>
          <cell r="L184" t="str">
            <v>962.712.69</v>
          </cell>
        </row>
        <row r="185">
          <cell r="A185" t="str">
            <v>P54</v>
          </cell>
          <cell r="B185" t="str">
            <v>GNLP5</v>
          </cell>
          <cell r="C185" t="str">
            <v>ENLH1</v>
          </cell>
          <cell r="D185">
            <v>0</v>
          </cell>
          <cell r="E185">
            <v>0</v>
          </cell>
          <cell r="G185" t="str">
            <v>Remplacement transmetteurs de pression</v>
          </cell>
          <cell r="H185" t="str">
            <v>Pose lignes BT</v>
          </cell>
          <cell r="I185" t="str">
            <v xml:space="preserve">appareils </v>
          </cell>
          <cell r="J185" t="str">
            <v xml:space="preserve">mètres </v>
          </cell>
        </row>
        <row r="186">
          <cell r="A186" t="str">
            <v>P55</v>
          </cell>
          <cell r="B186" t="str">
            <v>GCLP</v>
          </cell>
          <cell r="C186" t="str">
            <v>ECLV</v>
          </cell>
          <cell r="D186" t="str">
            <v>GB2</v>
          </cell>
          <cell r="E186" t="str">
            <v>EB3</v>
          </cell>
          <cell r="G186" t="str">
            <v>Branchements BP</v>
          </cell>
          <cell r="H186" t="str">
            <v>Raccordements BT</v>
          </cell>
          <cell r="I186" t="str">
            <v>EUR</v>
          </cell>
          <cell r="J186" t="str">
            <v>EUR</v>
          </cell>
          <cell r="K186" t="str">
            <v>964.712.69</v>
          </cell>
          <cell r="L186" t="str">
            <v>962.712.69</v>
          </cell>
        </row>
        <row r="187">
          <cell r="A187" t="str">
            <v>P56</v>
          </cell>
          <cell r="B187" t="str">
            <v>GCLP1</v>
          </cell>
          <cell r="C187" t="str">
            <v>ECLV1</v>
          </cell>
          <cell r="D187">
            <v>0</v>
          </cell>
          <cell r="E187">
            <v>0</v>
          </cell>
          <cell r="G187" t="str">
            <v>Placemt/renforcemt/déplacemt demande client</v>
          </cell>
          <cell r="H187" t="str">
            <v>Placement/remplacement</v>
          </cell>
          <cell r="I187" t="str">
            <v>branchem.</v>
          </cell>
          <cell r="J187" t="str">
            <v>raccord.</v>
          </cell>
        </row>
        <row r="188">
          <cell r="A188" t="str">
            <v>P57</v>
          </cell>
          <cell r="B188" t="str">
            <v>GCLP2</v>
          </cell>
          <cell r="C188" t="str">
            <v>ECLV2</v>
          </cell>
          <cell r="D188">
            <v>0</v>
          </cell>
          <cell r="E188">
            <v>0</v>
          </cell>
          <cell r="G188" t="str">
            <v>Remplacement pour vétusté/fuites/dégâts</v>
          </cell>
          <cell r="H188" t="str">
            <v>Transfert de branchements</v>
          </cell>
          <cell r="I188" t="str">
            <v>branchem.</v>
          </cell>
          <cell r="J188" t="str">
            <v>raccord.</v>
          </cell>
        </row>
        <row r="189">
          <cell r="A189" t="str">
            <v>P58</v>
          </cell>
          <cell r="B189" t="str">
            <v>GCLP3</v>
          </cell>
          <cell r="C189" t="str">
            <v>ECLV3</v>
          </cell>
          <cell r="D189">
            <v>0</v>
          </cell>
          <cell r="E189">
            <v>0</v>
          </cell>
          <cell r="G189" t="str">
            <v>Transfert branchements BP</v>
          </cell>
          <cell r="H189" t="str">
            <v>Remplacement colonnes montantes métalliques</v>
          </cell>
          <cell r="I189" t="str">
            <v>branchem.</v>
          </cell>
          <cell r="J189" t="str">
            <v xml:space="preserve">colonnes </v>
          </cell>
        </row>
        <row r="190">
          <cell r="A190" t="str">
            <v>P59</v>
          </cell>
          <cell r="B190" t="str">
            <v>GCLP4</v>
          </cell>
          <cell r="C190" t="str">
            <v>ECLV4</v>
          </cell>
          <cell r="D190">
            <v>0</v>
          </cell>
          <cell r="E190">
            <v>0</v>
          </cell>
          <cell r="G190" t="str">
            <v>Traitement colonnes montantes</v>
          </cell>
          <cell r="H190" t="str">
            <v>Remplacement des fusibles par disjoncteurs</v>
          </cell>
          <cell r="I190" t="str">
            <v xml:space="preserve">colonnes </v>
          </cell>
          <cell r="J190" t="str">
            <v xml:space="preserve">fusibles </v>
          </cell>
          <cell r="K190">
            <v>0</v>
          </cell>
          <cell r="L190">
            <v>0</v>
          </cell>
        </row>
        <row r="191">
          <cell r="A191" t="str">
            <v>P60</v>
          </cell>
          <cell r="B191" t="str">
            <v>GCLP5</v>
          </cell>
          <cell r="C191" t="str">
            <v>ECLV5</v>
          </cell>
          <cell r="D191">
            <v>0</v>
          </cell>
          <cell r="E191">
            <v>0</v>
          </cell>
          <cell r="G191" t="str">
            <v>Remplacement régulateurs</v>
          </cell>
          <cell r="H191" t="str">
            <v>Assainissement coffrets compteur 400V</v>
          </cell>
          <cell r="I191" t="str">
            <v xml:space="preserve">appareils </v>
          </cell>
          <cell r="J191" t="str">
            <v xml:space="preserve">coffrets </v>
          </cell>
          <cell r="K191">
            <v>0</v>
          </cell>
          <cell r="L191">
            <v>0</v>
          </cell>
        </row>
        <row r="192">
          <cell r="A192" t="str">
            <v>P61</v>
          </cell>
          <cell r="B192" t="str">
            <v>GMMM</v>
          </cell>
          <cell r="C192" t="str">
            <v>EMML</v>
          </cell>
          <cell r="D192" t="str">
            <v>GB3</v>
          </cell>
          <cell r="E192" t="str">
            <v>EB4</v>
          </cell>
          <cell r="G192" t="str">
            <v>Appareils de mesure mécaniques</v>
          </cell>
          <cell r="H192" t="str">
            <v>Compteurs BT mécaniques</v>
          </cell>
          <cell r="I192" t="str">
            <v>EUR</v>
          </cell>
          <cell r="J192" t="str">
            <v>EUR</v>
          </cell>
          <cell r="K192" t="str">
            <v>964.712.79</v>
          </cell>
          <cell r="L192" t="str">
            <v>962.712.79</v>
          </cell>
        </row>
        <row r="193">
          <cell r="A193" t="str">
            <v>P62</v>
          </cell>
          <cell r="B193" t="str">
            <v>GMMM1</v>
          </cell>
          <cell r="C193" t="str">
            <v>EMML1</v>
          </cell>
          <cell r="D193">
            <v>0</v>
          </cell>
          <cell r="E193">
            <v>0</v>
          </cell>
          <cell r="G193" t="str">
            <v>Placement/renforcement/déplacement de compteur</v>
          </cell>
          <cell r="H193" t="str">
            <v>Remplacement systématique</v>
          </cell>
          <cell r="I193" t="str">
            <v>compteurs</v>
          </cell>
          <cell r="J193" t="str">
            <v>compteurs</v>
          </cell>
        </row>
        <row r="194">
          <cell r="A194" t="str">
            <v>P63</v>
          </cell>
          <cell r="B194" t="str">
            <v>GMMM2</v>
          </cell>
          <cell r="C194" t="str">
            <v>EMML2</v>
          </cell>
          <cell r="D194">
            <v>0</v>
          </cell>
          <cell r="E194">
            <v>0</v>
          </cell>
          <cell r="G194" t="str">
            <v>Remplacement pour vétusté/fuites/dégâts</v>
          </cell>
          <cell r="H194" t="str">
            <v>Placement/remplacement pour changement tarif</v>
          </cell>
          <cell r="I194" t="str">
            <v>compteurs</v>
          </cell>
          <cell r="J194" t="str">
            <v>compteurs</v>
          </cell>
        </row>
        <row r="195">
          <cell r="A195" t="str">
            <v>P64</v>
          </cell>
          <cell r="B195" t="str">
            <v>GMMM3</v>
          </cell>
          <cell r="C195" t="str">
            <v>x</v>
          </cell>
          <cell r="D195">
            <v>0</v>
          </cell>
          <cell r="E195">
            <v>0</v>
          </cell>
          <cell r="G195" t="str">
            <v>Remplacement pour raison métrologique</v>
          </cell>
          <cell r="H195" t="str">
            <v/>
          </cell>
          <cell r="I195" t="str">
            <v>compteurs</v>
          </cell>
          <cell r="J195" t="str">
            <v/>
          </cell>
          <cell r="K195">
            <v>0</v>
          </cell>
          <cell r="L195">
            <v>0</v>
          </cell>
        </row>
        <row r="196">
          <cell r="A196" t="str">
            <v>P65</v>
          </cell>
          <cell r="B196" t="str">
            <v>x</v>
          </cell>
          <cell r="C196" t="str">
            <v>EMAL</v>
          </cell>
          <cell r="D196">
            <v>0</v>
          </cell>
          <cell r="E196" t="str">
            <v>EB5</v>
          </cell>
          <cell r="G196" t="str">
            <v/>
          </cell>
          <cell r="H196" t="str">
            <v>Compteurs BT électroniques</v>
          </cell>
          <cell r="I196" t="str">
            <v/>
          </cell>
          <cell r="J196" t="str">
            <v>EUR</v>
          </cell>
          <cell r="K196">
            <v>0</v>
          </cell>
          <cell r="L196" t="str">
            <v>962.712.79</v>
          </cell>
        </row>
        <row r="197">
          <cell r="A197" t="str">
            <v>P66</v>
          </cell>
          <cell r="B197" t="str">
            <v>x</v>
          </cell>
          <cell r="C197" t="str">
            <v>EMAL1</v>
          </cell>
          <cell r="D197">
            <v>0</v>
          </cell>
          <cell r="E197">
            <v>0</v>
          </cell>
          <cell r="G197" t="str">
            <v/>
          </cell>
          <cell r="H197" t="str">
            <v>Placement Smart Meter</v>
          </cell>
          <cell r="I197" t="str">
            <v/>
          </cell>
          <cell r="J197" t="str">
            <v xml:space="preserve">appareils </v>
          </cell>
          <cell r="K197">
            <v>0</v>
          </cell>
          <cell r="L197">
            <v>0</v>
          </cell>
        </row>
        <row r="198">
          <cell r="A198" t="str">
            <v>P67</v>
          </cell>
          <cell r="B198" t="str">
            <v>x</v>
          </cell>
          <cell r="C198" t="str">
            <v>EMAL2</v>
          </cell>
          <cell r="D198">
            <v>0</v>
          </cell>
          <cell r="E198">
            <v>0</v>
          </cell>
          <cell r="G198" t="str">
            <v/>
          </cell>
          <cell r="H198" t="str">
            <v>Remplacement par compteurs télémesurés</v>
          </cell>
          <cell r="I198" t="str">
            <v/>
          </cell>
          <cell r="J198" t="str">
            <v>compteurs</v>
          </cell>
        </row>
        <row r="199">
          <cell r="A199" t="str">
            <v>P68</v>
          </cell>
          <cell r="B199" t="str">
            <v>x</v>
          </cell>
          <cell r="C199" t="str">
            <v>EMAL3</v>
          </cell>
          <cell r="D199">
            <v>0</v>
          </cell>
          <cell r="E199">
            <v>0</v>
          </cell>
          <cell r="G199" t="str">
            <v/>
          </cell>
          <cell r="H199" t="str">
            <v>Remplacement par compteur Smart (prosumer)</v>
          </cell>
          <cell r="I199" t="str">
            <v/>
          </cell>
          <cell r="J199" t="str">
            <v>compteurs</v>
          </cell>
        </row>
        <row r="200">
          <cell r="A200" t="str">
            <v>P69</v>
          </cell>
          <cell r="B200" t="str">
            <v>x</v>
          </cell>
          <cell r="C200" t="str">
            <v>x</v>
          </cell>
          <cell r="D200">
            <v>0</v>
          </cell>
          <cell r="E200">
            <v>0</v>
          </cell>
          <cell r="G200" t="str">
            <v/>
          </cell>
          <cell r="I200" t="str">
            <v/>
          </cell>
        </row>
        <row r="201">
          <cell r="A201" t="str">
            <v>P70</v>
          </cell>
          <cell r="B201" t="str">
            <v>GD</v>
          </cell>
          <cell r="C201" t="str">
            <v>ED</v>
          </cell>
          <cell r="D201" t="str">
            <v>GD</v>
          </cell>
          <cell r="E201" t="str">
            <v>ED</v>
          </cell>
          <cell r="G201" t="str">
            <v xml:space="preserve"> Conduite du réseau</v>
          </cell>
          <cell r="H201" t="str">
            <v xml:space="preserve"> Conduite du réseau</v>
          </cell>
          <cell r="I201">
            <v>0</v>
          </cell>
        </row>
        <row r="202">
          <cell r="A202" t="str">
            <v>P71</v>
          </cell>
          <cell r="B202" t="str">
            <v>GDSI</v>
          </cell>
          <cell r="C202" t="str">
            <v>EDSI</v>
          </cell>
          <cell r="D202" t="str">
            <v>GD1</v>
          </cell>
          <cell r="E202" t="str">
            <v>ED1</v>
          </cell>
          <cell r="G202" t="str">
            <v>Commande &amp; signalisation postes</v>
          </cell>
          <cell r="H202" t="str">
            <v>Commande &amp; signalisation postes</v>
          </cell>
          <cell r="I202" t="str">
            <v>EUR</v>
          </cell>
          <cell r="J202" t="str">
            <v>EUR</v>
          </cell>
          <cell r="K202" t="str">
            <v>964.722.10</v>
          </cell>
          <cell r="L202" t="str">
            <v>962.714.21</v>
          </cell>
        </row>
        <row r="203">
          <cell r="A203" t="str">
            <v>P72</v>
          </cell>
          <cell r="B203" t="str">
            <v>GDSI1</v>
          </cell>
          <cell r="C203" t="str">
            <v>EDSI1</v>
          </cell>
          <cell r="D203">
            <v>0</v>
          </cell>
          <cell r="E203">
            <v>0</v>
          </cell>
          <cell r="G203" t="str">
            <v>Placement dataloggers</v>
          </cell>
          <cell r="H203" t="str">
            <v>Soufflage fibre optique</v>
          </cell>
          <cell r="I203" t="str">
            <v xml:space="preserve">appareils </v>
          </cell>
          <cell r="J203" t="str">
            <v xml:space="preserve">mètres </v>
          </cell>
        </row>
        <row r="204">
          <cell r="A204" t="str">
            <v>P73</v>
          </cell>
          <cell r="B204" t="str">
            <v>GDSI2</v>
          </cell>
          <cell r="C204" t="str">
            <v>EDSI2</v>
          </cell>
          <cell r="D204">
            <v>0</v>
          </cell>
          <cell r="E204">
            <v>0</v>
          </cell>
          <cell r="G204" t="str">
            <v>Placement/remplacement RTU</v>
          </cell>
          <cell r="H204" t="str">
            <v>Pose HDPE + Speedpipe</v>
          </cell>
          <cell r="I204" t="str">
            <v xml:space="preserve">appareils </v>
          </cell>
          <cell r="J204" t="str">
            <v xml:space="preserve">mètres </v>
          </cell>
        </row>
        <row r="205">
          <cell r="A205" t="str">
            <v>P74</v>
          </cell>
          <cell r="B205" t="str">
            <v>x</v>
          </cell>
          <cell r="C205" t="str">
            <v>EDSI3</v>
          </cell>
          <cell r="D205">
            <v>0</v>
          </cell>
          <cell r="E205">
            <v>0</v>
          </cell>
          <cell r="G205" t="str">
            <v/>
          </cell>
          <cell r="H205" t="str">
            <v>Pose Speedpipe</v>
          </cell>
          <cell r="I205" t="str">
            <v/>
          </cell>
          <cell r="J205" t="str">
            <v xml:space="preserve">mètres </v>
          </cell>
        </row>
        <row r="206">
          <cell r="A206" t="str">
            <v>P75</v>
          </cell>
          <cell r="B206" t="str">
            <v>x</v>
          </cell>
          <cell r="C206" t="str">
            <v>EDSI4</v>
          </cell>
          <cell r="D206">
            <v>0</v>
          </cell>
          <cell r="E206">
            <v>0</v>
          </cell>
          <cell r="G206" t="str">
            <v/>
          </cell>
          <cell r="H206" t="str">
            <v>Remplacement RTU</v>
          </cell>
          <cell r="I206" t="str">
            <v/>
          </cell>
          <cell r="J206" t="str">
            <v xml:space="preserve">appareils </v>
          </cell>
        </row>
        <row r="207">
          <cell r="A207" t="str">
            <v>P76</v>
          </cell>
          <cell r="B207" t="str">
            <v>x</v>
          </cell>
          <cell r="C207" t="str">
            <v>EDTS</v>
          </cell>
          <cell r="D207">
            <v>0</v>
          </cell>
          <cell r="E207" t="str">
            <v>ED2</v>
          </cell>
          <cell r="G207" t="str">
            <v/>
          </cell>
          <cell r="H207" t="str">
            <v>Télécommande cabines réseau</v>
          </cell>
          <cell r="I207" t="str">
            <v/>
          </cell>
          <cell r="J207" t="str">
            <v>EUR</v>
          </cell>
          <cell r="K207">
            <v>0</v>
          </cell>
          <cell r="L207" t="str">
            <v>962.714.21</v>
          </cell>
        </row>
        <row r="208">
          <cell r="A208" t="str">
            <v>P77</v>
          </cell>
          <cell r="B208" t="str">
            <v>x</v>
          </cell>
          <cell r="C208" t="str">
            <v>EDTS1</v>
          </cell>
          <cell r="D208">
            <v>0</v>
          </cell>
          <cell r="E208">
            <v>0</v>
          </cell>
          <cell r="G208" t="str">
            <v/>
          </cell>
          <cell r="H208" t="str">
            <v>Motorisation cabines</v>
          </cell>
          <cell r="I208" t="str">
            <v/>
          </cell>
          <cell r="J208" t="str">
            <v xml:space="preserve">cabines </v>
          </cell>
        </row>
        <row r="209">
          <cell r="A209" t="str">
            <v>P78</v>
          </cell>
          <cell r="B209" t="str">
            <v>GDSE</v>
          </cell>
          <cell r="C209" t="str">
            <v>EDSE</v>
          </cell>
          <cell r="D209" t="str">
            <v>GD3</v>
          </cell>
          <cell r="E209" t="str">
            <v>ED3</v>
          </cell>
          <cell r="G209" t="str">
            <v>Sécurisation</v>
          </cell>
          <cell r="H209" t="str">
            <v>Sécurisation</v>
          </cell>
          <cell r="I209" t="str">
            <v>EUR</v>
          </cell>
          <cell r="J209" t="str">
            <v>EUR</v>
          </cell>
          <cell r="K209" t="str">
            <v>964.722.10</v>
          </cell>
          <cell r="L209" t="str">
            <v>962.714.21</v>
          </cell>
        </row>
        <row r="210">
          <cell r="A210" t="str">
            <v>P79</v>
          </cell>
          <cell r="B210" t="str">
            <v>GDDI</v>
          </cell>
          <cell r="C210" t="str">
            <v>EDDI</v>
          </cell>
          <cell r="D210" t="str">
            <v>GD4</v>
          </cell>
          <cell r="E210" t="str">
            <v>ED4</v>
          </cell>
          <cell r="G210" t="str">
            <v>Dispatching</v>
          </cell>
          <cell r="H210" t="str">
            <v>Dispatching</v>
          </cell>
          <cell r="I210" t="str">
            <v>EUR</v>
          </cell>
          <cell r="J210" t="str">
            <v>EUR</v>
          </cell>
          <cell r="K210" t="str">
            <v>964.722.10</v>
          </cell>
          <cell r="L210" t="str">
            <v>962.714.21</v>
          </cell>
        </row>
        <row r="211">
          <cell r="A211" t="str">
            <v>P80</v>
          </cell>
          <cell r="B211" t="str">
            <v>GDIT</v>
          </cell>
          <cell r="C211" t="str">
            <v>EDIT</v>
          </cell>
          <cell r="D211" t="str">
            <v>GD5</v>
          </cell>
          <cell r="E211" t="str">
            <v>ED5</v>
          </cell>
          <cell r="G211" t="str">
            <v>IT Dispatching</v>
          </cell>
          <cell r="H211" t="str">
            <v>IT Dispatching</v>
          </cell>
          <cell r="I211" t="str">
            <v>EUR</v>
          </cell>
          <cell r="J211" t="str">
            <v>EUR</v>
          </cell>
          <cell r="K211" t="str">
            <v>964.722.10</v>
          </cell>
          <cell r="L211" t="str">
            <v>962.714.21</v>
          </cell>
        </row>
        <row r="212">
          <cell r="A212" t="str">
            <v>P82</v>
          </cell>
          <cell r="B212" t="str">
            <v>GT2</v>
          </cell>
          <cell r="C212" t="str">
            <v>ET2</v>
          </cell>
          <cell r="D212" t="str">
            <v>GT2</v>
          </cell>
          <cell r="E212" t="str">
            <v>ET2</v>
          </cell>
          <cell r="G212" t="str">
            <v xml:space="preserve"> Total Réseaux</v>
          </cell>
          <cell r="H212" t="str">
            <v xml:space="preserve"> Total Réseaux</v>
          </cell>
          <cell r="I212" t="str">
            <v>EUR</v>
          </cell>
          <cell r="J212" t="str">
            <v>EUR</v>
          </cell>
          <cell r="K212">
            <v>0</v>
          </cell>
          <cell r="L212">
            <v>0</v>
          </cell>
        </row>
        <row r="213">
          <cell r="A213" t="str">
            <v>P83</v>
          </cell>
          <cell r="B213" t="str">
            <v>GX</v>
          </cell>
          <cell r="C213" t="str">
            <v>EX</v>
          </cell>
          <cell r="D213" t="str">
            <v>GX</v>
          </cell>
          <cell r="E213" t="str">
            <v>EX</v>
          </cell>
          <cell r="G213" t="str">
            <v xml:space="preserve"> Installations hors réseau</v>
          </cell>
          <cell r="H213" t="str">
            <v xml:space="preserve"> Installations hors réseau</v>
          </cell>
          <cell r="I213">
            <v>0</v>
          </cell>
          <cell r="J213">
            <v>0</v>
          </cell>
          <cell r="K213">
            <v>0</v>
          </cell>
          <cell r="L213">
            <v>0</v>
          </cell>
        </row>
        <row r="214">
          <cell r="A214" t="str">
            <v>P84</v>
          </cell>
          <cell r="B214" t="str">
            <v>GGGE</v>
          </cell>
          <cell r="C214" t="str">
            <v>EGGE</v>
          </cell>
          <cell r="D214" t="str">
            <v>GX0</v>
          </cell>
          <cell r="E214" t="str">
            <v>EX0</v>
          </cell>
          <cell r="G214" t="str">
            <v>Terrains administratifs</v>
          </cell>
          <cell r="H214" t="str">
            <v>Terrains administratifs</v>
          </cell>
          <cell r="I214" t="str">
            <v>EUR</v>
          </cell>
          <cell r="J214" t="str">
            <v>EUR</v>
          </cell>
          <cell r="K214" t="str">
            <v>964.710.59</v>
          </cell>
          <cell r="L214" t="str">
            <v>962.710.59</v>
          </cell>
        </row>
        <row r="215">
          <cell r="A215" t="str">
            <v>P85</v>
          </cell>
          <cell r="B215" t="str">
            <v>GBGE</v>
          </cell>
          <cell r="C215" t="str">
            <v>EBGE</v>
          </cell>
          <cell r="D215" t="str">
            <v>GX1</v>
          </cell>
          <cell r="E215" t="str">
            <v>EX1</v>
          </cell>
          <cell r="G215" t="str">
            <v>Bâtiments administratifs</v>
          </cell>
          <cell r="H215" t="str">
            <v>Bâtiments administratifs</v>
          </cell>
          <cell r="I215" t="str">
            <v>EUR</v>
          </cell>
          <cell r="J215" t="str">
            <v>EUR</v>
          </cell>
          <cell r="K215" t="str">
            <v>964.710.59</v>
          </cell>
          <cell r="L215" t="str">
            <v>962.710.59</v>
          </cell>
        </row>
        <row r="216">
          <cell r="A216" t="str">
            <v>P86</v>
          </cell>
          <cell r="B216" t="str">
            <v>GXFI</v>
          </cell>
          <cell r="C216" t="str">
            <v>EXFI</v>
          </cell>
          <cell r="D216" t="str">
            <v>GX2</v>
          </cell>
          <cell r="E216" t="str">
            <v>EX2</v>
          </cell>
          <cell r="G216" t="str">
            <v>Mobilier &amp; aménagement</v>
          </cell>
          <cell r="H216" t="str">
            <v>Mobilier &amp; aménagement</v>
          </cell>
          <cell r="I216" t="str">
            <v>EUR</v>
          </cell>
          <cell r="J216" t="str">
            <v>EUR</v>
          </cell>
          <cell r="K216" t="str">
            <v>964.710.59</v>
          </cell>
          <cell r="L216" t="str">
            <v>962.710.59</v>
          </cell>
        </row>
        <row r="217">
          <cell r="A217" t="str">
            <v>P87</v>
          </cell>
          <cell r="B217" t="str">
            <v>GXOM</v>
          </cell>
          <cell r="C217" t="str">
            <v>EXOM</v>
          </cell>
          <cell r="D217" t="str">
            <v>GX3</v>
          </cell>
          <cell r="E217" t="str">
            <v>EX3</v>
          </cell>
          <cell r="G217" t="str">
            <v>Outillage &amp; équipement laboratoire</v>
          </cell>
          <cell r="H217" t="str">
            <v>Outillage &amp; équipement laboratoire</v>
          </cell>
          <cell r="I217" t="str">
            <v>EUR</v>
          </cell>
          <cell r="J217" t="str">
            <v>EUR</v>
          </cell>
          <cell r="K217" t="str">
            <v>964.710.59</v>
          </cell>
          <cell r="L217" t="str">
            <v>962.710.59</v>
          </cell>
        </row>
        <row r="218">
          <cell r="A218" t="str">
            <v>P88</v>
          </cell>
          <cell r="B218" t="str">
            <v>GXIF</v>
          </cell>
          <cell r="C218" t="str">
            <v>EXIT</v>
          </cell>
          <cell r="D218" t="str">
            <v>GX4</v>
          </cell>
          <cell r="E218" t="str">
            <v>EX4</v>
          </cell>
          <cell r="G218" t="str">
            <v>Equipement informatique</v>
          </cell>
          <cell r="H218" t="str">
            <v>Equipement informatique</v>
          </cell>
          <cell r="I218" t="str">
            <v>EUR</v>
          </cell>
          <cell r="J218" t="str">
            <v>EUR</v>
          </cell>
          <cell r="K218" t="str">
            <v>964.710.59</v>
          </cell>
          <cell r="L218" t="str">
            <v>962.710.59</v>
          </cell>
        </row>
        <row r="219">
          <cell r="A219" t="str">
            <v>P88</v>
          </cell>
          <cell r="B219" t="str">
            <v>GXIT</v>
          </cell>
          <cell r="C219" t="str">
            <v>EXIF</v>
          </cell>
          <cell r="D219" t="str">
            <v>GX4</v>
          </cell>
          <cell r="E219" t="str">
            <v>EX4</v>
          </cell>
          <cell r="G219" t="str">
            <v>Equipement informatique FIP</v>
          </cell>
          <cell r="H219" t="str">
            <v>Equipement informatique FIP</v>
          </cell>
          <cell r="I219" t="str">
            <v>EUR</v>
          </cell>
          <cell r="J219" t="str">
            <v>EUR</v>
          </cell>
          <cell r="K219" t="str">
            <v>964.710.59</v>
          </cell>
          <cell r="L219" t="str">
            <v>962.710.59</v>
          </cell>
        </row>
        <row r="220">
          <cell r="A220" t="str">
            <v>P89</v>
          </cell>
          <cell r="B220" t="str">
            <v>GXVE</v>
          </cell>
          <cell r="C220" t="str">
            <v>EXVE</v>
          </cell>
          <cell r="D220" t="str">
            <v>GX6</v>
          </cell>
          <cell r="E220" t="str">
            <v>EX6</v>
          </cell>
          <cell r="G220" t="str">
            <v>Matériel roulant</v>
          </cell>
          <cell r="H220" t="str">
            <v>Matériel roulant</v>
          </cell>
          <cell r="I220" t="str">
            <v>EUR</v>
          </cell>
          <cell r="J220" t="str">
            <v>EUR</v>
          </cell>
          <cell r="K220" t="str">
            <v>964.710.59</v>
          </cell>
          <cell r="L220" t="str">
            <v>962.710.59</v>
          </cell>
        </row>
        <row r="221">
          <cell r="A221" t="str">
            <v>P89</v>
          </cell>
          <cell r="B221" t="str">
            <v>GXVF</v>
          </cell>
          <cell r="C221" t="str">
            <v>EXVF</v>
          </cell>
          <cell r="D221" t="str">
            <v>GX6</v>
          </cell>
          <cell r="E221" t="str">
            <v>EX6</v>
          </cell>
          <cell r="G221" t="str">
            <v>Matériel roulant FIP</v>
          </cell>
          <cell r="H221" t="str">
            <v>Matériel roulant FIP</v>
          </cell>
          <cell r="I221" t="str">
            <v>EUR</v>
          </cell>
          <cell r="J221" t="str">
            <v>EUR</v>
          </cell>
          <cell r="K221" t="str">
            <v>964.710.59</v>
          </cell>
          <cell r="L221" t="str">
            <v>962.710.59</v>
          </cell>
        </row>
        <row r="222">
          <cell r="A222" t="str">
            <v>P92</v>
          </cell>
          <cell r="B222" t="str">
            <v>GVCL</v>
          </cell>
          <cell r="C222" t="str">
            <v>x</v>
          </cell>
          <cell r="D222" t="str">
            <v>GVC</v>
          </cell>
          <cell r="E222">
            <v>0</v>
          </cell>
          <cell r="G222" t="str">
            <v xml:space="preserve"> Installations hors réseau</v>
          </cell>
          <cell r="H222" t="str">
            <v/>
          </cell>
          <cell r="I222" t="str">
            <v>EUR</v>
          </cell>
          <cell r="J222" t="str">
            <v/>
          </cell>
          <cell r="K222">
            <v>0</v>
          </cell>
          <cell r="L222">
            <v>0</v>
          </cell>
        </row>
        <row r="223">
          <cell r="A223">
            <v>0</v>
          </cell>
          <cell r="B223">
            <v>0</v>
          </cell>
          <cell r="C223">
            <v>0</v>
          </cell>
          <cell r="D223">
            <v>0</v>
          </cell>
          <cell r="E223">
            <v>0</v>
          </cell>
          <cell r="H223">
            <v>0</v>
          </cell>
          <cell r="I223">
            <v>0</v>
          </cell>
          <cell r="J223">
            <v>0</v>
          </cell>
          <cell r="K223">
            <v>0</v>
          </cell>
          <cell r="L223">
            <v>0</v>
          </cell>
        </row>
      </sheetData>
      <sheetData sheetId="7" refreshError="1">
        <row r="1">
          <cell r="A1" t="str">
            <v>Données quantitatives</v>
          </cell>
          <cell r="B1">
            <v>0</v>
          </cell>
          <cell r="C1">
            <v>0</v>
          </cell>
          <cell r="D1" t="str">
            <v>PPA 2020-2024</v>
          </cell>
          <cell r="E1">
            <v>0</v>
          </cell>
          <cell r="F1">
            <v>0</v>
          </cell>
          <cell r="G1">
            <v>0</v>
          </cell>
          <cell r="H1">
            <v>0</v>
          </cell>
          <cell r="I1">
            <v>0</v>
          </cell>
          <cell r="J1" t="str">
            <v>REALITY</v>
          </cell>
          <cell r="K1">
            <v>0</v>
          </cell>
          <cell r="L1">
            <v>0</v>
          </cell>
          <cell r="M1">
            <v>0</v>
          </cell>
          <cell r="N1">
            <v>0</v>
          </cell>
          <cell r="O1">
            <v>0</v>
          </cell>
          <cell r="P1">
            <v>0</v>
          </cell>
          <cell r="Q1">
            <v>0</v>
          </cell>
          <cell r="R1">
            <v>0</v>
          </cell>
          <cell r="S1">
            <v>0</v>
          </cell>
          <cell r="T1">
            <v>0</v>
          </cell>
          <cell r="U1">
            <v>0</v>
          </cell>
          <cell r="V1">
            <v>0</v>
          </cell>
          <cell r="W1">
            <v>0</v>
          </cell>
          <cell r="X1">
            <v>0</v>
          </cell>
          <cell r="Y1">
            <v>0</v>
          </cell>
        </row>
        <row r="2">
          <cell r="A2">
            <v>0</v>
          </cell>
          <cell r="B2">
            <v>0</v>
          </cell>
          <cell r="C2">
            <v>0</v>
          </cell>
          <cell r="D2" t="str">
            <v>P 2019</v>
          </cell>
          <cell r="E2" t="str">
            <v>P 2020</v>
          </cell>
          <cell r="F2" t="str">
            <v>P 2021</v>
          </cell>
          <cell r="G2" t="str">
            <v>P 2022</v>
          </cell>
          <cell r="H2" t="str">
            <v>P 2023</v>
          </cell>
          <cell r="I2" t="str">
            <v>P 2024</v>
          </cell>
          <cell r="J2" t="str">
            <v>R 2009</v>
          </cell>
          <cell r="K2" t="str">
            <v>R 2010</v>
          </cell>
          <cell r="L2" t="str">
            <v>R 2011</v>
          </cell>
          <cell r="M2" t="str">
            <v>R 2012</v>
          </cell>
          <cell r="N2" t="str">
            <v>R 2013</v>
          </cell>
          <cell r="O2" t="str">
            <v>R 2014</v>
          </cell>
          <cell r="P2" t="str">
            <v>R 2015</v>
          </cell>
          <cell r="Q2" t="str">
            <v>R 2016</v>
          </cell>
          <cell r="R2" t="str">
            <v>R 2017</v>
          </cell>
          <cell r="S2" t="str">
            <v>R 2018</v>
          </cell>
          <cell r="T2" t="str">
            <v>R 2019</v>
          </cell>
          <cell r="U2" t="str">
            <v>R 2020</v>
          </cell>
          <cell r="V2" t="str">
            <v>R 2021</v>
          </cell>
          <cell r="W2" t="str">
            <v>R 2022</v>
          </cell>
          <cell r="X2" t="str">
            <v>R 2023</v>
          </cell>
          <cell r="Y2" t="str">
            <v>R 2024</v>
          </cell>
        </row>
        <row r="3">
          <cell r="A3">
            <v>0</v>
          </cell>
          <cell r="B3">
            <v>0</v>
          </cell>
          <cell r="C3">
            <v>0</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row>
        <row r="4">
          <cell r="A4" t="str">
            <v>Effectif moyen  (ETP)</v>
          </cell>
          <cell r="B4">
            <v>0</v>
          </cell>
          <cell r="C4">
            <v>0</v>
          </cell>
          <cell r="D4">
            <v>0</v>
          </cell>
          <cell r="E4">
            <v>0</v>
          </cell>
          <cell r="F4">
            <v>0</v>
          </cell>
          <cell r="G4">
            <v>0</v>
          </cell>
          <cell r="H4">
            <v>0</v>
          </cell>
          <cell r="I4">
            <v>0</v>
          </cell>
          <cell r="J4">
            <v>0</v>
          </cell>
          <cell r="K4">
            <v>0</v>
          </cell>
          <cell r="L4">
            <v>0</v>
          </cell>
          <cell r="M4">
            <v>0</v>
          </cell>
          <cell r="N4">
            <v>0</v>
          </cell>
          <cell r="Q4">
            <v>0</v>
          </cell>
        </row>
        <row r="5">
          <cell r="A5" t="str">
            <v>Cadres</v>
          </cell>
          <cell r="B5">
            <v>0</v>
          </cell>
          <cell r="C5">
            <v>5</v>
          </cell>
          <cell r="D5">
            <v>185.12</v>
          </cell>
          <cell r="E5">
            <v>212.55</v>
          </cell>
          <cell r="F5">
            <v>185.12</v>
          </cell>
          <cell r="G5">
            <v>185.12</v>
          </cell>
          <cell r="H5">
            <v>185.12</v>
          </cell>
          <cell r="I5">
            <v>185.12</v>
          </cell>
          <cell r="J5">
            <v>112.59</v>
          </cell>
          <cell r="K5">
            <v>129.74</v>
          </cell>
          <cell r="L5">
            <v>136.83000000000001</v>
          </cell>
          <cell r="M5">
            <v>149.93</v>
          </cell>
          <cell r="N5">
            <v>157.41999999999999</v>
          </cell>
          <cell r="O5">
            <v>161.72999999999999</v>
          </cell>
          <cell r="P5">
            <v>165.65</v>
          </cell>
          <cell r="Q5">
            <v>170.07</v>
          </cell>
          <cell r="R5">
            <v>177.94</v>
          </cell>
          <cell r="S5">
            <v>182.56</v>
          </cell>
        </row>
        <row r="6">
          <cell r="A6" t="str">
            <v>Barémisés</v>
          </cell>
          <cell r="B6">
            <v>0</v>
          </cell>
          <cell r="C6">
            <v>6</v>
          </cell>
          <cell r="D6">
            <v>837.49083811734693</v>
          </cell>
          <cell r="E6">
            <v>842.80083811734687</v>
          </cell>
          <cell r="F6">
            <v>838.8908381173469</v>
          </cell>
          <cell r="G6">
            <v>837.49083811734693</v>
          </cell>
          <cell r="H6">
            <v>837.49083811734693</v>
          </cell>
          <cell r="I6">
            <v>837.49083811734693</v>
          </cell>
          <cell r="J6">
            <v>886.08999999999992</v>
          </cell>
          <cell r="K6">
            <v>887.92</v>
          </cell>
          <cell r="L6">
            <v>879.27</v>
          </cell>
          <cell r="M6">
            <v>856.93</v>
          </cell>
          <cell r="N6">
            <v>844.4</v>
          </cell>
          <cell r="O6">
            <v>836.68239166666672</v>
          </cell>
          <cell r="P6">
            <v>803.25441666666666</v>
          </cell>
          <cell r="Q6">
            <v>790.34</v>
          </cell>
          <cell r="R6">
            <v>795.58</v>
          </cell>
          <cell r="S6">
            <v>804.4</v>
          </cell>
        </row>
        <row r="7">
          <cell r="A7" t="str">
            <v>Marge équitable</v>
          </cell>
          <cell r="B7">
            <v>0</v>
          </cell>
          <cell r="C7">
            <v>0</v>
          </cell>
          <cell r="D7">
            <v>0</v>
          </cell>
          <cell r="E7">
            <v>0</v>
          </cell>
          <cell r="F7">
            <v>0</v>
          </cell>
          <cell r="G7">
            <v>0</v>
          </cell>
          <cell r="H7">
            <v>0</v>
          </cell>
          <cell r="I7">
            <v>0</v>
          </cell>
          <cell r="J7">
            <v>0</v>
          </cell>
          <cell r="K7">
            <v>0</v>
          </cell>
          <cell r="L7">
            <v>0</v>
          </cell>
          <cell r="M7">
            <v>0</v>
          </cell>
          <cell r="N7">
            <v>0</v>
          </cell>
          <cell r="Q7">
            <v>0</v>
          </cell>
          <cell r="R7">
            <v>0</v>
          </cell>
        </row>
        <row r="8">
          <cell r="A8" t="str">
            <v>Tsr</v>
          </cell>
          <cell r="B8">
            <v>0</v>
          </cell>
          <cell r="C8">
            <v>8</v>
          </cell>
          <cell r="D8">
            <v>3.6999999999999998E-2</v>
          </cell>
          <cell r="E8">
            <v>2.2000000000000002E-2</v>
          </cell>
          <cell r="F8">
            <v>2.2000000000000002E-2</v>
          </cell>
          <cell r="G8">
            <v>2.1999999999999999E-2</v>
          </cell>
          <cell r="H8">
            <v>2.8000000000000001E-2</v>
          </cell>
          <cell r="I8">
            <v>3.3000000000000002E-2</v>
          </cell>
          <cell r="J8">
            <v>3.9431000000000001E-2</v>
          </cell>
          <cell r="K8">
            <v>3.4374000000000002E-2</v>
          </cell>
          <cell r="L8">
            <v>4.20448E-2</v>
          </cell>
          <cell r="M8">
            <v>2.9804000000000001E-2</v>
          </cell>
          <cell r="N8">
            <v>2.4334999999999999E-2</v>
          </cell>
          <cell r="O8">
            <v>1.7247999999999999E-2</v>
          </cell>
          <cell r="P8">
            <v>8.6020000000000003E-3</v>
          </cell>
          <cell r="Q8">
            <v>4.8647999999999999E-3</v>
          </cell>
          <cell r="R8">
            <v>2.1999999999999999E-2</v>
          </cell>
          <cell r="S8">
            <v>2.1999999999999999E-2</v>
          </cell>
          <cell r="T8">
            <v>2.1999999999999999E-2</v>
          </cell>
        </row>
        <row r="9">
          <cell r="A9" t="str">
            <v>Pr</v>
          </cell>
          <cell r="B9">
            <v>0</v>
          </cell>
          <cell r="C9">
            <v>9</v>
          </cell>
          <cell r="D9">
            <v>4.4999999999999998E-2</v>
          </cell>
          <cell r="E9">
            <v>4.4999999999999998E-2</v>
          </cell>
          <cell r="F9">
            <v>4.4999999999999998E-2</v>
          </cell>
          <cell r="G9">
            <v>4.4999999999999998E-2</v>
          </cell>
          <cell r="H9">
            <v>4.4999999999999998E-2</v>
          </cell>
          <cell r="I9">
            <v>4.4999999999999998E-2</v>
          </cell>
          <cell r="J9">
            <v>3.5000000000000003E-2</v>
          </cell>
          <cell r="K9">
            <v>3.5000000000000003E-2</v>
          </cell>
          <cell r="L9">
            <v>3.5000000000000003E-2</v>
          </cell>
          <cell r="M9">
            <v>3.5000000000000003E-2</v>
          </cell>
          <cell r="N9">
            <v>3.5000000000000003E-2</v>
          </cell>
          <cell r="O9">
            <v>3.5000000000000003E-2</v>
          </cell>
          <cell r="P9">
            <v>4.4999999999999998E-2</v>
          </cell>
          <cell r="Q9">
            <v>4.4999999999999998E-2</v>
          </cell>
          <cell r="R9">
            <v>4.4999999999999998E-2</v>
          </cell>
          <cell r="S9">
            <v>4.4999999999999998E-2</v>
          </cell>
          <cell r="T9">
            <v>4.4999999999999998E-2</v>
          </cell>
        </row>
        <row r="10">
          <cell r="A10" t="str">
            <v>bêta</v>
          </cell>
          <cell r="B10">
            <v>0</v>
          </cell>
          <cell r="C10">
            <v>10</v>
          </cell>
          <cell r="D10">
            <v>0.7</v>
          </cell>
          <cell r="E10">
            <v>0.7</v>
          </cell>
          <cell r="F10">
            <v>0.7</v>
          </cell>
          <cell r="G10">
            <v>0.7</v>
          </cell>
          <cell r="H10">
            <v>0.7</v>
          </cell>
          <cell r="I10">
            <v>0.7</v>
          </cell>
          <cell r="J10">
            <v>0.65</v>
          </cell>
          <cell r="K10">
            <v>0.65</v>
          </cell>
          <cell r="L10">
            <v>0.65</v>
          </cell>
          <cell r="M10">
            <v>0.65</v>
          </cell>
          <cell r="N10">
            <v>0.65</v>
          </cell>
          <cell r="O10">
            <v>0.65</v>
          </cell>
          <cell r="P10">
            <v>0.7</v>
          </cell>
          <cell r="Q10">
            <v>0.7</v>
          </cell>
          <cell r="R10">
            <v>0.7</v>
          </cell>
          <cell r="S10">
            <v>0.7</v>
          </cell>
          <cell r="T10">
            <v>0.7</v>
          </cell>
        </row>
        <row r="11">
          <cell r="A11" t="str">
            <v>spread</v>
          </cell>
          <cell r="B11">
            <v>0</v>
          </cell>
          <cell r="C11">
            <v>11</v>
          </cell>
          <cell r="D11">
            <v>0.01</v>
          </cell>
          <cell r="E11">
            <v>0.01</v>
          </cell>
          <cell r="F11">
            <v>0.01</v>
          </cell>
          <cell r="G11">
            <v>0.01</v>
          </cell>
          <cell r="H11">
            <v>0.01</v>
          </cell>
          <cell r="I11">
            <v>0.01</v>
          </cell>
          <cell r="J11">
            <v>7.0000000000000001E-3</v>
          </cell>
          <cell r="K11">
            <v>7.0000000000000001E-3</v>
          </cell>
          <cell r="L11">
            <v>7.0000000000000001E-3</v>
          </cell>
          <cell r="M11">
            <v>7.0000000000000001E-3</v>
          </cell>
          <cell r="N11">
            <v>7.0000000000000001E-3</v>
          </cell>
          <cell r="O11">
            <v>7.0000000000000001E-3</v>
          </cell>
          <cell r="P11">
            <v>0.01</v>
          </cell>
          <cell r="Q11">
            <v>0.01</v>
          </cell>
          <cell r="R11">
            <v>0.01</v>
          </cell>
          <cell r="S11">
            <v>0.01</v>
          </cell>
          <cell r="T11">
            <v>0.01</v>
          </cell>
        </row>
        <row r="12">
          <cell r="A12" t="str">
            <v>gearing</v>
          </cell>
          <cell r="B12">
            <v>0</v>
          </cell>
          <cell r="C12">
            <v>12</v>
          </cell>
          <cell r="D12">
            <v>0.4</v>
          </cell>
          <cell r="E12">
            <v>0.4</v>
          </cell>
          <cell r="F12">
            <v>0.4</v>
          </cell>
          <cell r="G12">
            <v>0.4</v>
          </cell>
          <cell r="H12">
            <v>0.4</v>
          </cell>
          <cell r="I12">
            <v>0.4</v>
          </cell>
          <cell r="J12">
            <v>0.33</v>
          </cell>
          <cell r="K12">
            <v>0.33</v>
          </cell>
          <cell r="L12">
            <v>0.33</v>
          </cell>
          <cell r="M12">
            <v>0.33</v>
          </cell>
          <cell r="N12">
            <v>0.33</v>
          </cell>
          <cell r="O12">
            <v>0.33</v>
          </cell>
          <cell r="P12">
            <v>0.4</v>
          </cell>
          <cell r="Q12">
            <v>0.4</v>
          </cell>
          <cell r="R12">
            <v>0.4</v>
          </cell>
          <cell r="S12">
            <v>0.4</v>
          </cell>
          <cell r="T12">
            <v>0.4</v>
          </cell>
        </row>
        <row r="13">
          <cell r="A13" t="str">
            <v>Cap</v>
          </cell>
          <cell r="B13">
            <v>0</v>
          </cell>
          <cell r="C13">
            <v>13</v>
          </cell>
          <cell r="D13">
            <v>0</v>
          </cell>
          <cell r="E13">
            <v>0</v>
          </cell>
          <cell r="F13">
            <v>-7.4999999999999997E-3</v>
          </cell>
          <cell r="G13">
            <v>-7.4999999999999997E-3</v>
          </cell>
          <cell r="H13">
            <v>-7.4999999999999997E-3</v>
          </cell>
          <cell r="I13">
            <v>-7.4999999999999997E-3</v>
          </cell>
          <cell r="J13">
            <v>-2.5000000000000001E-2</v>
          </cell>
          <cell r="K13">
            <v>0</v>
          </cell>
          <cell r="L13">
            <v>0</v>
          </cell>
          <cell r="M13">
            <v>0</v>
          </cell>
          <cell r="N13">
            <v>0</v>
          </cell>
          <cell r="O13">
            <v>0</v>
          </cell>
          <cell r="P13">
            <v>0</v>
          </cell>
          <cell r="Q13">
            <v>-7.4999999999999997E-3</v>
          </cell>
          <cell r="R13">
            <v>-7.4999999999999997E-3</v>
          </cell>
          <cell r="S13">
            <v>-7.4999999999999997E-3</v>
          </cell>
          <cell r="T13">
            <v>-7.4999999999999997E-3</v>
          </cell>
        </row>
        <row r="14">
          <cell r="A14" t="str">
            <v>Tax</v>
          </cell>
          <cell r="B14">
            <v>0</v>
          </cell>
          <cell r="C14">
            <v>14</v>
          </cell>
          <cell r="D14">
            <v>0.29580000000000001</v>
          </cell>
          <cell r="E14">
            <v>0.25</v>
          </cell>
          <cell r="F14">
            <v>0.25</v>
          </cell>
          <cell r="G14">
            <v>0.25</v>
          </cell>
          <cell r="H14">
            <v>0.25</v>
          </cell>
          <cell r="I14">
            <v>0.25</v>
          </cell>
          <cell r="J14">
            <v>4.0147249891728014E-2</v>
          </cell>
          <cell r="K14">
            <v>4.0147249891728014E-2</v>
          </cell>
          <cell r="L14">
            <v>4.0147249891728014E-2</v>
          </cell>
          <cell r="M14">
            <v>0</v>
          </cell>
          <cell r="N14">
            <v>0</v>
          </cell>
          <cell r="O14">
            <v>0</v>
          </cell>
          <cell r="P14">
            <v>0.33989999999999998</v>
          </cell>
          <cell r="Q14">
            <v>0.29580000000000001</v>
          </cell>
          <cell r="R14">
            <v>0.29580000000000001</v>
          </cell>
          <cell r="S14">
            <v>0.29580000000000001</v>
          </cell>
          <cell r="T14">
            <v>0.29580000000000001</v>
          </cell>
        </row>
        <row r="15">
          <cell r="A15" t="str">
            <v>Inotio</v>
          </cell>
          <cell r="B15">
            <v>0</v>
          </cell>
          <cell r="C15">
            <v>15</v>
          </cell>
          <cell r="D15">
            <v>7.26E-3</v>
          </cell>
          <cell r="E15">
            <v>7.5000000000000002E-4</v>
          </cell>
          <cell r="F15">
            <v>9.2000000000000003E-4</v>
          </cell>
          <cell r="G15">
            <v>1.34E-3</v>
          </cell>
          <cell r="H15">
            <v>1.8400000000000001E-3</v>
          </cell>
          <cell r="I15">
            <v>2.3400000000000001E-3</v>
          </cell>
          <cell r="J15">
            <v>0</v>
          </cell>
          <cell r="K15">
            <v>0</v>
          </cell>
          <cell r="L15">
            <v>0</v>
          </cell>
          <cell r="M15">
            <v>0</v>
          </cell>
          <cell r="N15">
            <v>0</v>
          </cell>
          <cell r="O15">
            <v>0</v>
          </cell>
          <cell r="P15">
            <v>1.6299999999999999E-2</v>
          </cell>
          <cell r="Q15">
            <v>1.1310000000000001E-2</v>
          </cell>
          <cell r="R15">
            <v>2.3700000000000001E-3</v>
          </cell>
          <cell r="S15">
            <v>7.4599999999999996E-3</v>
          </cell>
          <cell r="T15">
            <v>7.26E-3</v>
          </cell>
        </row>
        <row r="16">
          <cell r="A16" t="str">
            <v>iKPI</v>
          </cell>
          <cell r="B16">
            <v>0</v>
          </cell>
          <cell r="C16">
            <v>16</v>
          </cell>
          <cell r="D16">
            <v>2.75E-2</v>
          </cell>
          <cell r="E16">
            <v>2.75E-2</v>
          </cell>
          <cell r="F16">
            <v>2.75E-2</v>
          </cell>
          <cell r="G16">
            <v>2.75E-2</v>
          </cell>
          <cell r="H16">
            <v>2.75E-2</v>
          </cell>
          <cell r="I16">
            <v>2.75E-2</v>
          </cell>
          <cell r="J16">
            <v>0</v>
          </cell>
          <cell r="K16">
            <v>0</v>
          </cell>
          <cell r="L16">
            <v>0</v>
          </cell>
          <cell r="M16">
            <v>0</v>
          </cell>
          <cell r="N16">
            <v>0</v>
          </cell>
          <cell r="O16">
            <v>0</v>
          </cell>
          <cell r="P16">
            <v>0</v>
          </cell>
          <cell r="Q16">
            <v>0</v>
          </cell>
          <cell r="R16">
            <v>0</v>
          </cell>
        </row>
        <row r="17">
          <cell r="A17" t="str">
            <v>Inflation</v>
          </cell>
          <cell r="B17">
            <v>0</v>
          </cell>
          <cell r="C17">
            <v>0</v>
          </cell>
          <cell r="D17">
            <v>0</v>
          </cell>
          <cell r="E17">
            <v>0</v>
          </cell>
          <cell r="F17">
            <v>0</v>
          </cell>
          <cell r="G17">
            <v>0</v>
          </cell>
          <cell r="H17">
            <v>0</v>
          </cell>
          <cell r="I17">
            <v>0</v>
          </cell>
          <cell r="J17">
            <v>0</v>
          </cell>
          <cell r="K17">
            <v>0</v>
          </cell>
          <cell r="L17">
            <v>0</v>
          </cell>
          <cell r="N17">
            <v>0</v>
          </cell>
          <cell r="Q17">
            <v>0</v>
          </cell>
        </row>
        <row r="18">
          <cell r="A18" t="str">
            <v>Ip ante</v>
          </cell>
          <cell r="B18">
            <v>0</v>
          </cell>
          <cell r="C18">
            <v>18</v>
          </cell>
          <cell r="D18">
            <v>1.7344274524431214E-2</v>
          </cell>
          <cell r="E18">
            <v>1.4999999999999999E-2</v>
          </cell>
          <cell r="F18">
            <v>1.6E-2</v>
          </cell>
          <cell r="G18">
            <v>1.7999999999999999E-2</v>
          </cell>
          <cell r="H18">
            <v>1.7999999999999999E-2</v>
          </cell>
          <cell r="I18">
            <v>1.9E-2</v>
          </cell>
          <cell r="J18">
            <v>5.3494382022470834E-3</v>
          </cell>
          <cell r="K18">
            <v>2.0233532400392162E-2</v>
          </cell>
          <cell r="L18">
            <v>1.6E-2</v>
          </cell>
          <cell r="M18">
            <v>1.6E-2</v>
          </cell>
          <cell r="N18">
            <v>0</v>
          </cell>
          <cell r="O18">
            <v>1.7344274524431214E-2</v>
          </cell>
          <cell r="P18">
            <v>1.4999999999999999E-2</v>
          </cell>
          <cell r="Q18">
            <v>1.6E-2</v>
          </cell>
          <cell r="R18">
            <v>1.7999999999999999E-2</v>
          </cell>
          <cell r="S18">
            <v>1.7999999999999999E-2</v>
          </cell>
          <cell r="T18">
            <v>1.9E-2</v>
          </cell>
        </row>
        <row r="19">
          <cell r="A19" t="str">
            <v>Ip post</v>
          </cell>
          <cell r="B19">
            <v>0</v>
          </cell>
          <cell r="C19">
            <v>19</v>
          </cell>
          <cell r="D19">
            <v>0</v>
          </cell>
          <cell r="E19">
            <v>0</v>
          </cell>
          <cell r="F19">
            <v>0</v>
          </cell>
          <cell r="G19">
            <v>0</v>
          </cell>
          <cell r="H19">
            <v>0</v>
          </cell>
          <cell r="I19">
            <v>0</v>
          </cell>
          <cell r="J19">
            <v>2.6067415730337551E-3</v>
          </cell>
          <cell r="K19">
            <v>3.1020261789492576E-2</v>
          </cell>
          <cell r="L19">
            <v>3.4869565217391374E-2</v>
          </cell>
          <cell r="M19">
            <v>2.23E-2</v>
          </cell>
          <cell r="N19">
            <v>9.7000000000000003E-3</v>
          </cell>
          <cell r="O19">
            <v>-3.7863690713431097E-3</v>
          </cell>
          <cell r="P19">
            <v>5.6142881871841244E-3</v>
          </cell>
          <cell r="Q19">
            <v>1.9738856817224537E-2</v>
          </cell>
          <cell r="R19">
            <v>2.1243179887690422E-2</v>
          </cell>
          <cell r="S19">
            <v>2.0555767034640349E-2</v>
          </cell>
        </row>
        <row r="20">
          <cell r="A20" t="str">
            <v>IPC</v>
          </cell>
          <cell r="B20">
            <v>0</v>
          </cell>
          <cell r="C20">
            <v>20</v>
          </cell>
          <cell r="D20">
            <v>109.1</v>
          </cell>
          <cell r="E20">
            <v>110.78</v>
          </cell>
          <cell r="F20">
            <v>0</v>
          </cell>
          <cell r="G20">
            <v>0</v>
          </cell>
          <cell r="H20">
            <v>0</v>
          </cell>
          <cell r="I20">
            <v>0</v>
          </cell>
          <cell r="J20">
            <v>90.896699999999996</v>
          </cell>
          <cell r="K20">
            <v>92.886700000000005</v>
          </cell>
          <cell r="L20">
            <v>96.167500000000004</v>
          </cell>
          <cell r="M20">
            <v>98.898340000000005</v>
          </cell>
          <cell r="N20">
            <v>99.999167</v>
          </cell>
          <cell r="O20">
            <v>100.339167</v>
          </cell>
          <cell r="P20">
            <v>100.90249999999999</v>
          </cell>
          <cell r="Q20">
            <v>102.8942</v>
          </cell>
          <cell r="R20">
            <v>105.08</v>
          </cell>
          <cell r="S20">
            <v>107.24</v>
          </cell>
          <cell r="T20">
            <v>0</v>
          </cell>
        </row>
        <row r="21">
          <cell r="A21" t="str">
            <v>IPC_rdv</v>
          </cell>
          <cell r="B21">
            <v>77.5</v>
          </cell>
          <cell r="C21">
            <v>21</v>
          </cell>
          <cell r="D21">
            <v>107.43</v>
          </cell>
          <cell r="E21">
            <v>108.96</v>
          </cell>
          <cell r="F21">
            <v>110.73</v>
          </cell>
          <cell r="G21">
            <v>112.72</v>
          </cell>
          <cell r="H21">
            <v>114.75</v>
          </cell>
          <cell r="I21">
            <v>116.93</v>
          </cell>
          <cell r="J21">
            <v>90.89</v>
          </cell>
          <cell r="K21">
            <v>91.13</v>
          </cell>
          <cell r="L21">
            <v>93.96</v>
          </cell>
          <cell r="M21">
            <v>97.23</v>
          </cell>
          <cell r="N21">
            <v>99.4</v>
          </cell>
          <cell r="O21">
            <v>100.36</v>
          </cell>
          <cell r="P21">
            <v>99.98</v>
          </cell>
          <cell r="Q21">
            <v>101.48</v>
          </cell>
          <cell r="R21">
            <v>103.54</v>
          </cell>
          <cell r="S21">
            <v>105.75</v>
          </cell>
          <cell r="T21">
            <v>0</v>
          </cell>
        </row>
        <row r="22">
          <cell r="A22" t="str">
            <v>Taux d'intérêt</v>
          </cell>
          <cell r="B22">
            <v>0</v>
          </cell>
          <cell r="C22">
            <v>0</v>
          </cell>
          <cell r="D22">
            <v>0</v>
          </cell>
          <cell r="E22">
            <v>0</v>
          </cell>
          <cell r="F22">
            <v>0</v>
          </cell>
          <cell r="G22">
            <v>0</v>
          </cell>
          <cell r="H22">
            <v>0</v>
          </cell>
          <cell r="I22">
            <v>0</v>
          </cell>
          <cell r="J22">
            <v>0</v>
          </cell>
          <cell r="K22">
            <v>0</v>
          </cell>
          <cell r="L22">
            <v>0</v>
          </cell>
        </row>
        <row r="23">
          <cell r="A23" t="str">
            <v>Euribor 3 mois</v>
          </cell>
          <cell r="B23">
            <v>0</v>
          </cell>
          <cell r="C23">
            <v>23</v>
          </cell>
          <cell r="D23">
            <v>-3.0000000000000001E-3</v>
          </cell>
          <cell r="E23">
            <v>-1E-3</v>
          </cell>
          <cell r="F23">
            <v>5.0000000000000001E-3</v>
          </cell>
          <cell r="G23">
            <v>1.0999999999999999E-2</v>
          </cell>
          <cell r="H23">
            <v>1.7000000000000001E-2</v>
          </cell>
          <cell r="I23">
            <v>2.3E-2</v>
          </cell>
          <cell r="J23">
            <v>1.218E-2</v>
          </cell>
          <cell r="K23">
            <v>8.1300000000000001E-3</v>
          </cell>
          <cell r="L23">
            <v>1.393E-2</v>
          </cell>
          <cell r="M23">
            <v>5.7099999999999998E-3</v>
          </cell>
          <cell r="N23">
            <v>2.2000000000000001E-3</v>
          </cell>
          <cell r="O23">
            <v>2.0899999999999998E-3</v>
          </cell>
          <cell r="P23">
            <v>-2.0000000000000001E-4</v>
          </cell>
          <cell r="Q23">
            <v>-2.65E-3</v>
          </cell>
          <cell r="R23">
            <v>-3.29E-3</v>
          </cell>
          <cell r="S23">
            <v>-3.2200000000000002E-3</v>
          </cell>
        </row>
        <row r="24">
          <cell r="A24" t="str">
            <v>LoanSpread</v>
          </cell>
          <cell r="B24">
            <v>0</v>
          </cell>
          <cell r="C24">
            <v>24</v>
          </cell>
          <cell r="D24">
            <v>0</v>
          </cell>
          <cell r="E24">
            <v>1.2E-2</v>
          </cell>
          <cell r="F24">
            <v>1.2E-2</v>
          </cell>
          <cell r="G24">
            <v>1.2E-2</v>
          </cell>
          <cell r="H24">
            <v>1.2E-2</v>
          </cell>
          <cell r="I24">
            <v>1.2E-2</v>
          </cell>
          <cell r="J24">
            <v>0</v>
          </cell>
          <cell r="K24">
            <v>0</v>
          </cell>
          <cell r="L24">
            <v>0</v>
          </cell>
          <cell r="M24">
            <v>0</v>
          </cell>
          <cell r="N24">
            <v>0</v>
          </cell>
          <cell r="O24">
            <v>0</v>
          </cell>
          <cell r="P24">
            <v>0</v>
          </cell>
          <cell r="Q24">
            <v>0</v>
          </cell>
          <cell r="R24">
            <v>0</v>
          </cell>
          <cell r="S24">
            <v>0</v>
          </cell>
        </row>
        <row r="25">
          <cell r="A25" t="str">
            <v>OLO 10 ans</v>
          </cell>
          <cell r="B25">
            <v>0</v>
          </cell>
          <cell r="C25">
            <v>25</v>
          </cell>
          <cell r="D25">
            <v>8.9999999999999993E-3</v>
          </cell>
          <cell r="E25">
            <v>1.0999999999999999E-2</v>
          </cell>
          <cell r="F25">
            <v>1.6E-2</v>
          </cell>
          <cell r="G25">
            <v>2.1999999999999999E-2</v>
          </cell>
          <cell r="H25">
            <v>2.8000000000000001E-2</v>
          </cell>
          <cell r="I25">
            <v>3.3000000000000002E-2</v>
          </cell>
          <cell r="J25">
            <v>3.9431000000000001E-2</v>
          </cell>
          <cell r="K25">
            <v>3.4374000000000002E-2</v>
          </cell>
          <cell r="L25">
            <v>4.20448E-2</v>
          </cell>
          <cell r="M25">
            <v>2.9804000000000001E-2</v>
          </cell>
          <cell r="N25">
            <v>2.4334999999999999E-2</v>
          </cell>
          <cell r="O25">
            <v>1.7247999999999999E-2</v>
          </cell>
          <cell r="P25">
            <v>8.6020000000000003E-3</v>
          </cell>
          <cell r="Q25">
            <v>4.8647999999999999E-3</v>
          </cell>
          <cell r="R25">
            <v>7.3955999999999996E-3</v>
          </cell>
          <cell r="S25">
            <v>8.1160999999999994E-3</v>
          </cell>
        </row>
        <row r="26">
          <cell r="A26" t="str">
            <v>TxLT</v>
          </cell>
          <cell r="B26">
            <v>0</v>
          </cell>
          <cell r="C26">
            <v>26</v>
          </cell>
          <cell r="D26">
            <v>1.0999999999999999E-2</v>
          </cell>
          <cell r="E26">
            <v>1.4E-2</v>
          </cell>
          <cell r="F26">
            <v>1.9E-2</v>
          </cell>
          <cell r="G26">
            <v>2.4E-2</v>
          </cell>
          <cell r="H26">
            <v>0.03</v>
          </cell>
          <cell r="I26">
            <v>3.5000000000000003E-2</v>
          </cell>
          <cell r="J26">
            <v>3.5747000000000001E-2</v>
          </cell>
          <cell r="K26">
            <v>3.0734999999999998E-2</v>
          </cell>
          <cell r="L26">
            <v>0</v>
          </cell>
          <cell r="M26">
            <v>2.4299999999999999E-2</v>
          </cell>
          <cell r="N26">
            <v>1.8880000000000001E-2</v>
          </cell>
          <cell r="O26">
            <v>1.472E-2</v>
          </cell>
          <cell r="P26">
            <v>8.6300000000000005E-3</v>
          </cell>
          <cell r="Q26">
            <v>5.1500000000000001E-3</v>
          </cell>
          <cell r="R26">
            <v>8.0099999999999998E-3</v>
          </cell>
        </row>
        <row r="27">
          <cell r="A27" t="str">
            <v>Redevance de voirie</v>
          </cell>
          <cell r="B27" t="str">
            <v>€/MWh</v>
          </cell>
          <cell r="C27">
            <v>0</v>
          </cell>
          <cell r="D27">
            <v>0</v>
          </cell>
          <cell r="E27">
            <v>0</v>
          </cell>
          <cell r="F27">
            <v>0</v>
          </cell>
          <cell r="G27">
            <v>0</v>
          </cell>
          <cell r="H27">
            <v>0</v>
          </cell>
          <cell r="I27">
            <v>0</v>
          </cell>
          <cell r="J27">
            <v>0</v>
          </cell>
          <cell r="K27">
            <v>0</v>
          </cell>
          <cell r="L27">
            <v>0</v>
          </cell>
          <cell r="Q27">
            <v>0</v>
          </cell>
          <cell r="R27">
            <v>0</v>
          </cell>
        </row>
        <row r="28">
          <cell r="A28" t="str">
            <v>Redevance MT</v>
          </cell>
          <cell r="B28">
            <v>0</v>
          </cell>
          <cell r="C28">
            <v>28</v>
          </cell>
          <cell r="D28">
            <v>3.4649999999999999</v>
          </cell>
          <cell r="E28">
            <v>3.5150000000000001</v>
          </cell>
          <cell r="F28">
            <v>3.5720000000000001</v>
          </cell>
          <cell r="G28">
            <v>3.6360000000000001</v>
          </cell>
          <cell r="H28">
            <v>3.702</v>
          </cell>
          <cell r="I28">
            <v>3.7719999999999998</v>
          </cell>
          <cell r="J28">
            <v>2.911</v>
          </cell>
          <cell r="K28">
            <v>2.919</v>
          </cell>
          <cell r="L28">
            <v>3.0100000000000002</v>
          </cell>
          <cell r="M28">
            <v>3.1150000000000002</v>
          </cell>
          <cell r="N28">
            <v>3.1840000000000002</v>
          </cell>
          <cell r="O28">
            <v>3.2149999999999999</v>
          </cell>
          <cell r="P28">
            <v>3.2029999999999998</v>
          </cell>
          <cell r="Q28">
            <v>3.25</v>
          </cell>
          <cell r="R28">
            <v>3.3159999999999998</v>
          </cell>
          <cell r="S28">
            <v>3.387</v>
          </cell>
          <cell r="T28">
            <v>0</v>
          </cell>
        </row>
        <row r="29">
          <cell r="A29" t="str">
            <v>Redevance BT</v>
          </cell>
          <cell r="B29">
            <v>0</v>
          </cell>
          <cell r="C29">
            <v>29</v>
          </cell>
          <cell r="D29">
            <v>6.931</v>
          </cell>
          <cell r="E29">
            <v>7.03</v>
          </cell>
          <cell r="F29">
            <v>7.1440000000000001</v>
          </cell>
          <cell r="G29">
            <v>7.2720000000000002</v>
          </cell>
          <cell r="H29">
            <v>7.4029999999999996</v>
          </cell>
          <cell r="I29">
            <v>7.5439999999999996</v>
          </cell>
          <cell r="J29">
            <v>5.8230000000000004</v>
          </cell>
          <cell r="K29">
            <v>5.8380000000000001</v>
          </cell>
          <cell r="L29">
            <v>6.0190000000000001</v>
          </cell>
          <cell r="M29">
            <v>6.2290000000000001</v>
          </cell>
          <cell r="N29">
            <v>6.3680000000000003</v>
          </cell>
          <cell r="O29">
            <v>6.4290000000000003</v>
          </cell>
          <cell r="P29">
            <v>6.4050000000000002</v>
          </cell>
          <cell r="Q29">
            <v>6.5010000000000003</v>
          </cell>
          <cell r="R29">
            <v>6.633</v>
          </cell>
          <cell r="S29">
            <v>6.7750000000000004</v>
          </cell>
          <cell r="T29">
            <v>0</v>
          </cell>
        </row>
        <row r="30">
          <cell r="A30" t="str">
            <v>Nombre d'EAN</v>
          </cell>
          <cell r="B30">
            <v>0</v>
          </cell>
          <cell r="C30">
            <v>30</v>
          </cell>
          <cell r="D30">
            <v>662319</v>
          </cell>
          <cell r="E30">
            <v>667964</v>
          </cell>
          <cell r="F30">
            <v>673648</v>
          </cell>
          <cell r="G30">
            <v>679382</v>
          </cell>
          <cell r="H30">
            <v>685166</v>
          </cell>
          <cell r="I30">
            <v>691000</v>
          </cell>
          <cell r="J30">
            <v>609035</v>
          </cell>
          <cell r="K30">
            <v>615338</v>
          </cell>
          <cell r="L30">
            <v>620343</v>
          </cell>
          <cell r="M30">
            <v>624787</v>
          </cell>
          <cell r="N30">
            <v>630841</v>
          </cell>
          <cell r="O30">
            <v>636060</v>
          </cell>
          <cell r="P30">
            <v>640792</v>
          </cell>
          <cell r="Q30">
            <v>645264</v>
          </cell>
          <cell r="R30">
            <v>650184</v>
          </cell>
          <cell r="S30">
            <v>656564</v>
          </cell>
          <cell r="T30">
            <v>0</v>
          </cell>
        </row>
        <row r="31">
          <cell r="A31" t="str">
            <v>Transformation MT</v>
          </cell>
          <cell r="B31" t="str">
            <v>TMT</v>
          </cell>
          <cell r="C31">
            <v>31</v>
          </cell>
          <cell r="D31">
            <v>9</v>
          </cell>
          <cell r="E31">
            <v>8</v>
          </cell>
          <cell r="F31">
            <v>8</v>
          </cell>
          <cell r="G31">
            <v>8</v>
          </cell>
          <cell r="H31">
            <v>8</v>
          </cell>
          <cell r="I31">
            <v>8</v>
          </cell>
          <cell r="J31">
            <v>23</v>
          </cell>
          <cell r="K31">
            <v>22</v>
          </cell>
          <cell r="L31">
            <v>21</v>
          </cell>
          <cell r="M31">
            <v>19</v>
          </cell>
          <cell r="N31">
            <v>16</v>
          </cell>
          <cell r="O31">
            <v>16</v>
          </cell>
          <cell r="P31">
            <v>16</v>
          </cell>
          <cell r="Q31">
            <v>8</v>
          </cell>
          <cell r="R31">
            <v>9</v>
          </cell>
          <cell r="S31">
            <v>8</v>
          </cell>
          <cell r="T31">
            <v>0</v>
          </cell>
        </row>
        <row r="32">
          <cell r="A32" t="str">
            <v>Secours TMT</v>
          </cell>
          <cell r="B32" t="str">
            <v>TMT</v>
          </cell>
          <cell r="C32">
            <v>32</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A33" t="str">
            <v>Réseau MT</v>
          </cell>
          <cell r="B33" t="str">
            <v>MT</v>
          </cell>
          <cell r="C33">
            <v>33</v>
          </cell>
          <cell r="D33">
            <v>2784</v>
          </cell>
          <cell r="E33">
            <v>2773</v>
          </cell>
          <cell r="F33">
            <v>2762</v>
          </cell>
          <cell r="G33">
            <v>2751</v>
          </cell>
          <cell r="H33">
            <v>2740</v>
          </cell>
          <cell r="I33">
            <v>2729</v>
          </cell>
          <cell r="J33">
            <v>2905</v>
          </cell>
          <cell r="K33">
            <v>2867</v>
          </cell>
          <cell r="L33">
            <v>2862</v>
          </cell>
          <cell r="M33">
            <v>2832</v>
          </cell>
          <cell r="N33">
            <v>2825</v>
          </cell>
          <cell r="O33">
            <v>2822</v>
          </cell>
          <cell r="P33">
            <v>2815</v>
          </cell>
          <cell r="Q33">
            <v>2823</v>
          </cell>
          <cell r="R33">
            <v>2786</v>
          </cell>
          <cell r="S33">
            <v>2786</v>
          </cell>
          <cell r="T33">
            <v>0</v>
          </cell>
        </row>
        <row r="34">
          <cell r="A34" t="str">
            <v>Secours MT</v>
          </cell>
          <cell r="B34" t="str">
            <v>MT</v>
          </cell>
          <cell r="C34">
            <v>34</v>
          </cell>
          <cell r="D34">
            <v>0</v>
          </cell>
          <cell r="E34">
            <v>10</v>
          </cell>
          <cell r="F34">
            <v>10</v>
          </cell>
          <cell r="G34">
            <v>10</v>
          </cell>
          <cell r="H34">
            <v>10</v>
          </cell>
          <cell r="I34">
            <v>10</v>
          </cell>
          <cell r="J34">
            <v>0</v>
          </cell>
          <cell r="K34">
            <v>0</v>
          </cell>
          <cell r="L34">
            <v>0</v>
          </cell>
          <cell r="M34">
            <v>0</v>
          </cell>
          <cell r="N34">
            <v>0</v>
          </cell>
          <cell r="O34">
            <v>0</v>
          </cell>
          <cell r="P34">
            <v>0</v>
          </cell>
          <cell r="Q34">
            <v>0</v>
          </cell>
          <cell r="R34">
            <v>10</v>
          </cell>
          <cell r="S34">
            <v>10</v>
          </cell>
          <cell r="T34">
            <v>0</v>
          </cell>
        </row>
        <row r="35">
          <cell r="A35" t="str">
            <v>Transformation BT</v>
          </cell>
          <cell r="B35" t="str">
            <v>TBT</v>
          </cell>
          <cell r="C35">
            <v>35</v>
          </cell>
          <cell r="D35">
            <v>208</v>
          </cell>
          <cell r="E35">
            <v>202</v>
          </cell>
          <cell r="F35">
            <v>196</v>
          </cell>
          <cell r="G35">
            <v>190</v>
          </cell>
          <cell r="H35">
            <v>184</v>
          </cell>
          <cell r="I35">
            <v>178</v>
          </cell>
          <cell r="J35">
            <v>1801</v>
          </cell>
          <cell r="K35">
            <v>1434</v>
          </cell>
          <cell r="L35">
            <v>1026</v>
          </cell>
          <cell r="M35">
            <v>856</v>
          </cell>
          <cell r="N35">
            <v>441</v>
          </cell>
          <cell r="O35">
            <v>302</v>
          </cell>
          <cell r="P35">
            <v>238</v>
          </cell>
          <cell r="Q35">
            <v>224</v>
          </cell>
          <cell r="R35">
            <v>214</v>
          </cell>
          <cell r="S35">
            <v>209</v>
          </cell>
          <cell r="T35">
            <v>0</v>
          </cell>
        </row>
        <row r="36">
          <cell r="A36" t="str">
            <v>Réseau BT avec pointe</v>
          </cell>
          <cell r="B36" t="str">
            <v>BT</v>
          </cell>
          <cell r="C36">
            <v>36</v>
          </cell>
          <cell r="D36">
            <v>2862</v>
          </cell>
          <cell r="E36">
            <v>2919</v>
          </cell>
          <cell r="F36">
            <v>2977</v>
          </cell>
          <cell r="G36">
            <v>3037</v>
          </cell>
          <cell r="H36">
            <v>3098</v>
          </cell>
          <cell r="I36">
            <v>3160</v>
          </cell>
          <cell r="J36">
            <v>0</v>
          </cell>
          <cell r="K36">
            <v>0</v>
          </cell>
          <cell r="L36">
            <v>0</v>
          </cell>
          <cell r="M36">
            <v>0</v>
          </cell>
          <cell r="N36">
            <v>0</v>
          </cell>
          <cell r="O36">
            <v>2217</v>
          </cell>
          <cell r="P36">
            <v>2388</v>
          </cell>
          <cell r="Q36">
            <v>2552</v>
          </cell>
          <cell r="R36">
            <v>2597</v>
          </cell>
          <cell r="S36">
            <v>2707</v>
          </cell>
          <cell r="T36">
            <v>0</v>
          </cell>
        </row>
        <row r="37">
          <cell r="A37" t="str">
            <v xml:space="preserve">Éclairage public </v>
          </cell>
          <cell r="B37" t="str">
            <v>BT</v>
          </cell>
          <cell r="C37">
            <v>37</v>
          </cell>
          <cell r="D37">
            <v>31</v>
          </cell>
          <cell r="E37">
            <v>31</v>
          </cell>
          <cell r="F37">
            <v>31</v>
          </cell>
          <cell r="G37">
            <v>31</v>
          </cell>
          <cell r="H37">
            <v>31</v>
          </cell>
          <cell r="I37">
            <v>31</v>
          </cell>
          <cell r="J37">
            <v>32</v>
          </cell>
          <cell r="K37">
            <v>31</v>
          </cell>
          <cell r="L37">
            <v>30</v>
          </cell>
          <cell r="M37">
            <v>30</v>
          </cell>
          <cell r="N37">
            <v>30</v>
          </cell>
          <cell r="O37">
            <v>31</v>
          </cell>
          <cell r="P37">
            <v>31</v>
          </cell>
          <cell r="Q37">
            <v>31</v>
          </cell>
          <cell r="R37">
            <v>31</v>
          </cell>
          <cell r="S37">
            <v>31</v>
          </cell>
          <cell r="T37">
            <v>0</v>
          </cell>
        </row>
        <row r="38">
          <cell r="A38" t="str">
            <v>Réseau BT sans compteur</v>
          </cell>
          <cell r="B38" t="str">
            <v>BT</v>
          </cell>
          <cell r="C38">
            <v>38</v>
          </cell>
          <cell r="D38">
            <v>288</v>
          </cell>
          <cell r="E38">
            <v>294</v>
          </cell>
          <cell r="F38">
            <v>300</v>
          </cell>
          <cell r="G38">
            <v>306</v>
          </cell>
          <cell r="H38">
            <v>312</v>
          </cell>
          <cell r="I38">
            <v>318</v>
          </cell>
          <cell r="J38">
            <v>126</v>
          </cell>
          <cell r="K38">
            <v>218</v>
          </cell>
          <cell r="L38">
            <v>233</v>
          </cell>
          <cell r="M38">
            <v>235</v>
          </cell>
          <cell r="N38">
            <v>278</v>
          </cell>
          <cell r="O38">
            <v>262</v>
          </cell>
          <cell r="P38">
            <v>263</v>
          </cell>
          <cell r="Q38">
            <v>265</v>
          </cell>
          <cell r="R38">
            <v>271</v>
          </cell>
          <cell r="S38">
            <v>290</v>
          </cell>
          <cell r="T38">
            <v>0</v>
          </cell>
        </row>
        <row r="39">
          <cell r="A39" t="str">
            <v>Réseau BT sans pointe</v>
          </cell>
          <cell r="B39" t="str">
            <v>BT</v>
          </cell>
          <cell r="C39">
            <v>39</v>
          </cell>
          <cell r="D39">
            <v>656137</v>
          </cell>
          <cell r="E39">
            <v>661727</v>
          </cell>
          <cell r="F39">
            <v>667364</v>
          </cell>
          <cell r="G39">
            <v>673049</v>
          </cell>
          <cell r="H39">
            <v>678783</v>
          </cell>
          <cell r="I39">
            <v>684566</v>
          </cell>
          <cell r="J39">
            <v>604148</v>
          </cell>
          <cell r="K39">
            <v>610766</v>
          </cell>
          <cell r="L39">
            <v>616171</v>
          </cell>
          <cell r="M39">
            <v>620815</v>
          </cell>
          <cell r="N39">
            <v>627251</v>
          </cell>
          <cell r="O39">
            <v>630410</v>
          </cell>
          <cell r="P39">
            <v>635041</v>
          </cell>
          <cell r="Q39">
            <v>639361</v>
          </cell>
          <cell r="R39">
            <v>644266</v>
          </cell>
          <cell r="S39">
            <v>650523</v>
          </cell>
          <cell r="T39">
            <v>0</v>
          </cell>
        </row>
        <row r="40">
          <cell r="A40" t="str">
            <v>Réseau MT (MMR) / &gt;13 kVA</v>
          </cell>
          <cell r="B40" t="str">
            <v>MT</v>
          </cell>
          <cell r="C40">
            <v>40</v>
          </cell>
          <cell r="D40">
            <v>20</v>
          </cell>
          <cell r="E40">
            <v>154393</v>
          </cell>
          <cell r="F40">
            <v>155818</v>
          </cell>
          <cell r="G40">
            <v>157256</v>
          </cell>
          <cell r="H40">
            <v>158707</v>
          </cell>
          <cell r="I40">
            <v>160171</v>
          </cell>
          <cell r="J40">
            <v>0</v>
          </cell>
          <cell r="K40">
            <v>0</v>
          </cell>
          <cell r="L40">
            <v>0</v>
          </cell>
          <cell r="M40">
            <v>0</v>
          </cell>
          <cell r="N40">
            <v>0</v>
          </cell>
          <cell r="O40">
            <v>614</v>
          </cell>
          <cell r="P40">
            <v>604</v>
          </cell>
          <cell r="Q40">
            <v>599</v>
          </cell>
          <cell r="R40">
            <v>566</v>
          </cell>
          <cell r="S40">
            <v>536</v>
          </cell>
        </row>
        <row r="41">
          <cell r="A41" t="str">
            <v>Trans BT (MMR)</v>
          </cell>
          <cell r="B41" t="str">
            <v>TBT</v>
          </cell>
          <cell r="C41">
            <v>41</v>
          </cell>
          <cell r="D41">
            <v>0</v>
          </cell>
          <cell r="E41">
            <v>0</v>
          </cell>
          <cell r="F41">
            <v>0</v>
          </cell>
          <cell r="G41">
            <v>0</v>
          </cell>
          <cell r="H41">
            <v>0</v>
          </cell>
          <cell r="I41">
            <v>0</v>
          </cell>
          <cell r="J41">
            <v>0</v>
          </cell>
          <cell r="K41">
            <v>0</v>
          </cell>
          <cell r="L41">
            <v>0</v>
          </cell>
          <cell r="M41">
            <v>0</v>
          </cell>
          <cell r="N41">
            <v>0</v>
          </cell>
          <cell r="O41">
            <v>202</v>
          </cell>
          <cell r="P41">
            <v>156</v>
          </cell>
          <cell r="Q41">
            <v>164</v>
          </cell>
          <cell r="R41">
            <v>158</v>
          </cell>
          <cell r="S41">
            <v>156</v>
          </cell>
        </row>
        <row r="42">
          <cell r="A42" t="str">
            <v>Réseau BT avec pointe (MMR)</v>
          </cell>
          <cell r="B42" t="str">
            <v>BT</v>
          </cell>
          <cell r="C42">
            <v>42</v>
          </cell>
          <cell r="D42">
            <v>72</v>
          </cell>
          <cell r="E42">
            <v>0</v>
          </cell>
          <cell r="F42">
            <v>0</v>
          </cell>
          <cell r="G42">
            <v>0</v>
          </cell>
          <cell r="H42">
            <v>0</v>
          </cell>
          <cell r="I42">
            <v>0</v>
          </cell>
          <cell r="J42">
            <v>0</v>
          </cell>
          <cell r="K42">
            <v>0</v>
          </cell>
          <cell r="L42">
            <v>0</v>
          </cell>
          <cell r="M42">
            <v>0</v>
          </cell>
          <cell r="N42">
            <v>0</v>
          </cell>
          <cell r="O42">
            <v>1531</v>
          </cell>
          <cell r="P42">
            <v>1682</v>
          </cell>
          <cell r="Q42">
            <v>1809</v>
          </cell>
          <cell r="R42">
            <v>1832</v>
          </cell>
          <cell r="S42">
            <v>1914</v>
          </cell>
        </row>
        <row r="43">
          <cell r="A43" t="str">
            <v>Réseau BT sans pointe (MMR)</v>
          </cell>
          <cell r="B43" t="str">
            <v>BT</v>
          </cell>
          <cell r="C43">
            <v>43</v>
          </cell>
          <cell r="D43">
            <v>0</v>
          </cell>
          <cell r="E43">
            <v>0</v>
          </cell>
          <cell r="F43">
            <v>0</v>
          </cell>
          <cell r="G43">
            <v>0</v>
          </cell>
          <cell r="H43">
            <v>0</v>
          </cell>
          <cell r="I43">
            <v>0</v>
          </cell>
          <cell r="J43">
            <v>0</v>
          </cell>
          <cell r="K43">
            <v>0</v>
          </cell>
          <cell r="L43">
            <v>0</v>
          </cell>
          <cell r="M43">
            <v>0</v>
          </cell>
          <cell r="N43">
            <v>0</v>
          </cell>
          <cell r="O43">
            <v>298</v>
          </cell>
          <cell r="P43">
            <v>224</v>
          </cell>
          <cell r="Q43">
            <v>181</v>
          </cell>
          <cell r="R43">
            <v>173</v>
          </cell>
          <cell r="S43">
            <v>118</v>
          </cell>
        </row>
        <row r="44">
          <cell r="A44" t="str">
            <v>Réseau BT sans pointe (AMR)</v>
          </cell>
          <cell r="B44" t="str">
            <v>BT</v>
          </cell>
          <cell r="C44">
            <v>44</v>
          </cell>
          <cell r="D44">
            <v>298</v>
          </cell>
          <cell r="E44">
            <v>301</v>
          </cell>
          <cell r="F44">
            <v>304</v>
          </cell>
          <cell r="G44">
            <v>307</v>
          </cell>
          <cell r="H44">
            <v>310</v>
          </cell>
          <cell r="I44">
            <v>313</v>
          </cell>
          <cell r="J44">
            <v>0</v>
          </cell>
          <cell r="K44">
            <v>0</v>
          </cell>
          <cell r="L44">
            <v>0</v>
          </cell>
          <cell r="M44">
            <v>0</v>
          </cell>
          <cell r="N44">
            <v>0</v>
          </cell>
          <cell r="O44">
            <v>207</v>
          </cell>
          <cell r="P44">
            <v>205</v>
          </cell>
          <cell r="Q44">
            <v>200</v>
          </cell>
          <cell r="R44">
            <v>176</v>
          </cell>
          <cell r="S44">
            <v>155</v>
          </cell>
        </row>
        <row r="45">
          <cell r="A45" t="str">
            <v>Injection</v>
          </cell>
          <cell r="B45" t="str">
            <v/>
          </cell>
          <cell r="C45">
            <v>45</v>
          </cell>
          <cell r="D45" t="str">
            <v>n.d.</v>
          </cell>
          <cell r="E45" t="str">
            <v>n.d.</v>
          </cell>
          <cell r="F45" t="str">
            <v>n.d.</v>
          </cell>
          <cell r="G45" t="str">
            <v>n.d.</v>
          </cell>
          <cell r="H45" t="str">
            <v>n.d.</v>
          </cell>
          <cell r="I45" t="str">
            <v>n.d.</v>
          </cell>
          <cell r="J45">
            <v>20</v>
          </cell>
          <cell r="K45">
            <v>26</v>
          </cell>
          <cell r="L45">
            <v>41</v>
          </cell>
          <cell r="M45">
            <v>57</v>
          </cell>
          <cell r="N45">
            <v>117</v>
          </cell>
          <cell r="O45">
            <v>146</v>
          </cell>
          <cell r="P45">
            <v>205</v>
          </cell>
          <cell r="Q45">
            <v>249</v>
          </cell>
          <cell r="R45">
            <v>312</v>
          </cell>
          <cell r="S45">
            <v>426</v>
          </cell>
          <cell r="T45">
            <v>0</v>
          </cell>
        </row>
        <row r="46">
          <cell r="A46" t="str">
            <v>Inactifs</v>
          </cell>
          <cell r="B46">
            <v>0</v>
          </cell>
          <cell r="C46">
            <v>46</v>
          </cell>
          <cell r="D46" t="str">
            <v>n.d.</v>
          </cell>
          <cell r="E46" t="str">
            <v>n.d.</v>
          </cell>
          <cell r="F46" t="str">
            <v>n.d.</v>
          </cell>
          <cell r="G46" t="str">
            <v>n.d.</v>
          </cell>
          <cell r="H46" t="str">
            <v>n.d.</v>
          </cell>
          <cell r="I46" t="str">
            <v>n.d.</v>
          </cell>
          <cell r="J46">
            <v>57075</v>
          </cell>
          <cell r="K46">
            <v>55621</v>
          </cell>
          <cell r="L46">
            <v>55294</v>
          </cell>
          <cell r="M46">
            <v>55691</v>
          </cell>
          <cell r="N46">
            <v>63582</v>
          </cell>
          <cell r="O46">
            <v>63076</v>
          </cell>
          <cell r="P46">
            <v>63301</v>
          </cell>
          <cell r="Q46">
            <v>60507</v>
          </cell>
          <cell r="R46">
            <v>60340</v>
          </cell>
          <cell r="S46">
            <v>60648</v>
          </cell>
          <cell r="T46">
            <v>0</v>
          </cell>
        </row>
        <row r="47">
          <cell r="A47" t="str">
            <v>Volumes Gridfee</v>
          </cell>
          <cell r="B47" t="str">
            <v>MWh</v>
          </cell>
          <cell r="C47">
            <v>0</v>
          </cell>
          <cell r="D47">
            <v>4550151</v>
          </cell>
          <cell r="E47">
            <v>4385230</v>
          </cell>
          <cell r="F47">
            <v>4309805</v>
          </cell>
          <cell r="G47">
            <v>4237235</v>
          </cell>
          <cell r="H47">
            <v>4167468</v>
          </cell>
          <cell r="I47">
            <v>4100222</v>
          </cell>
          <cell r="J47">
            <v>5342042.3451639991</v>
          </cell>
          <cell r="K47">
            <v>5273167.8403909998</v>
          </cell>
          <cell r="L47">
            <v>5086968.5047279997</v>
          </cell>
          <cell r="M47">
            <v>5015942.8156319996</v>
          </cell>
          <cell r="N47">
            <v>5019617.7662390005</v>
          </cell>
          <cell r="O47">
            <v>4806316.4259790005</v>
          </cell>
          <cell r="P47">
            <v>4761304.6711980002</v>
          </cell>
          <cell r="Q47">
            <v>4734892.8053860003</v>
          </cell>
          <cell r="R47">
            <v>4672785.5207890002</v>
          </cell>
          <cell r="S47">
            <v>4614205.0186240003</v>
          </cell>
          <cell r="T47">
            <v>0</v>
          </cell>
        </row>
        <row r="48">
          <cell r="A48" t="str">
            <v>Transformation MT</v>
          </cell>
          <cell r="B48">
            <v>0</v>
          </cell>
          <cell r="C48">
            <v>48</v>
          </cell>
          <cell r="D48">
            <v>239378</v>
          </cell>
          <cell r="E48">
            <v>226607</v>
          </cell>
          <cell r="F48">
            <v>223208</v>
          </cell>
          <cell r="G48">
            <v>219860</v>
          </cell>
          <cell r="H48">
            <v>216562</v>
          </cell>
          <cell r="I48">
            <v>213314</v>
          </cell>
          <cell r="J48">
            <v>468848.65431199997</v>
          </cell>
          <cell r="K48">
            <v>500762.99459299998</v>
          </cell>
          <cell r="L48">
            <v>448546.415653</v>
          </cell>
          <cell r="M48">
            <v>371783.509112</v>
          </cell>
          <cell r="N48">
            <v>574594.47693</v>
          </cell>
          <cell r="O48">
            <v>343650.02874899999</v>
          </cell>
          <cell r="P48">
            <v>362560.78333499999</v>
          </cell>
          <cell r="Q48">
            <v>118575.459472</v>
          </cell>
          <cell r="R48">
            <v>228934.04749</v>
          </cell>
          <cell r="S48">
            <v>222494.53634799999</v>
          </cell>
        </row>
        <row r="49">
          <cell r="A49" t="str">
            <v>Secours TMT</v>
          </cell>
          <cell r="B49">
            <v>0</v>
          </cell>
          <cell r="C49">
            <v>49</v>
          </cell>
          <cell r="D49">
            <v>0</v>
          </cell>
          <cell r="E49">
            <v>0</v>
          </cell>
          <cell r="F49">
            <v>0</v>
          </cell>
          <cell r="G49">
            <v>0</v>
          </cell>
          <cell r="H49">
            <v>0</v>
          </cell>
          <cell r="I49">
            <v>0</v>
          </cell>
          <cell r="J49">
            <v>2742.8434999999999</v>
          </cell>
          <cell r="K49">
            <v>1.6500000000000001E-2</v>
          </cell>
          <cell r="L49">
            <v>-2742.3375000000001</v>
          </cell>
          <cell r="M49">
            <v>0</v>
          </cell>
          <cell r="N49">
            <v>0</v>
          </cell>
          <cell r="O49">
            <v>0</v>
          </cell>
          <cell r="P49">
            <v>0</v>
          </cell>
          <cell r="Q49">
            <v>0</v>
          </cell>
          <cell r="R49">
            <v>0</v>
          </cell>
          <cell r="S49">
            <v>0</v>
          </cell>
        </row>
        <row r="50">
          <cell r="A50" t="str">
            <v>Réseau MT</v>
          </cell>
          <cell r="B50">
            <v>0</v>
          </cell>
          <cell r="C50">
            <v>50</v>
          </cell>
          <cell r="D50">
            <v>2034441</v>
          </cell>
          <cell r="E50">
            <v>2007936</v>
          </cell>
          <cell r="F50">
            <v>1981230</v>
          </cell>
          <cell r="G50">
            <v>1954880</v>
          </cell>
          <cell r="H50">
            <v>1928880</v>
          </cell>
          <cell r="I50">
            <v>1903226</v>
          </cell>
          <cell r="J50">
            <v>2285356.3935269997</v>
          </cell>
          <cell r="K50">
            <v>2259681.610909</v>
          </cell>
          <cell r="L50">
            <v>2198545.0361609999</v>
          </cell>
          <cell r="M50">
            <v>2215390.1601649998</v>
          </cell>
          <cell r="N50">
            <v>1976465.7926630001</v>
          </cell>
          <cell r="O50">
            <v>2087930.4174009999</v>
          </cell>
          <cell r="P50">
            <v>2044421.151945</v>
          </cell>
          <cell r="Q50">
            <v>2267742.1320580002</v>
          </cell>
          <cell r="R50">
            <v>2104901.2020299998</v>
          </cell>
          <cell r="S50">
            <v>2084413.153128</v>
          </cell>
        </row>
        <row r="51">
          <cell r="A51" t="str">
            <v>Secours MT</v>
          </cell>
          <cell r="B51">
            <v>0</v>
          </cell>
          <cell r="C51">
            <v>51</v>
          </cell>
          <cell r="D51">
            <v>0</v>
          </cell>
          <cell r="E51">
            <v>0</v>
          </cell>
          <cell r="F51">
            <v>0</v>
          </cell>
          <cell r="G51">
            <v>0</v>
          </cell>
          <cell r="H51">
            <v>0</v>
          </cell>
          <cell r="I51">
            <v>0</v>
          </cell>
          <cell r="J51">
            <v>1848.275875</v>
          </cell>
          <cell r="K51">
            <v>1394.7992250000002</v>
          </cell>
          <cell r="L51">
            <v>1204.5283999999999</v>
          </cell>
          <cell r="M51">
            <v>4134.3036750000001</v>
          </cell>
          <cell r="N51">
            <v>1247.3027500000001</v>
          </cell>
          <cell r="O51">
            <v>780.98500000000001</v>
          </cell>
          <cell r="P51">
            <v>3896.0885250000001</v>
          </cell>
          <cell r="Q51">
            <v>267.081591</v>
          </cell>
          <cell r="R51">
            <v>51.557300000000005</v>
          </cell>
          <cell r="S51">
            <v>270.57679999999999</v>
          </cell>
        </row>
        <row r="52">
          <cell r="A52" t="str">
            <v>Transformation BT</v>
          </cell>
          <cell r="B52">
            <v>0</v>
          </cell>
          <cell r="C52">
            <v>52</v>
          </cell>
          <cell r="D52">
            <v>25541</v>
          </cell>
          <cell r="E52">
            <v>24766</v>
          </cell>
          <cell r="F52">
            <v>24023</v>
          </cell>
          <cell r="G52">
            <v>23302</v>
          </cell>
          <cell r="H52">
            <v>22603</v>
          </cell>
          <cell r="I52">
            <v>21925</v>
          </cell>
          <cell r="J52">
            <v>163229.624993</v>
          </cell>
          <cell r="K52">
            <v>102746.256396</v>
          </cell>
          <cell r="L52">
            <v>89216.323734999998</v>
          </cell>
          <cell r="M52">
            <v>75716.737336999999</v>
          </cell>
          <cell r="N52">
            <v>52793.175131999997</v>
          </cell>
          <cell r="O52">
            <v>36973.101821999997</v>
          </cell>
          <cell r="P52">
            <v>31971.295478999997</v>
          </cell>
          <cell r="Q52">
            <v>29492.541084</v>
          </cell>
          <cell r="R52">
            <v>26992.034538999997</v>
          </cell>
          <cell r="S52">
            <v>26718.171163000003</v>
          </cell>
        </row>
        <row r="53">
          <cell r="A53" t="str">
            <v>Réseau BT avec pointe</v>
          </cell>
          <cell r="B53">
            <v>0</v>
          </cell>
          <cell r="C53">
            <v>53</v>
          </cell>
          <cell r="D53">
            <v>216785</v>
          </cell>
          <cell r="E53">
            <v>225250</v>
          </cell>
          <cell r="F53">
            <v>225813</v>
          </cell>
          <cell r="G53">
            <v>226378</v>
          </cell>
          <cell r="H53">
            <v>226944</v>
          </cell>
          <cell r="I53">
            <v>227511</v>
          </cell>
          <cell r="J53">
            <v>100324.310277</v>
          </cell>
          <cell r="K53">
            <v>162736.57738100001</v>
          </cell>
          <cell r="L53">
            <v>148330.68841999999</v>
          </cell>
          <cell r="M53">
            <v>159250.94992899999</v>
          </cell>
          <cell r="N53">
            <v>185310.909739</v>
          </cell>
          <cell r="O53">
            <v>196148.393392</v>
          </cell>
          <cell r="P53">
            <v>212660.50513400001</v>
          </cell>
          <cell r="Q53">
            <v>217095.91030799999</v>
          </cell>
          <cell r="R53">
            <v>217795.33238199999</v>
          </cell>
          <cell r="S53">
            <v>217462.67711099997</v>
          </cell>
        </row>
        <row r="54">
          <cell r="A54" t="str">
            <v>Éclairage public</v>
          </cell>
          <cell r="B54">
            <v>0</v>
          </cell>
          <cell r="C54">
            <v>54</v>
          </cell>
          <cell r="D54">
            <v>48085</v>
          </cell>
          <cell r="E54">
            <v>47244</v>
          </cell>
          <cell r="F54">
            <v>46417</v>
          </cell>
          <cell r="G54">
            <v>45605</v>
          </cell>
          <cell r="H54">
            <v>44807</v>
          </cell>
          <cell r="I54">
            <v>44023</v>
          </cell>
          <cell r="J54">
            <v>56047.336200000005</v>
          </cell>
          <cell r="K54">
            <v>56281.068170999999</v>
          </cell>
          <cell r="L54">
            <v>52023.246411</v>
          </cell>
          <cell r="M54">
            <v>52227.984298000003</v>
          </cell>
          <cell r="N54">
            <v>51804.533236000003</v>
          </cell>
          <cell r="O54">
            <v>51675.795351000001</v>
          </cell>
          <cell r="P54">
            <v>51171.101253000001</v>
          </cell>
          <cell r="Q54">
            <v>49388.455408000002</v>
          </cell>
          <cell r="R54">
            <v>49043.670150999998</v>
          </cell>
          <cell r="S54">
            <v>48468.44</v>
          </cell>
        </row>
        <row r="55">
          <cell r="A55" t="str">
            <v>Réseau BT sans compteur</v>
          </cell>
          <cell r="B55">
            <v>0</v>
          </cell>
          <cell r="C55">
            <v>55</v>
          </cell>
          <cell r="D55">
            <v>30100</v>
          </cell>
          <cell r="E55">
            <v>30101</v>
          </cell>
          <cell r="F55">
            <v>30252</v>
          </cell>
          <cell r="G55">
            <v>30403</v>
          </cell>
          <cell r="H55">
            <v>30555</v>
          </cell>
          <cell r="I55">
            <v>30708</v>
          </cell>
          <cell r="J55">
            <v>0</v>
          </cell>
          <cell r="K55">
            <v>0</v>
          </cell>
          <cell r="L55">
            <v>0</v>
          </cell>
          <cell r="M55">
            <v>0</v>
          </cell>
          <cell r="N55">
            <v>0</v>
          </cell>
          <cell r="O55">
            <v>0</v>
          </cell>
          <cell r="P55">
            <v>25346.495181000006</v>
          </cell>
          <cell r="Q55">
            <v>28823.876675</v>
          </cell>
          <cell r="R55">
            <v>29072.948260000005</v>
          </cell>
          <cell r="S55">
            <v>29799.059298000007</v>
          </cell>
        </row>
        <row r="56">
          <cell r="A56" t="str">
            <v>Réseau BT sans pointe</v>
          </cell>
          <cell r="B56">
            <v>0</v>
          </cell>
          <cell r="C56">
            <v>56</v>
          </cell>
          <cell r="D56">
            <v>1955821</v>
          </cell>
          <cell r="E56">
            <v>1823326</v>
          </cell>
          <cell r="F56">
            <v>1778862</v>
          </cell>
          <cell r="G56">
            <v>1736807</v>
          </cell>
          <cell r="H56">
            <v>1697117</v>
          </cell>
          <cell r="I56">
            <v>1659515</v>
          </cell>
          <cell r="J56">
            <v>2263644.9064799994</v>
          </cell>
          <cell r="K56">
            <v>2189564.5172159998</v>
          </cell>
          <cell r="L56">
            <v>2151844.6034479993</v>
          </cell>
          <cell r="M56">
            <v>2137439.1711159996</v>
          </cell>
          <cell r="N56">
            <v>2177401.5757890008</v>
          </cell>
          <cell r="O56">
            <v>2089157.704264001</v>
          </cell>
          <cell r="P56">
            <v>2029277.2503460005</v>
          </cell>
          <cell r="Q56">
            <v>2023507.3487900002</v>
          </cell>
          <cell r="R56">
            <v>2015994.7286370005</v>
          </cell>
          <cell r="S56">
            <v>1984578.4047760002</v>
          </cell>
        </row>
        <row r="57">
          <cell r="A57" t="str">
            <v>dont conso de l'exercice</v>
          </cell>
          <cell r="B57">
            <v>0</v>
          </cell>
          <cell r="C57">
            <v>57</v>
          </cell>
          <cell r="D57">
            <v>4550151</v>
          </cell>
          <cell r="E57">
            <v>4385230</v>
          </cell>
          <cell r="F57">
            <v>4309805</v>
          </cell>
          <cell r="G57">
            <v>4237235</v>
          </cell>
          <cell r="H57">
            <v>4167468</v>
          </cell>
          <cell r="I57">
            <v>4100222</v>
          </cell>
          <cell r="J57">
            <v>5342042.3451640001</v>
          </cell>
          <cell r="K57">
            <v>5273167.8403909998</v>
          </cell>
          <cell r="L57">
            <v>5086968.5047279997</v>
          </cell>
          <cell r="M57">
            <v>4958980.8008620003</v>
          </cell>
          <cell r="N57">
            <v>4913542.5169489998</v>
          </cell>
          <cell r="O57">
            <v>4806316.4259789996</v>
          </cell>
          <cell r="P57">
            <v>4716488.2806390002</v>
          </cell>
          <cell r="Q57">
            <v>4691771.0058009997</v>
          </cell>
          <cell r="R57">
            <v>4621779.887933</v>
          </cell>
          <cell r="S57">
            <v>4579948.9772730004</v>
          </cell>
        </row>
        <row r="58">
          <cell r="A58" t="str">
            <v>Pointe synchrone</v>
          </cell>
          <cell r="B58" t="str">
            <v>kW</v>
          </cell>
          <cell r="C58">
            <v>58</v>
          </cell>
          <cell r="D58">
            <v>816295</v>
          </cell>
          <cell r="E58" t="str">
            <v>n.d.</v>
          </cell>
          <cell r="F58" t="str">
            <v>n.d.</v>
          </cell>
          <cell r="G58" t="str">
            <v>n.d.</v>
          </cell>
          <cell r="H58" t="str">
            <v>n.d.</v>
          </cell>
          <cell r="I58" t="str">
            <v>n.d.</v>
          </cell>
          <cell r="J58">
            <v>957500</v>
          </cell>
          <cell r="K58">
            <v>950587</v>
          </cell>
          <cell r="L58">
            <v>937200</v>
          </cell>
          <cell r="M58">
            <v>937700</v>
          </cell>
          <cell r="N58">
            <v>909900</v>
          </cell>
          <cell r="O58">
            <v>851100</v>
          </cell>
          <cell r="P58">
            <v>859600</v>
          </cell>
          <cell r="Q58">
            <v>856948</v>
          </cell>
          <cell r="R58">
            <v>835300</v>
          </cell>
          <cell r="S58">
            <v>837904</v>
          </cell>
        </row>
        <row r="59">
          <cell r="A59" t="str">
            <v>Transformation MT</v>
          </cell>
          <cell r="B59">
            <v>0</v>
          </cell>
          <cell r="C59">
            <v>59</v>
          </cell>
          <cell r="D59">
            <v>47075.4</v>
          </cell>
          <cell r="E59">
            <v>0</v>
          </cell>
          <cell r="F59">
            <v>0</v>
          </cell>
          <cell r="G59">
            <v>0</v>
          </cell>
          <cell r="H59">
            <v>0</v>
          </cell>
          <cell r="I59">
            <v>0</v>
          </cell>
          <cell r="J59">
            <v>0</v>
          </cell>
          <cell r="K59">
            <v>0</v>
          </cell>
          <cell r="L59">
            <v>0</v>
          </cell>
          <cell r="M59">
            <v>0</v>
          </cell>
          <cell r="N59">
            <v>0</v>
          </cell>
        </row>
        <row r="60">
          <cell r="A60" t="str">
            <v>Réseau MT</v>
          </cell>
          <cell r="B60">
            <v>0</v>
          </cell>
          <cell r="C60">
            <v>60</v>
          </cell>
          <cell r="D60">
            <v>365653.45999999996</v>
          </cell>
          <cell r="E60">
            <v>0</v>
          </cell>
          <cell r="F60">
            <v>0</v>
          </cell>
          <cell r="G60">
            <v>0</v>
          </cell>
          <cell r="H60">
            <v>0</v>
          </cell>
          <cell r="I60">
            <v>0</v>
          </cell>
          <cell r="J60">
            <v>0</v>
          </cell>
          <cell r="K60">
            <v>0</v>
          </cell>
          <cell r="L60">
            <v>0</v>
          </cell>
          <cell r="M60">
            <v>0</v>
          </cell>
          <cell r="N60">
            <v>0</v>
          </cell>
        </row>
        <row r="61">
          <cell r="A61" t="str">
            <v>Transformation BT</v>
          </cell>
          <cell r="B61">
            <v>0</v>
          </cell>
          <cell r="C61">
            <v>61</v>
          </cell>
          <cell r="D61">
            <v>4479.01</v>
          </cell>
          <cell r="E61">
            <v>0</v>
          </cell>
          <cell r="F61">
            <v>0</v>
          </cell>
          <cell r="G61">
            <v>0</v>
          </cell>
          <cell r="H61">
            <v>0</v>
          </cell>
          <cell r="I61">
            <v>0</v>
          </cell>
          <cell r="J61">
            <v>0</v>
          </cell>
          <cell r="K61">
            <v>0</v>
          </cell>
          <cell r="L61">
            <v>0</v>
          </cell>
          <cell r="M61">
            <v>0</v>
          </cell>
          <cell r="N61">
            <v>0</v>
          </cell>
        </row>
        <row r="62">
          <cell r="A62" t="str">
            <v xml:space="preserve">Réseau BT </v>
          </cell>
          <cell r="B62">
            <v>0</v>
          </cell>
          <cell r="C62">
            <v>62</v>
          </cell>
          <cell r="D62">
            <v>399086.63</v>
          </cell>
          <cell r="E62">
            <v>0</v>
          </cell>
          <cell r="F62">
            <v>0</v>
          </cell>
          <cell r="G62">
            <v>0</v>
          </cell>
          <cell r="H62">
            <v>0</v>
          </cell>
          <cell r="I62">
            <v>0</v>
          </cell>
          <cell r="J62">
            <v>0</v>
          </cell>
          <cell r="K62">
            <v>0</v>
          </cell>
          <cell r="L62">
            <v>0</v>
          </cell>
          <cell r="M62">
            <v>0</v>
          </cell>
          <cell r="N62">
            <v>0</v>
          </cell>
        </row>
        <row r="63">
          <cell r="A63" t="str">
            <v>Puissance facturée</v>
          </cell>
          <cell r="B63" t="str">
            <v>E1_kW</v>
          </cell>
          <cell r="C63">
            <v>63</v>
          </cell>
          <cell r="D63">
            <v>0</v>
          </cell>
          <cell r="E63">
            <v>0</v>
          </cell>
          <cell r="F63">
            <v>0</v>
          </cell>
          <cell r="G63">
            <v>0</v>
          </cell>
          <cell r="H63">
            <v>0</v>
          </cell>
          <cell r="I63">
            <v>0</v>
          </cell>
          <cell r="J63">
            <v>0</v>
          </cell>
          <cell r="K63">
            <v>0</v>
          </cell>
          <cell r="L63">
            <v>0</v>
          </cell>
          <cell r="M63">
            <v>0</v>
          </cell>
          <cell r="N63">
            <v>0</v>
          </cell>
        </row>
        <row r="64">
          <cell r="A64" t="str">
            <v>Transformation MT</v>
          </cell>
          <cell r="B64">
            <v>0</v>
          </cell>
          <cell r="C64">
            <v>64</v>
          </cell>
          <cell r="D64">
            <v>18041.996499897497</v>
          </cell>
          <cell r="E64">
            <v>13433.052</v>
          </cell>
          <cell r="F64">
            <v>15995.316541502169</v>
          </cell>
          <cell r="G64">
            <v>18557.580952520555</v>
          </cell>
          <cell r="H64">
            <v>21632.298245742615</v>
          </cell>
          <cell r="I64">
            <v>25731.92130337203</v>
          </cell>
          <cell r="J64">
            <v>24212.376</v>
          </cell>
          <cell r="K64">
            <v>24474.392</v>
          </cell>
          <cell r="L64">
            <v>23508.986000000001</v>
          </cell>
          <cell r="M64">
            <v>20495.770818312561</v>
          </cell>
          <cell r="N64">
            <v>21381.257701125745</v>
          </cell>
          <cell r="O64">
            <v>19137.137021862614</v>
          </cell>
          <cell r="P64">
            <v>19253.452789323175</v>
          </cell>
          <cell r="Q64">
            <v>12317.963323335376</v>
          </cell>
          <cell r="R64">
            <v>11091.371887789877</v>
          </cell>
          <cell r="S64">
            <v>10957.54017810318</v>
          </cell>
          <cell r="U64">
            <v>1.1907432906164712</v>
          </cell>
          <cell r="V64">
            <v>1.1601884154258666</v>
          </cell>
          <cell r="W64">
            <v>1.1656852421168848</v>
          </cell>
          <cell r="X64">
            <v>1.1895139855718404</v>
          </cell>
        </row>
        <row r="65">
          <cell r="A65" t="str">
            <v>Secours TMT</v>
          </cell>
          <cell r="B65">
            <v>0</v>
          </cell>
          <cell r="C65">
            <v>65</v>
          </cell>
          <cell r="D65">
            <v>0</v>
          </cell>
          <cell r="E65">
            <v>0</v>
          </cell>
          <cell r="F65">
            <v>0</v>
          </cell>
          <cell r="G65">
            <v>0</v>
          </cell>
          <cell r="H65">
            <v>0</v>
          </cell>
          <cell r="I65">
            <v>0</v>
          </cell>
          <cell r="J65">
            <v>4607.3639999999996</v>
          </cell>
          <cell r="K65">
            <v>2322.1590000000001</v>
          </cell>
          <cell r="L65">
            <v>915.05799999999999</v>
          </cell>
          <cell r="M65">
            <v>915.05968253241622</v>
          </cell>
          <cell r="N65">
            <v>1625.1902631066962</v>
          </cell>
          <cell r="O65">
            <v>0</v>
          </cell>
          <cell r="P65">
            <v>0</v>
          </cell>
          <cell r="Q65">
            <v>0</v>
          </cell>
          <cell r="R65">
            <v>0</v>
          </cell>
          <cell r="S65">
            <v>0</v>
          </cell>
        </row>
        <row r="66">
          <cell r="A66" t="str">
            <v>Réseau MT</v>
          </cell>
          <cell r="B66">
            <v>0</v>
          </cell>
          <cell r="C66">
            <v>66</v>
          </cell>
          <cell r="D66">
            <v>385122.44096179528</v>
          </cell>
          <cell r="E66">
            <v>398887.58100000001</v>
          </cell>
          <cell r="F66">
            <v>411194.76917549607</v>
          </cell>
          <cell r="G66">
            <v>423501.95718937687</v>
          </cell>
          <cell r="H66">
            <v>438270.58280603623</v>
          </cell>
          <cell r="I66">
            <v>457962.08362825005</v>
          </cell>
          <cell r="J66">
            <v>394430.44500000001</v>
          </cell>
          <cell r="K66">
            <v>403981.99699999997</v>
          </cell>
          <cell r="L66">
            <v>401581.94900000002</v>
          </cell>
          <cell r="M66">
            <v>396217.52135307103</v>
          </cell>
          <cell r="N66">
            <v>394344.21236356744</v>
          </cell>
          <cell r="O66">
            <v>388484.8199542056</v>
          </cell>
          <cell r="P66">
            <v>386702.19214436843</v>
          </cell>
          <cell r="Q66">
            <v>426570.48035039939</v>
          </cell>
          <cell r="R66">
            <v>394466.64252535644</v>
          </cell>
          <cell r="S66">
            <v>390631.013295629</v>
          </cell>
          <cell r="U66">
            <v>1.0308537762560626</v>
          </cell>
          <cell r="V66">
            <v>1.0299303126801891</v>
          </cell>
          <cell r="W66">
            <v>1.03487262659817</v>
          </cell>
          <cell r="X66">
            <v>1.0449300080697606</v>
          </cell>
        </row>
        <row r="67">
          <cell r="A67" t="str">
            <v>Secours MT</v>
          </cell>
          <cell r="B67">
            <v>0</v>
          </cell>
          <cell r="C67">
            <v>67</v>
          </cell>
          <cell r="D67">
            <v>6511.896451092367</v>
          </cell>
          <cell r="E67">
            <v>14708.217000000001</v>
          </cell>
          <cell r="F67">
            <v>17291.460133356122</v>
          </cell>
          <cell r="G67">
            <v>19874.703335000806</v>
          </cell>
          <cell r="H67">
            <v>22974.595176974428</v>
          </cell>
          <cell r="I67">
            <v>27107.784299605919</v>
          </cell>
          <cell r="J67">
            <v>8050.2839999999997</v>
          </cell>
          <cell r="K67">
            <v>13352.43</v>
          </cell>
          <cell r="L67">
            <v>9727.2000000000007</v>
          </cell>
          <cell r="M67">
            <v>8282.5722709768143</v>
          </cell>
          <cell r="N67">
            <v>7606.7695559628501</v>
          </cell>
          <cell r="O67">
            <v>7315.9059686034861</v>
          </cell>
          <cell r="P67">
            <v>9162.4994930990633</v>
          </cell>
          <cell r="Q67">
            <v>10638.021755781074</v>
          </cell>
          <cell r="R67">
            <v>10521.330941054426</v>
          </cell>
          <cell r="S67">
            <v>7698.9115786733191</v>
          </cell>
        </row>
        <row r="68">
          <cell r="A68" t="str">
            <v>Transformation BT</v>
          </cell>
          <cell r="B68">
            <v>0</v>
          </cell>
          <cell r="C68">
            <v>68</v>
          </cell>
          <cell r="D68">
            <v>12645.904842715479</v>
          </cell>
          <cell r="E68">
            <v>7664.6260000000002</v>
          </cell>
          <cell r="F68">
            <v>7789.01</v>
          </cell>
          <cell r="G68">
            <v>7927.2139999999999</v>
          </cell>
          <cell r="H68">
            <v>8051.5969999999998</v>
          </cell>
          <cell r="I68">
            <v>8175.9809999999998</v>
          </cell>
          <cell r="J68">
            <v>44713.741999999998</v>
          </cell>
          <cell r="K68">
            <v>37203.230000000003</v>
          </cell>
          <cell r="L68">
            <v>30000.248</v>
          </cell>
          <cell r="M68">
            <v>24193.035376292028</v>
          </cell>
          <cell r="N68">
            <v>16598.614984550069</v>
          </cell>
          <cell r="O68">
            <v>12047.327752487638</v>
          </cell>
          <cell r="P68">
            <v>10059.571917507959</v>
          </cell>
          <cell r="Q68">
            <v>9937.8493018469508</v>
          </cell>
          <cell r="R68">
            <v>8624.4208198219094</v>
          </cell>
          <cell r="S68">
            <v>8587.4703119674177</v>
          </cell>
        </row>
        <row r="69">
          <cell r="A69" t="str">
            <v>Réseau BT avec pointe</v>
          </cell>
          <cell r="B69">
            <v>0</v>
          </cell>
          <cell r="C69">
            <v>69</v>
          </cell>
          <cell r="D69">
            <v>78553.933499011633</v>
          </cell>
          <cell r="E69">
            <v>81285.823999999993</v>
          </cell>
          <cell r="F69">
            <v>81285.823999999993</v>
          </cell>
          <cell r="G69">
            <v>81285.823999999993</v>
          </cell>
          <cell r="H69">
            <v>81285.823999999993</v>
          </cell>
          <cell r="I69">
            <v>81285.823999999993</v>
          </cell>
          <cell r="J69">
            <v>35623.038</v>
          </cell>
          <cell r="K69">
            <v>49667.455999999998</v>
          </cell>
          <cell r="L69">
            <v>55434.457999999999</v>
          </cell>
          <cell r="M69">
            <v>60995.594355916764</v>
          </cell>
          <cell r="N69">
            <v>77741.540103279331</v>
          </cell>
          <cell r="O69">
            <v>77609.361194286845</v>
          </cell>
          <cell r="P69">
            <v>82304.482591366585</v>
          </cell>
          <cell r="Q69">
            <v>92236.288112521492</v>
          </cell>
          <cell r="R69">
            <v>86527.880678526999</v>
          </cell>
          <cell r="S69">
            <v>87548.748099285585</v>
          </cell>
        </row>
        <row r="70">
          <cell r="A70" t="str">
            <v>Infeed</v>
          </cell>
          <cell r="B70" t="str">
            <v>MWh</v>
          </cell>
          <cell r="C70">
            <v>70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t="str">
            <v>Elia</v>
          </cell>
          <cell r="B71">
            <v>0</v>
          </cell>
          <cell r="C71">
            <v>71</v>
          </cell>
          <cell r="D71">
            <v>4617707.5489999996</v>
          </cell>
          <cell r="E71">
            <v>4442545</v>
          </cell>
          <cell r="F71">
            <v>4359291</v>
          </cell>
          <cell r="G71">
            <v>4278596</v>
          </cell>
          <cell r="H71">
            <v>4200377</v>
          </cell>
          <cell r="I71">
            <v>4124320</v>
          </cell>
          <cell r="J71">
            <v>5367833.5760000004</v>
          </cell>
          <cell r="K71">
            <v>5389752.9550000001</v>
          </cell>
          <cell r="L71">
            <v>5210162.4869999997</v>
          </cell>
          <cell r="M71">
            <v>5175991.2039999999</v>
          </cell>
          <cell r="N71">
            <v>5083332.8929999992</v>
          </cell>
          <cell r="O71">
            <v>4888443.8079999993</v>
          </cell>
          <cell r="P71">
            <v>4842375.3930000002</v>
          </cell>
          <cell r="Q71">
            <v>4825118.1229099985</v>
          </cell>
          <cell r="R71">
            <v>4720175.6673699999</v>
          </cell>
          <cell r="S71">
            <v>4655257.23324</v>
          </cell>
        </row>
        <row r="72">
          <cell r="A72" t="str">
            <v>Productions</v>
          </cell>
          <cell r="B72">
            <v>0</v>
          </cell>
          <cell r="C72">
            <v>72</v>
          </cell>
          <cell r="D72">
            <v>73347</v>
          </cell>
          <cell r="E72">
            <v>78481</v>
          </cell>
          <cell r="F72">
            <v>83975</v>
          </cell>
          <cell r="G72">
            <v>89853</v>
          </cell>
          <cell r="H72">
            <v>96143</v>
          </cell>
          <cell r="I72">
            <v>102873</v>
          </cell>
          <cell r="J72">
            <v>63611.207000000002</v>
          </cell>
          <cell r="K72">
            <v>69613.278999999995</v>
          </cell>
          <cell r="L72">
            <v>52966.417000000001</v>
          </cell>
          <cell r="M72">
            <v>59257.68</v>
          </cell>
          <cell r="N72">
            <v>52744.284</v>
          </cell>
          <cell r="O72">
            <v>40413.796999999999</v>
          </cell>
          <cell r="P72">
            <v>55011.509999999995</v>
          </cell>
          <cell r="Q72">
            <v>59458.729819999993</v>
          </cell>
          <cell r="R72">
            <v>63623.108580000007</v>
          </cell>
          <cell r="S72">
            <v>68548.682459999996</v>
          </cell>
          <cell r="U72">
            <v>0</v>
          </cell>
          <cell r="V72">
            <v>0</v>
          </cell>
          <cell r="W72">
            <v>0</v>
          </cell>
          <cell r="X72">
            <v>0</v>
          </cell>
        </row>
        <row r="73">
          <cell r="A73" t="str">
            <v>Autres GRD</v>
          </cell>
          <cell r="B73">
            <v>0</v>
          </cell>
          <cell r="C73">
            <v>73</v>
          </cell>
          <cell r="D73">
            <v>1274</v>
          </cell>
          <cell r="E73">
            <v>1228</v>
          </cell>
          <cell r="F73">
            <v>1207</v>
          </cell>
          <cell r="G73">
            <v>1186</v>
          </cell>
          <cell r="H73">
            <v>1167</v>
          </cell>
          <cell r="I73">
            <v>1148</v>
          </cell>
          <cell r="J73">
            <v>2701.9949999999999</v>
          </cell>
          <cell r="K73">
            <v>2391.6680000000001</v>
          </cell>
          <cell r="L73">
            <v>2090.8229999999999</v>
          </cell>
          <cell r="M73">
            <v>2142.6590000000001</v>
          </cell>
          <cell r="N73">
            <v>1867.2619999999999</v>
          </cell>
          <cell r="O73">
            <v>1395.663</v>
          </cell>
          <cell r="P73">
            <v>1316.3509999999999</v>
          </cell>
          <cell r="Q73">
            <v>1245.7041299999999</v>
          </cell>
          <cell r="R73">
            <v>1193.3064399999998</v>
          </cell>
          <cell r="S73">
            <v>1321.1681800000001</v>
          </cell>
          <cell r="T73">
            <v>0</v>
          </cell>
          <cell r="U73">
            <v>0</v>
          </cell>
          <cell r="V73">
            <v>0</v>
          </cell>
          <cell r="W73">
            <v>0</v>
          </cell>
          <cell r="X73">
            <v>0</v>
          </cell>
        </row>
        <row r="74">
          <cell r="A74" t="str">
            <v>Productions Sibelga</v>
          </cell>
          <cell r="B74">
            <v>0</v>
          </cell>
          <cell r="C74">
            <v>74</v>
          </cell>
          <cell r="D74">
            <v>54828.057999999997</v>
          </cell>
          <cell r="E74">
            <v>48830</v>
          </cell>
          <cell r="F74">
            <v>42938</v>
          </cell>
          <cell r="G74">
            <v>37412</v>
          </cell>
          <cell r="H74">
            <v>47618</v>
          </cell>
          <cell r="I74">
            <v>47616</v>
          </cell>
          <cell r="J74">
            <v>0</v>
          </cell>
          <cell r="K74">
            <v>0</v>
          </cell>
          <cell r="L74">
            <v>0</v>
          </cell>
          <cell r="M74">
            <v>55888.069360000001</v>
          </cell>
          <cell r="N74">
            <v>45922.164499999999</v>
          </cell>
          <cell r="O74">
            <v>28298.6623</v>
          </cell>
          <cell r="P74">
            <v>40034.949999999997</v>
          </cell>
          <cell r="Q74">
            <v>43011.652617000007</v>
          </cell>
          <cell r="R74">
            <v>44126.873</v>
          </cell>
          <cell r="S74">
            <v>43086.163618999992</v>
          </cell>
        </row>
        <row r="75">
          <cell r="A75" t="str">
            <v>Pertes réseau</v>
          </cell>
          <cell r="B75" t="str">
            <v>MWh</v>
          </cell>
          <cell r="C75">
            <v>75</v>
          </cell>
          <cell r="D75">
            <v>142177.54899999965</v>
          </cell>
          <cell r="E75">
            <v>137024</v>
          </cell>
          <cell r="F75">
            <v>134668</v>
          </cell>
          <cell r="G75">
            <v>132400</v>
          </cell>
          <cell r="H75">
            <v>130219</v>
          </cell>
          <cell r="I75">
            <v>128119</v>
          </cell>
          <cell r="J75">
            <v>164658.41800000001</v>
          </cell>
          <cell r="K75">
            <v>165493.85</v>
          </cell>
          <cell r="L75">
            <v>158951.37227299999</v>
          </cell>
          <cell r="M75">
            <v>158672.46100000001</v>
          </cell>
          <cell r="N75">
            <v>155647.86799999999</v>
          </cell>
          <cell r="O75">
            <v>149365.52799999999</v>
          </cell>
          <cell r="P75">
            <v>148376.24400000001</v>
          </cell>
          <cell r="Q75">
            <v>147970.56200000001</v>
          </cell>
          <cell r="R75">
            <v>144890.71299999999</v>
          </cell>
          <cell r="S75">
            <v>143011.01895999999</v>
          </cell>
          <cell r="T75">
            <v>0</v>
          </cell>
        </row>
        <row r="76">
          <cell r="A76" t="str">
            <v>Transformation MT</v>
          </cell>
          <cell r="B76">
            <v>0</v>
          </cell>
          <cell r="C76">
            <v>76</v>
          </cell>
          <cell r="D76">
            <v>2532</v>
          </cell>
          <cell r="E76">
            <v>2479</v>
          </cell>
          <cell r="F76">
            <v>2442</v>
          </cell>
          <cell r="G76">
            <v>2405</v>
          </cell>
          <cell r="H76">
            <v>2369</v>
          </cell>
          <cell r="I76">
            <v>2333</v>
          </cell>
          <cell r="J76">
            <v>4619.2439999999997</v>
          </cell>
          <cell r="K76">
            <v>4904.9892959999997</v>
          </cell>
          <cell r="L76">
            <v>4366.6776810000001</v>
          </cell>
          <cell r="M76">
            <v>4366.6776808372897</v>
          </cell>
          <cell r="N76">
            <v>5628.1873610000002</v>
          </cell>
          <cell r="O76">
            <v>3366.0729999999999</v>
          </cell>
          <cell r="P76">
            <v>3551.3049999999998</v>
          </cell>
          <cell r="Q76">
            <v>1265.809962589695</v>
          </cell>
          <cell r="R76">
            <v>2443.9168187146938</v>
          </cell>
          <cell r="S76">
            <v>2375.1266390187943</v>
          </cell>
        </row>
        <row r="77">
          <cell r="A77" t="str">
            <v>Réseau MT</v>
          </cell>
          <cell r="B77">
            <v>0</v>
          </cell>
          <cell r="C77">
            <v>77</v>
          </cell>
          <cell r="D77">
            <v>21045</v>
          </cell>
          <cell r="E77">
            <v>20905</v>
          </cell>
          <cell r="F77">
            <v>20627</v>
          </cell>
          <cell r="G77">
            <v>20352</v>
          </cell>
          <cell r="H77">
            <v>20082</v>
          </cell>
          <cell r="I77">
            <v>19815</v>
          </cell>
          <cell r="J77">
            <v>24971.503000000001</v>
          </cell>
          <cell r="K77">
            <v>24686.199714999999</v>
          </cell>
          <cell r="L77">
            <v>24016.639302</v>
          </cell>
          <cell r="M77">
            <v>24016.639302302501</v>
          </cell>
          <cell r="N77">
            <v>21592.467989000001</v>
          </cell>
          <cell r="O77">
            <v>22804.335999999999</v>
          </cell>
          <cell r="P77">
            <v>22363.316699999999</v>
          </cell>
          <cell r="Q77">
            <v>24211.200633532346</v>
          </cell>
          <cell r="R77">
            <v>22470.497373142032</v>
          </cell>
          <cell r="S77">
            <v>22254.103238565065</v>
          </cell>
        </row>
        <row r="78">
          <cell r="A78" t="str">
            <v>Transformation BT</v>
          </cell>
          <cell r="B78">
            <v>0</v>
          </cell>
          <cell r="C78">
            <v>78</v>
          </cell>
          <cell r="D78">
            <v>739</v>
          </cell>
          <cell r="E78">
            <v>728</v>
          </cell>
          <cell r="F78">
            <v>706</v>
          </cell>
          <cell r="G78">
            <v>685</v>
          </cell>
          <cell r="H78">
            <v>664</v>
          </cell>
          <cell r="I78">
            <v>644</v>
          </cell>
          <cell r="J78">
            <v>3331.2170000000001</v>
          </cell>
          <cell r="K78">
            <v>2096.882873</v>
          </cell>
          <cell r="L78">
            <v>1820.766793</v>
          </cell>
          <cell r="M78">
            <v>1820.7667930160101</v>
          </cell>
          <cell r="N78">
            <v>1077.4268219999999</v>
          </cell>
          <cell r="O78">
            <v>754.56399999999996</v>
          </cell>
          <cell r="P78">
            <v>652.48483999999996</v>
          </cell>
          <cell r="Q78">
            <v>879.40105387854567</v>
          </cell>
          <cell r="R78">
            <v>804.8855160537604</v>
          </cell>
          <cell r="S78">
            <v>796.74936772559181</v>
          </cell>
        </row>
        <row r="79">
          <cell r="A79" t="str">
            <v xml:space="preserve">Réseau BT </v>
          </cell>
          <cell r="B79">
            <v>0</v>
          </cell>
          <cell r="C79">
            <v>79</v>
          </cell>
          <cell r="D79">
            <v>117861.54899999965</v>
          </cell>
          <cell r="E79">
            <v>112912</v>
          </cell>
          <cell r="F79">
            <v>110893</v>
          </cell>
          <cell r="G79">
            <v>108958</v>
          </cell>
          <cell r="H79">
            <v>107104</v>
          </cell>
          <cell r="I79">
            <v>105327</v>
          </cell>
          <cell r="J79">
            <v>131736.454</v>
          </cell>
          <cell r="K79">
            <v>133805.778116</v>
          </cell>
          <cell r="L79">
            <v>128747.28849699999</v>
          </cell>
          <cell r="M79">
            <v>128468.3772238442</v>
          </cell>
          <cell r="N79">
            <v>127349.78582799999</v>
          </cell>
          <cell r="O79">
            <v>122440.55499999999</v>
          </cell>
          <cell r="P79">
            <v>121809.13746</v>
          </cell>
          <cell r="Q79">
            <v>121614.15034999943</v>
          </cell>
          <cell r="R79">
            <v>119171.41329208951</v>
          </cell>
          <cell r="S79">
            <v>117585.03971469053</v>
          </cell>
        </row>
        <row r="80">
          <cell r="A80" t="str">
            <v>Energie réactive</v>
          </cell>
          <cell r="B80" t="str">
            <v>Mvarh</v>
          </cell>
          <cell r="C80">
            <v>80</v>
          </cell>
          <cell r="D80">
            <v>47601.579000000005</v>
          </cell>
          <cell r="E80">
            <v>47214</v>
          </cell>
          <cell r="F80">
            <v>46556</v>
          </cell>
          <cell r="G80">
            <v>45908</v>
          </cell>
          <cell r="H80">
            <v>45269</v>
          </cell>
          <cell r="I80">
            <v>43434</v>
          </cell>
          <cell r="J80">
            <v>85510.056000000011</v>
          </cell>
          <cell r="K80">
            <v>78684.41</v>
          </cell>
          <cell r="L80">
            <v>89414.182000000001</v>
          </cell>
          <cell r="M80">
            <v>49622.674999999996</v>
          </cell>
          <cell r="N80">
            <v>63066.508000000002</v>
          </cell>
          <cell r="O80">
            <v>55567.518000000004</v>
          </cell>
          <cell r="P80">
            <v>51350.34</v>
          </cell>
          <cell r="Q80">
            <v>48110.945999999996</v>
          </cell>
          <cell r="R80">
            <v>50379.216999999997</v>
          </cell>
          <cell r="S80">
            <v>49457.837336666664</v>
          </cell>
        </row>
        <row r="81">
          <cell r="A81" t="str">
            <v>Transformation MT</v>
          </cell>
          <cell r="B81">
            <v>0</v>
          </cell>
          <cell r="C81">
            <v>81</v>
          </cell>
          <cell r="D81">
            <v>4166.5499999999993</v>
          </cell>
          <cell r="E81">
            <v>4079</v>
          </cell>
          <cell r="F81">
            <v>4018</v>
          </cell>
          <cell r="G81">
            <v>3957</v>
          </cell>
          <cell r="H81">
            <v>3898</v>
          </cell>
          <cell r="I81">
            <v>3840</v>
          </cell>
          <cell r="J81">
            <v>8214.4680000000008</v>
          </cell>
          <cell r="K81">
            <v>9505.7459999999992</v>
          </cell>
          <cell r="L81">
            <v>7638.1530000000002</v>
          </cell>
          <cell r="M81">
            <v>7293.8829999999998</v>
          </cell>
          <cell r="N81">
            <v>8558.9150000000009</v>
          </cell>
          <cell r="O81">
            <v>3657.6129999999998</v>
          </cell>
          <cell r="P81">
            <v>617.76800000000003</v>
          </cell>
          <cell r="Q81">
            <v>1112.357</v>
          </cell>
          <cell r="R81">
            <v>2837.123</v>
          </cell>
          <cell r="S81">
            <v>4030.9853333333335</v>
          </cell>
        </row>
        <row r="82">
          <cell r="A82" t="str">
            <v>Secours TMT</v>
          </cell>
          <cell r="B82">
            <v>0</v>
          </cell>
          <cell r="C82">
            <v>82</v>
          </cell>
          <cell r="D82">
            <v>0</v>
          </cell>
          <cell r="E82">
            <v>0</v>
          </cell>
          <cell r="F82">
            <v>0</v>
          </cell>
          <cell r="G82">
            <v>0</v>
          </cell>
          <cell r="H82">
            <v>0</v>
          </cell>
          <cell r="I82">
            <v>0</v>
          </cell>
          <cell r="J82">
            <v>3.6999999999999998E-2</v>
          </cell>
          <cell r="K82">
            <v>3.5000000000000003E-2</v>
          </cell>
          <cell r="L82">
            <v>-8.5000000000000006E-2</v>
          </cell>
          <cell r="M82">
            <v>5.0000000000000001E-3</v>
          </cell>
          <cell r="N82">
            <v>0</v>
          </cell>
          <cell r="O82">
            <v>0</v>
          </cell>
          <cell r="P82">
            <v>0</v>
          </cell>
          <cell r="Q82">
            <v>0</v>
          </cell>
          <cell r="R82">
            <v>0</v>
          </cell>
          <cell r="S82">
            <v>0</v>
          </cell>
        </row>
        <row r="83">
          <cell r="A83" t="str">
            <v>Réseau MT</v>
          </cell>
          <cell r="B83">
            <v>0</v>
          </cell>
          <cell r="C83">
            <v>83</v>
          </cell>
          <cell r="D83">
            <v>42052.164000000004</v>
          </cell>
          <cell r="E83">
            <v>41773</v>
          </cell>
          <cell r="F83">
            <v>41217</v>
          </cell>
          <cell r="G83">
            <v>40669</v>
          </cell>
          <cell r="H83">
            <v>40128</v>
          </cell>
          <cell r="I83">
            <v>39594</v>
          </cell>
          <cell r="J83">
            <v>58094.341</v>
          </cell>
          <cell r="K83">
            <v>56508.951000000001</v>
          </cell>
          <cell r="L83">
            <v>72445.407999999996</v>
          </cell>
          <cell r="M83">
            <v>34431.010999999999</v>
          </cell>
          <cell r="N83">
            <v>49872.434999999998</v>
          </cell>
          <cell r="O83">
            <v>49183.285000000003</v>
          </cell>
          <cell r="P83">
            <v>47927.178999999996</v>
          </cell>
          <cell r="Q83">
            <v>45096.932999999997</v>
          </cell>
          <cell r="R83">
            <v>46034.879000000001</v>
          </cell>
          <cell r="S83">
            <v>43939.914666666664</v>
          </cell>
        </row>
        <row r="84">
          <cell r="A84" t="str">
            <v>Secours MT</v>
          </cell>
          <cell r="B84">
            <v>0</v>
          </cell>
          <cell r="C84">
            <v>84</v>
          </cell>
          <cell r="D84">
            <v>0</v>
          </cell>
          <cell r="E84">
            <v>0</v>
          </cell>
          <cell r="F84">
            <v>0</v>
          </cell>
          <cell r="G84">
            <v>0</v>
          </cell>
          <cell r="H84">
            <v>0</v>
          </cell>
          <cell r="I84">
            <v>0</v>
          </cell>
          <cell r="J84">
            <v>39.939</v>
          </cell>
          <cell r="K84">
            <v>46.472999999999999</v>
          </cell>
          <cell r="L84">
            <v>34.552999999999997</v>
          </cell>
          <cell r="M84">
            <v>38.838999999999999</v>
          </cell>
          <cell r="N84">
            <v>0.48699999999999999</v>
          </cell>
          <cell r="O84">
            <v>123.51</v>
          </cell>
          <cell r="P84">
            <v>751.24599999999998</v>
          </cell>
          <cell r="Q84">
            <v>6.0570000000000004</v>
          </cell>
          <cell r="R84">
            <v>0</v>
          </cell>
          <cell r="S84">
            <v>1.0670000000000001E-2</v>
          </cell>
        </row>
        <row r="85">
          <cell r="A85" t="str">
            <v>Transformation BT</v>
          </cell>
          <cell r="B85">
            <v>0</v>
          </cell>
          <cell r="C85">
            <v>85</v>
          </cell>
          <cell r="D85">
            <v>1382.865</v>
          </cell>
          <cell r="E85">
            <v>1362</v>
          </cell>
          <cell r="F85">
            <v>1321</v>
          </cell>
          <cell r="G85">
            <v>1282</v>
          </cell>
          <cell r="H85">
            <v>1243</v>
          </cell>
          <cell r="I85">
            <v>0</v>
          </cell>
          <cell r="J85">
            <v>19161.271000000001</v>
          </cell>
          <cell r="K85">
            <v>12623.205</v>
          </cell>
          <cell r="L85">
            <v>9296.1530000000002</v>
          </cell>
          <cell r="M85">
            <v>7858.9369999999999</v>
          </cell>
          <cell r="N85">
            <v>4634.6710000000003</v>
          </cell>
          <cell r="O85">
            <v>2603.11</v>
          </cell>
          <cell r="P85">
            <v>2054.1469999999999</v>
          </cell>
          <cell r="Q85">
            <v>1895.5989999999999</v>
          </cell>
          <cell r="R85">
            <v>1507.2149999999999</v>
          </cell>
          <cell r="S85">
            <v>1486.9266666666667</v>
          </cell>
        </row>
        <row r="86">
          <cell r="A86" t="str">
            <v>Volumes en heures creuses</v>
          </cell>
          <cell r="B86" t="str">
            <v>MWh</v>
          </cell>
          <cell r="C86">
            <v>0</v>
          </cell>
          <cell r="D86">
            <v>0</v>
          </cell>
          <cell r="E86">
            <v>0</v>
          </cell>
          <cell r="F86">
            <v>0</v>
          </cell>
          <cell r="G86">
            <v>0</v>
          </cell>
          <cell r="H86">
            <v>0</v>
          </cell>
          <cell r="I86">
            <v>0</v>
          </cell>
          <cell r="J86">
            <v>0</v>
          </cell>
          <cell r="K86">
            <v>0</v>
          </cell>
          <cell r="L86">
            <v>0</v>
          </cell>
          <cell r="M86">
            <v>0</v>
          </cell>
          <cell r="N86">
            <v>0</v>
          </cell>
        </row>
        <row r="87">
          <cell r="A87" t="str">
            <v>Transformation MT</v>
          </cell>
          <cell r="B87">
            <v>0</v>
          </cell>
          <cell r="C87">
            <v>87</v>
          </cell>
          <cell r="D87">
            <v>108793</v>
          </cell>
          <cell r="E87">
            <v>106505</v>
          </cell>
          <cell r="F87">
            <v>104908</v>
          </cell>
          <cell r="G87">
            <v>103334</v>
          </cell>
          <cell r="H87">
            <v>101784</v>
          </cell>
          <cell r="I87">
            <v>100258</v>
          </cell>
          <cell r="J87">
            <v>217506.491373</v>
          </cell>
          <cell r="K87">
            <v>234459.472072</v>
          </cell>
          <cell r="L87">
            <v>205735.888462</v>
          </cell>
          <cell r="M87">
            <v>167258.67280700002</v>
          </cell>
          <cell r="N87">
            <v>267283.24375199998</v>
          </cell>
          <cell r="O87">
            <v>157148.180322</v>
          </cell>
          <cell r="P87">
            <v>163936.77730199997</v>
          </cell>
          <cell r="Q87">
            <v>61673.812825000001</v>
          </cell>
          <cell r="R87">
            <v>107593.75400399999</v>
          </cell>
          <cell r="S87">
            <v>103616.435226</v>
          </cell>
        </row>
        <row r="88">
          <cell r="A88" t="str">
            <v>Secours TMT</v>
          </cell>
          <cell r="B88">
            <v>0</v>
          </cell>
          <cell r="C88">
            <v>88</v>
          </cell>
          <cell r="D88">
            <v>0</v>
          </cell>
          <cell r="E88">
            <v>0</v>
          </cell>
          <cell r="F88">
            <v>0</v>
          </cell>
          <cell r="G88">
            <v>0</v>
          </cell>
          <cell r="H88">
            <v>0</v>
          </cell>
          <cell r="I88">
            <v>0</v>
          </cell>
          <cell r="J88">
            <v>934.40480000000002</v>
          </cell>
          <cell r="K88">
            <v>8.9999999999999993E-3</v>
          </cell>
          <cell r="L88">
            <v>-933.98249999999996</v>
          </cell>
          <cell r="M88">
            <v>0</v>
          </cell>
          <cell r="N88">
            <v>0</v>
          </cell>
          <cell r="O88">
            <v>0</v>
          </cell>
          <cell r="P88">
            <v>0</v>
          </cell>
          <cell r="Q88">
            <v>0</v>
          </cell>
          <cell r="R88">
            <v>0</v>
          </cell>
          <cell r="S88">
            <v>0</v>
          </cell>
        </row>
        <row r="89">
          <cell r="A89" t="str">
            <v>Réseau MT</v>
          </cell>
          <cell r="B89">
            <v>0</v>
          </cell>
          <cell r="C89">
            <v>89</v>
          </cell>
          <cell r="D89">
            <v>881093</v>
          </cell>
          <cell r="E89">
            <v>875233</v>
          </cell>
          <cell r="F89">
            <v>863593</v>
          </cell>
          <cell r="G89">
            <v>852107</v>
          </cell>
          <cell r="H89">
            <v>840774</v>
          </cell>
          <cell r="I89">
            <v>829592</v>
          </cell>
          <cell r="J89">
            <v>979250.74138499994</v>
          </cell>
          <cell r="K89">
            <v>973949.51955799991</v>
          </cell>
          <cell r="L89">
            <v>945857.16122699995</v>
          </cell>
          <cell r="M89">
            <v>956655.22638800007</v>
          </cell>
          <cell r="N89">
            <v>848512.20406100003</v>
          </cell>
          <cell r="O89">
            <v>905683.58851300005</v>
          </cell>
          <cell r="P89">
            <v>886971.51953699999</v>
          </cell>
          <cell r="Q89">
            <v>984760.31024500006</v>
          </cell>
          <cell r="R89">
            <v>920615.58013599995</v>
          </cell>
          <cell r="S89">
            <v>911627.02252699994</v>
          </cell>
        </row>
        <row r="90">
          <cell r="A90" t="str">
            <v>Secours MT</v>
          </cell>
          <cell r="B90">
            <v>0</v>
          </cell>
          <cell r="C90">
            <v>90</v>
          </cell>
          <cell r="D90">
            <v>0</v>
          </cell>
          <cell r="E90">
            <v>0</v>
          </cell>
          <cell r="F90">
            <v>0</v>
          </cell>
          <cell r="G90">
            <v>0</v>
          </cell>
          <cell r="H90">
            <v>0</v>
          </cell>
          <cell r="I90">
            <v>0</v>
          </cell>
          <cell r="J90">
            <v>987.12047499999994</v>
          </cell>
          <cell r="K90">
            <v>577.48907499999996</v>
          </cell>
          <cell r="L90">
            <v>450.46125000000001</v>
          </cell>
          <cell r="M90">
            <v>1923.11105</v>
          </cell>
          <cell r="N90">
            <v>478.10624999999999</v>
          </cell>
          <cell r="O90">
            <v>426.1</v>
          </cell>
          <cell r="P90">
            <v>2140.039675</v>
          </cell>
          <cell r="Q90">
            <v>76.733646000000007</v>
          </cell>
          <cell r="R90">
            <v>26.943999999999999</v>
          </cell>
          <cell r="S90">
            <v>134.49350000000001</v>
          </cell>
        </row>
        <row r="91">
          <cell r="A91" t="str">
            <v>Transformation BT</v>
          </cell>
          <cell r="B91">
            <v>0</v>
          </cell>
          <cell r="C91">
            <v>91</v>
          </cell>
          <cell r="D91">
            <v>11314</v>
          </cell>
          <cell r="E91">
            <v>11145</v>
          </cell>
          <cell r="F91">
            <v>10810</v>
          </cell>
          <cell r="G91">
            <v>10486</v>
          </cell>
          <cell r="H91">
            <v>10171</v>
          </cell>
          <cell r="I91">
            <v>9866</v>
          </cell>
          <cell r="J91">
            <v>70026.399695999993</v>
          </cell>
          <cell r="K91">
            <v>42660.411271999998</v>
          </cell>
          <cell r="L91">
            <v>35532.221562999999</v>
          </cell>
          <cell r="M91">
            <v>32569.127089999998</v>
          </cell>
          <cell r="N91">
            <v>22897.817405999998</v>
          </cell>
          <cell r="O91">
            <v>15960.772997</v>
          </cell>
          <cell r="P91">
            <v>13969.940736</v>
          </cell>
          <cell r="Q91">
            <v>13085.850744000001</v>
          </cell>
          <cell r="R91">
            <v>11806.781540999998</v>
          </cell>
          <cell r="S91">
            <v>12007.985252999999</v>
          </cell>
        </row>
        <row r="92">
          <cell r="A92" t="str">
            <v>Réseau BT avec pointe</v>
          </cell>
          <cell r="B92">
            <v>0</v>
          </cell>
          <cell r="C92">
            <v>92</v>
          </cell>
          <cell r="D92">
            <v>96737</v>
          </cell>
          <cell r="E92">
            <v>96858</v>
          </cell>
          <cell r="F92">
            <v>97100</v>
          </cell>
          <cell r="G92">
            <v>97343</v>
          </cell>
          <cell r="H92">
            <v>97586</v>
          </cell>
          <cell r="I92">
            <v>97830</v>
          </cell>
          <cell r="J92">
            <v>39350.449467999999</v>
          </cell>
          <cell r="K92">
            <v>62724.057680999998</v>
          </cell>
          <cell r="L92">
            <v>58694.536881</v>
          </cell>
          <cell r="M92">
            <v>63745.436317</v>
          </cell>
          <cell r="N92">
            <v>75099.85205300001</v>
          </cell>
          <cell r="O92">
            <v>81046.511453999992</v>
          </cell>
          <cell r="P92">
            <v>88488.06727</v>
          </cell>
          <cell r="Q92">
            <v>90601.433206000002</v>
          </cell>
          <cell r="R92">
            <v>91660.259452999991</v>
          </cell>
          <cell r="S92">
            <v>93706.749364000003</v>
          </cell>
        </row>
        <row r="93">
          <cell r="A93" t="str">
            <v>Éclairage public</v>
          </cell>
          <cell r="B93">
            <v>0</v>
          </cell>
          <cell r="C93">
            <v>93</v>
          </cell>
          <cell r="D93">
            <v>38949</v>
          </cell>
          <cell r="E93">
            <v>38268</v>
          </cell>
          <cell r="F93">
            <v>37598</v>
          </cell>
          <cell r="G93">
            <v>36940</v>
          </cell>
          <cell r="H93">
            <v>36294</v>
          </cell>
          <cell r="I93">
            <v>35659</v>
          </cell>
          <cell r="J93">
            <v>36431</v>
          </cell>
          <cell r="K93">
            <v>36583</v>
          </cell>
          <cell r="L93">
            <v>33815</v>
          </cell>
          <cell r="M93">
            <v>33948</v>
          </cell>
          <cell r="N93">
            <v>33673</v>
          </cell>
          <cell r="O93">
            <v>33589</v>
          </cell>
          <cell r="P93">
            <v>33261</v>
          </cell>
          <cell r="Q93">
            <v>32102</v>
          </cell>
          <cell r="R93">
            <v>31878</v>
          </cell>
          <cell r="S93">
            <v>31504</v>
          </cell>
        </row>
        <row r="94">
          <cell r="A94" t="str">
            <v>Réseau BT sans compteur</v>
          </cell>
          <cell r="B94">
            <v>0</v>
          </cell>
          <cell r="C94">
            <v>94</v>
          </cell>
          <cell r="D94">
            <v>18420</v>
          </cell>
          <cell r="E94">
            <v>18512</v>
          </cell>
          <cell r="F94">
            <v>18605</v>
          </cell>
          <cell r="G94">
            <v>18698</v>
          </cell>
          <cell r="H94">
            <v>18791</v>
          </cell>
          <cell r="I94">
            <v>18885</v>
          </cell>
          <cell r="J94">
            <v>8741.3279240000047</v>
          </cell>
          <cell r="K94">
            <v>8843.068177000001</v>
          </cell>
          <cell r="L94">
            <v>8199.5054369999998</v>
          </cell>
          <cell r="M94">
            <v>8357.7803549999953</v>
          </cell>
          <cell r="N94">
            <v>8224.3369890000031</v>
          </cell>
          <cell r="O94">
            <v>8197.4997990000047</v>
          </cell>
          <cell r="P94">
            <v>23514.093375999997</v>
          </cell>
          <cell r="Q94">
            <v>25484.736891</v>
          </cell>
          <cell r="R94">
            <v>25579.428346000001</v>
          </cell>
          <cell r="S94">
            <v>26236.333306999994</v>
          </cell>
        </row>
        <row r="95">
          <cell r="A95" t="str">
            <v>Réseau BT sans pointe</v>
          </cell>
          <cell r="B95">
            <v>0</v>
          </cell>
          <cell r="C95">
            <v>95</v>
          </cell>
          <cell r="D95">
            <v>457250</v>
          </cell>
          <cell r="E95">
            <v>423682</v>
          </cell>
          <cell r="F95">
            <v>413398</v>
          </cell>
          <cell r="G95">
            <v>403668</v>
          </cell>
          <cell r="H95">
            <v>394484</v>
          </cell>
          <cell r="I95">
            <v>385780</v>
          </cell>
          <cell r="J95">
            <v>464384.58048899984</v>
          </cell>
          <cell r="K95">
            <v>413699.67014100007</v>
          </cell>
          <cell r="L95">
            <v>435621.61724900012</v>
          </cell>
          <cell r="M95">
            <v>442317.95493199979</v>
          </cell>
          <cell r="N95">
            <v>461354.54467900004</v>
          </cell>
          <cell r="O95">
            <v>445774.46155399992</v>
          </cell>
          <cell r="P95">
            <v>425089.48329000018</v>
          </cell>
          <cell r="Q95">
            <v>433418.37172400003</v>
          </cell>
          <cell r="R95">
            <v>438994.7062400002</v>
          </cell>
          <cell r="S95">
            <v>442176.37412600004</v>
          </cell>
        </row>
        <row r="96">
          <cell r="A96" t="str">
            <v>Volumes exclusif nuit</v>
          </cell>
          <cell r="B96" t="str">
            <v>MWh</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row>
        <row r="97">
          <cell r="A97" t="str">
            <v>Réseau BT sans pointe</v>
          </cell>
          <cell r="B97">
            <v>0</v>
          </cell>
          <cell r="C97">
            <v>97</v>
          </cell>
          <cell r="D97">
            <v>0</v>
          </cell>
          <cell r="E97">
            <v>0</v>
          </cell>
          <cell r="F97">
            <v>0</v>
          </cell>
          <cell r="G97">
            <v>0</v>
          </cell>
          <cell r="H97">
            <v>0</v>
          </cell>
          <cell r="I97">
            <v>0</v>
          </cell>
          <cell r="J97">
            <v>24702.399469</v>
          </cell>
          <cell r="K97">
            <v>21061.779392</v>
          </cell>
          <cell r="L97">
            <v>20829.034527</v>
          </cell>
          <cell r="M97">
            <v>18273.445215</v>
          </cell>
          <cell r="N97">
            <v>23516.743149999998</v>
          </cell>
          <cell r="O97">
            <v>16914.342100000002</v>
          </cell>
          <cell r="P97">
            <v>17188.764899999998</v>
          </cell>
          <cell r="Q97">
            <v>17445.36665</v>
          </cell>
          <cell r="R97">
            <v>18359.605149999999</v>
          </cell>
          <cell r="S97">
            <v>17413.638900000002</v>
          </cell>
        </row>
        <row r="98">
          <cell r="A98" t="str">
            <v>Clients protégés</v>
          </cell>
          <cell r="C98">
            <v>0</v>
          </cell>
          <cell r="D98">
            <v>0</v>
          </cell>
          <cell r="E98">
            <v>0</v>
          </cell>
          <cell r="F98">
            <v>0</v>
          </cell>
          <cell r="G98">
            <v>0</v>
          </cell>
          <cell r="H98">
            <v>0</v>
          </cell>
          <cell r="I98">
            <v>0</v>
          </cell>
          <cell r="R98">
            <v>0</v>
          </cell>
          <cell r="S98">
            <v>0</v>
          </cell>
        </row>
        <row r="99">
          <cell r="A99" t="str">
            <v>Nombre de clients protégés</v>
          </cell>
          <cell r="B99">
            <v>0</v>
          </cell>
          <cell r="C99">
            <v>99</v>
          </cell>
          <cell r="D99">
            <v>2675</v>
          </cell>
          <cell r="E99">
            <v>2480</v>
          </cell>
          <cell r="F99">
            <v>3130</v>
          </cell>
          <cell r="G99">
            <v>3130</v>
          </cell>
          <cell r="H99">
            <v>3130</v>
          </cell>
          <cell r="I99">
            <v>3130</v>
          </cell>
          <cell r="J99">
            <v>1260</v>
          </cell>
          <cell r="K99">
            <v>2727</v>
          </cell>
          <cell r="L99">
            <v>3885</v>
          </cell>
          <cell r="M99">
            <v>4078</v>
          </cell>
          <cell r="N99">
            <v>3432</v>
          </cell>
          <cell r="O99">
            <v>3242</v>
          </cell>
          <cell r="P99">
            <v>2809</v>
          </cell>
          <cell r="Q99">
            <v>2448</v>
          </cell>
          <cell r="R99">
            <v>2293</v>
          </cell>
          <cell r="S99">
            <v>2480</v>
          </cell>
        </row>
        <row r="100">
          <cell r="A100" t="str">
            <v>Quantité d'énergie achetée</v>
          </cell>
          <cell r="B100" t="str">
            <v>MWh</v>
          </cell>
          <cell r="C100">
            <v>100</v>
          </cell>
          <cell r="D100">
            <v>7387.5</v>
          </cell>
          <cell r="E100">
            <v>5766.1487400000042</v>
          </cell>
          <cell r="F100">
            <v>9390</v>
          </cell>
          <cell r="G100">
            <v>9390</v>
          </cell>
          <cell r="H100">
            <v>9390</v>
          </cell>
          <cell r="I100">
            <v>9390</v>
          </cell>
          <cell r="J100">
            <v>3423.663</v>
          </cell>
          <cell r="K100">
            <v>7934.6959999999999</v>
          </cell>
          <cell r="L100">
            <v>11259.26</v>
          </cell>
          <cell r="M100">
            <v>12551.217000000001</v>
          </cell>
          <cell r="N100">
            <v>10697.254000000001</v>
          </cell>
          <cell r="O100">
            <v>9315.9750000000004</v>
          </cell>
          <cell r="P100">
            <v>8005.9780000000001</v>
          </cell>
          <cell r="Q100">
            <v>6975.2076399999996</v>
          </cell>
          <cell r="R100">
            <v>6260.8980000000001</v>
          </cell>
          <cell r="S100">
            <v>5766.1487400000042</v>
          </cell>
        </row>
        <row r="101">
          <cell r="A101" t="str">
            <v>Prix d'achat moyen</v>
          </cell>
          <cell r="B101" t="str">
            <v>€/MWh</v>
          </cell>
          <cell r="C101">
            <v>101</v>
          </cell>
          <cell r="D101">
            <v>0</v>
          </cell>
          <cell r="E101">
            <v>0</v>
          </cell>
          <cell r="F101">
            <v>0</v>
          </cell>
          <cell r="G101">
            <v>0</v>
          </cell>
          <cell r="H101">
            <v>0</v>
          </cell>
          <cell r="I101">
            <v>0</v>
          </cell>
          <cell r="J101">
            <v>0</v>
          </cell>
          <cell r="K101">
            <v>0</v>
          </cell>
          <cell r="L101">
            <v>161.47</v>
          </cell>
          <cell r="M101">
            <v>160.80000000000001</v>
          </cell>
          <cell r="N101">
            <v>160.80000000000001</v>
          </cell>
          <cell r="O101">
            <v>147.78</v>
          </cell>
          <cell r="P101">
            <v>0</v>
          </cell>
          <cell r="Q101">
            <v>0</v>
          </cell>
          <cell r="R101">
            <v>0</v>
          </cell>
          <cell r="S101">
            <v>0</v>
          </cell>
        </row>
        <row r="102">
          <cell r="A102" t="str">
            <v>Prix de vente moyen</v>
          </cell>
          <cell r="B102" t="str">
            <v>€/MWh</v>
          </cell>
          <cell r="C102">
            <v>102</v>
          </cell>
          <cell r="D102">
            <v>0</v>
          </cell>
          <cell r="E102">
            <v>0</v>
          </cell>
          <cell r="F102">
            <v>0</v>
          </cell>
          <cell r="G102">
            <v>0</v>
          </cell>
          <cell r="H102">
            <v>0</v>
          </cell>
          <cell r="I102">
            <v>0</v>
          </cell>
          <cell r="J102">
            <v>0</v>
          </cell>
          <cell r="K102">
            <v>0</v>
          </cell>
          <cell r="L102">
            <v>0</v>
          </cell>
          <cell r="M102">
            <v>0</v>
          </cell>
          <cell r="N102">
            <v>114.15</v>
          </cell>
          <cell r="O102">
            <v>0</v>
          </cell>
          <cell r="P102">
            <v>0</v>
          </cell>
          <cell r="Q102">
            <v>0</v>
          </cell>
          <cell r="R102">
            <v>0</v>
          </cell>
          <cell r="S102">
            <v>0</v>
          </cell>
        </row>
        <row r="103">
          <cell r="A103" t="str">
            <v>Longueur du réseau</v>
          </cell>
          <cell r="B103" t="str">
            <v>km</v>
          </cell>
          <cell r="C103">
            <v>0</v>
          </cell>
          <cell r="D103">
            <v>0</v>
          </cell>
          <cell r="E103">
            <v>0</v>
          </cell>
          <cell r="F103">
            <v>0</v>
          </cell>
          <cell r="G103">
            <v>0</v>
          </cell>
          <cell r="H103">
            <v>0</v>
          </cell>
          <cell r="I103">
            <v>0</v>
          </cell>
          <cell r="M103">
            <v>0</v>
          </cell>
          <cell r="N103">
            <v>0</v>
          </cell>
          <cell r="O103">
            <v>0</v>
          </cell>
          <cell r="P103">
            <v>0</v>
          </cell>
          <cell r="Q103">
            <v>0</v>
          </cell>
          <cell r="R103">
            <v>0</v>
          </cell>
          <cell r="S103">
            <v>0</v>
          </cell>
        </row>
        <row r="104">
          <cell r="A104" t="str">
            <v>- réseau alimenté en MT (100% souterrain)</v>
          </cell>
          <cell r="B104">
            <v>0</v>
          </cell>
          <cell r="C104">
            <v>104</v>
          </cell>
          <cell r="D104" t="str">
            <v>n.d.</v>
          </cell>
          <cell r="E104" t="str">
            <v>n.d.</v>
          </cell>
          <cell r="F104" t="str">
            <v>n.d.</v>
          </cell>
          <cell r="G104" t="str">
            <v>n.d.</v>
          </cell>
          <cell r="H104" t="str">
            <v>n.d.</v>
          </cell>
          <cell r="I104" t="str">
            <v>n.d.</v>
          </cell>
          <cell r="J104">
            <v>2302.5</v>
          </cell>
          <cell r="K104">
            <v>2279.402</v>
          </cell>
          <cell r="L104">
            <v>2277.5</v>
          </cell>
          <cell r="M104">
            <v>2276.3000000000002</v>
          </cell>
          <cell r="N104">
            <v>2280.0770000000002</v>
          </cell>
          <cell r="O104">
            <v>2256.6</v>
          </cell>
          <cell r="P104">
            <v>2260.7190000000001</v>
          </cell>
          <cell r="Q104">
            <v>2255.9369999999999</v>
          </cell>
          <cell r="R104">
            <v>2229.5190596876901</v>
          </cell>
          <cell r="S104">
            <v>2223.55456</v>
          </cell>
        </row>
        <row r="105">
          <cell r="A105" t="str">
            <v>- réseau alimenté en BT-aérien</v>
          </cell>
          <cell r="B105">
            <v>0</v>
          </cell>
          <cell r="C105">
            <v>105</v>
          </cell>
          <cell r="D105" t="str">
            <v>n.d.</v>
          </cell>
          <cell r="E105" t="str">
            <v>n.d.</v>
          </cell>
          <cell r="F105" t="str">
            <v>n.d.</v>
          </cell>
          <cell r="G105" t="str">
            <v>n.d.</v>
          </cell>
          <cell r="H105" t="str">
            <v>n.d.</v>
          </cell>
          <cell r="I105" t="str">
            <v>n.d.</v>
          </cell>
          <cell r="J105">
            <v>14.4</v>
          </cell>
          <cell r="K105">
            <v>15.3</v>
          </cell>
          <cell r="L105">
            <v>20.399999999999999</v>
          </cell>
          <cell r="M105">
            <v>19.899999999999999</v>
          </cell>
          <cell r="N105">
            <v>19.145</v>
          </cell>
          <cell r="O105">
            <v>18.600000000000001</v>
          </cell>
          <cell r="P105">
            <v>18.5</v>
          </cell>
          <cell r="Q105">
            <v>18.108000000000001</v>
          </cell>
          <cell r="R105">
            <v>18.247401679267899</v>
          </cell>
          <cell r="S105">
            <v>18.10783</v>
          </cell>
        </row>
        <row r="106">
          <cell r="A106" t="str">
            <v>- réseau alimenté en BT-souterrain</v>
          </cell>
          <cell r="B106">
            <v>0</v>
          </cell>
          <cell r="C106">
            <v>106</v>
          </cell>
          <cell r="D106" t="str">
            <v>n.d.</v>
          </cell>
          <cell r="E106" t="str">
            <v>n.d.</v>
          </cell>
          <cell r="F106" t="str">
            <v>n.d.</v>
          </cell>
          <cell r="G106" t="str">
            <v>n.d.</v>
          </cell>
          <cell r="H106" t="str">
            <v>n.d.</v>
          </cell>
          <cell r="I106" t="str">
            <v>n.d.</v>
          </cell>
          <cell r="J106">
            <v>3989.4409999999998</v>
          </cell>
          <cell r="K106">
            <v>4010.02</v>
          </cell>
          <cell r="L106">
            <v>4030.5</v>
          </cell>
          <cell r="M106">
            <v>4055.9</v>
          </cell>
          <cell r="N106">
            <v>4066.9290000000001</v>
          </cell>
          <cell r="O106">
            <v>4091.1</v>
          </cell>
          <cell r="P106">
            <v>4127.5</v>
          </cell>
          <cell r="Q106">
            <v>4146.3789999999999</v>
          </cell>
          <cell r="R106">
            <v>4169.0362199340998</v>
          </cell>
          <cell r="S106">
            <v>4182.5819799999999</v>
          </cell>
        </row>
        <row r="107">
          <cell r="A107" t="str">
            <v>Nombre de branchements BT</v>
          </cell>
          <cell r="B107">
            <v>0</v>
          </cell>
          <cell r="C107">
            <v>107</v>
          </cell>
          <cell r="D107" t="str">
            <v>n.d.</v>
          </cell>
          <cell r="E107" t="str">
            <v>n.d.</v>
          </cell>
          <cell r="F107" t="str">
            <v>n.d.</v>
          </cell>
          <cell r="G107" t="str">
            <v>n.d.</v>
          </cell>
          <cell r="H107" t="str">
            <v>n.d.</v>
          </cell>
          <cell r="I107" t="str">
            <v>n.d.</v>
          </cell>
          <cell r="J107">
            <v>0</v>
          </cell>
          <cell r="K107">
            <v>0</v>
          </cell>
          <cell r="L107">
            <v>0</v>
          </cell>
          <cell r="M107">
            <v>212752</v>
          </cell>
          <cell r="N107">
            <v>213369</v>
          </cell>
          <cell r="O107">
            <v>213845</v>
          </cell>
          <cell r="P107">
            <v>214122</v>
          </cell>
          <cell r="Q107">
            <v>214417</v>
          </cell>
          <cell r="R107">
            <v>214678</v>
          </cell>
          <cell r="S107">
            <v>215006</v>
          </cell>
        </row>
        <row r="108">
          <cell r="A108" t="str">
            <v>Fréquence des interruptions MT</v>
          </cell>
          <cell r="B108">
            <v>0</v>
          </cell>
          <cell r="C108">
            <v>108</v>
          </cell>
          <cell r="D108" t="str">
            <v>n.d.</v>
          </cell>
          <cell r="E108" t="str">
            <v>n.d.</v>
          </cell>
          <cell r="F108" t="str">
            <v>n.d.</v>
          </cell>
          <cell r="G108" t="str">
            <v>n.d.</v>
          </cell>
          <cell r="H108" t="str">
            <v>n.d.</v>
          </cell>
          <cell r="I108" t="str">
            <v>n.d.</v>
          </cell>
          <cell r="J108">
            <v>0.46300000000000002</v>
          </cell>
          <cell r="K108">
            <v>0.34710000000000002</v>
          </cell>
          <cell r="L108">
            <v>0.4884</v>
          </cell>
          <cell r="M108">
            <v>0.41489999999999999</v>
          </cell>
          <cell r="N108">
            <v>0.53029999999999999</v>
          </cell>
          <cell r="O108">
            <v>0.3624</v>
          </cell>
          <cell r="P108">
            <v>0.3236</v>
          </cell>
          <cell r="Q108">
            <v>0.29480000000000001</v>
          </cell>
          <cell r="R108">
            <v>0.49419999999999997</v>
          </cell>
          <cell r="S108">
            <v>0.29110000000000003</v>
          </cell>
        </row>
        <row r="109">
          <cell r="A109" t="str">
            <v>Durée de rétablissement MT</v>
          </cell>
          <cell r="B109">
            <v>0</v>
          </cell>
          <cell r="C109">
            <v>109</v>
          </cell>
          <cell r="D109" t="str">
            <v>n.d.</v>
          </cell>
          <cell r="E109" t="str">
            <v>n.d.</v>
          </cell>
          <cell r="F109" t="str">
            <v>n.d.</v>
          </cell>
          <cell r="G109" t="str">
            <v>n.d.</v>
          </cell>
          <cell r="H109" t="str">
            <v>n.d.</v>
          </cell>
          <cell r="I109" t="str">
            <v>n.d.</v>
          </cell>
          <cell r="J109">
            <v>3.0601851851851852E-2</v>
          </cell>
          <cell r="K109">
            <v>3.4768518518518525E-2</v>
          </cell>
          <cell r="L109">
            <v>3.2187500000000001E-2</v>
          </cell>
          <cell r="M109">
            <v>2.613425925925926E-2</v>
          </cell>
          <cell r="N109">
            <v>3.1886574074074074E-2</v>
          </cell>
          <cell r="O109">
            <v>2.6400462962962962E-2</v>
          </cell>
          <cell r="P109">
            <v>2.6215277777777778E-2</v>
          </cell>
          <cell r="Q109">
            <v>2.3912037037037034E-2</v>
          </cell>
          <cell r="R109">
            <v>3.498842592592593E-2</v>
          </cell>
          <cell r="S109">
            <v>3.1180555555555555E-2</v>
          </cell>
        </row>
        <row r="110">
          <cell r="A110" t="str">
            <v>Indisponibilite moyenne MT</v>
          </cell>
          <cell r="B110">
            <v>0</v>
          </cell>
          <cell r="C110">
            <v>110</v>
          </cell>
          <cell r="D110" t="str">
            <v>n.d.</v>
          </cell>
          <cell r="E110" t="str">
            <v>n.d.</v>
          </cell>
          <cell r="F110" t="str">
            <v>n.d.</v>
          </cell>
          <cell r="G110" t="str">
            <v>n.d.</v>
          </cell>
          <cell r="H110" t="str">
            <v>n.d.</v>
          </cell>
          <cell r="I110" t="str">
            <v>n.d.</v>
          </cell>
          <cell r="J110">
            <v>1.4178240740740741E-2</v>
          </cell>
          <cell r="K110">
            <v>1.207175925925926E-2</v>
          </cell>
          <cell r="L110">
            <v>1.5682870370370371E-2</v>
          </cell>
          <cell r="M110">
            <v>1.0856481481481481E-2</v>
          </cell>
          <cell r="N110">
            <v>1.6932870370370369E-2</v>
          </cell>
          <cell r="O110">
            <v>9.571759259259259E-3</v>
          </cell>
          <cell r="P110">
            <v>8.4837962962962966E-3</v>
          </cell>
          <cell r="Q110">
            <v>7.0486111111111105E-3</v>
          </cell>
          <cell r="R110">
            <v>1.7314814814814814E-2</v>
          </cell>
          <cell r="S110">
            <v>9.0046296296296298E-3</v>
          </cell>
        </row>
        <row r="111">
          <cell r="A111" t="str">
            <v>Nombre de transformateurs MT/BT réseau</v>
          </cell>
          <cell r="B111">
            <v>0</v>
          </cell>
          <cell r="C111">
            <v>111</v>
          </cell>
          <cell r="D111" t="str">
            <v>n.d.</v>
          </cell>
          <cell r="E111" t="str">
            <v>n.d.</v>
          </cell>
          <cell r="F111" t="str">
            <v>n.d.</v>
          </cell>
          <cell r="G111" t="str">
            <v>n.d.</v>
          </cell>
          <cell r="H111" t="str">
            <v>n.d.</v>
          </cell>
          <cell r="I111" t="str">
            <v>n.d.</v>
          </cell>
          <cell r="J111">
            <v>3411</v>
          </cell>
          <cell r="K111">
            <v>3401</v>
          </cell>
          <cell r="L111">
            <v>3385</v>
          </cell>
          <cell r="M111">
            <v>3364</v>
          </cell>
          <cell r="N111">
            <v>3342</v>
          </cell>
          <cell r="O111">
            <v>3333</v>
          </cell>
          <cell r="P111">
            <v>3323</v>
          </cell>
          <cell r="Q111">
            <v>3319</v>
          </cell>
          <cell r="R111">
            <v>3300</v>
          </cell>
          <cell r="S111">
            <v>3302</v>
          </cell>
        </row>
        <row r="112">
          <cell r="A112" t="str">
            <v>Capacité des transformateurs installés (MVA)</v>
          </cell>
          <cell r="B112">
            <v>0</v>
          </cell>
          <cell r="C112">
            <v>112</v>
          </cell>
          <cell r="D112" t="str">
            <v>n.d.</v>
          </cell>
          <cell r="E112" t="str">
            <v>n.d.</v>
          </cell>
          <cell r="F112" t="str">
            <v>n.d.</v>
          </cell>
          <cell r="G112" t="str">
            <v>n.d.</v>
          </cell>
          <cell r="H112" t="str">
            <v>n.d.</v>
          </cell>
          <cell r="I112" t="str">
            <v>n.d.</v>
          </cell>
          <cell r="J112">
            <v>1260.075</v>
          </cell>
          <cell r="K112">
            <v>1272.5</v>
          </cell>
          <cell r="L112">
            <v>1280.415</v>
          </cell>
          <cell r="M112">
            <v>1285.915</v>
          </cell>
          <cell r="N112">
            <v>1288.3900000000001</v>
          </cell>
          <cell r="O112">
            <v>1293.9949999999999</v>
          </cell>
          <cell r="P112">
            <v>1299.05</v>
          </cell>
          <cell r="Q112">
            <v>1305.96</v>
          </cell>
          <cell r="R112">
            <v>1308.585</v>
          </cell>
          <cell r="S112">
            <v>1316.96</v>
          </cell>
        </row>
        <row r="113">
          <cell r="A113" t="str">
            <v>Nombre de limiteurs de puissance installés</v>
          </cell>
          <cell r="B113">
            <v>0</v>
          </cell>
          <cell r="C113">
            <v>113</v>
          </cell>
          <cell r="D113" t="str">
            <v>n.d.</v>
          </cell>
          <cell r="E113" t="str">
            <v>n.d.</v>
          </cell>
          <cell r="F113" t="str">
            <v>n.d.</v>
          </cell>
          <cell r="G113" t="str">
            <v>n.d.</v>
          </cell>
          <cell r="H113" t="str">
            <v>n.d.</v>
          </cell>
          <cell r="I113" t="str">
            <v>n.d.</v>
          </cell>
          <cell r="L113">
            <v>18046</v>
          </cell>
          <cell r="M113">
            <v>20594</v>
          </cell>
          <cell r="N113">
            <v>21007</v>
          </cell>
          <cell r="O113">
            <v>21221</v>
          </cell>
          <cell r="P113">
            <v>21085</v>
          </cell>
          <cell r="Q113">
            <v>24829</v>
          </cell>
          <cell r="R113">
            <v>27884</v>
          </cell>
          <cell r="S113">
            <v>27628</v>
          </cell>
        </row>
        <row r="114">
          <cell r="A114" t="str">
            <v>Nombre d'EAN coupés pour cause de non-paiement</v>
          </cell>
          <cell r="B114">
            <v>0</v>
          </cell>
          <cell r="C114">
            <v>114</v>
          </cell>
          <cell r="D114">
            <v>0</v>
          </cell>
          <cell r="E114">
            <v>0</v>
          </cell>
          <cell r="F114">
            <v>0</v>
          </cell>
          <cell r="G114">
            <v>0</v>
          </cell>
          <cell r="H114">
            <v>0</v>
          </cell>
          <cell r="I114">
            <v>0</v>
          </cell>
          <cell r="M114">
            <v>0</v>
          </cell>
          <cell r="N114">
            <v>0</v>
          </cell>
          <cell r="O114">
            <v>0</v>
          </cell>
          <cell r="P114">
            <v>0</v>
          </cell>
          <cell r="Q114">
            <v>0</v>
          </cell>
          <cell r="R114">
            <v>0</v>
          </cell>
          <cell r="S114">
            <v>0</v>
          </cell>
        </row>
        <row r="115">
          <cell r="A115" t="str">
            <v>- MT</v>
          </cell>
          <cell r="B115">
            <v>0</v>
          </cell>
          <cell r="C115">
            <v>115</v>
          </cell>
          <cell r="D115" t="str">
            <v>n.d.</v>
          </cell>
          <cell r="E115" t="str">
            <v>n.d.</v>
          </cell>
          <cell r="F115" t="str">
            <v>n.d.</v>
          </cell>
          <cell r="G115" t="str">
            <v>n.d.</v>
          </cell>
          <cell r="H115" t="str">
            <v>n.d.</v>
          </cell>
          <cell r="I115" t="str">
            <v>n.d.</v>
          </cell>
          <cell r="K115">
            <v>7</v>
          </cell>
          <cell r="L115">
            <v>3</v>
          </cell>
          <cell r="M115">
            <v>9</v>
          </cell>
          <cell r="N115">
            <v>5</v>
          </cell>
          <cell r="O115">
            <v>8</v>
          </cell>
          <cell r="P115">
            <v>6</v>
          </cell>
          <cell r="Q115">
            <v>8</v>
          </cell>
          <cell r="R115">
            <v>6</v>
          </cell>
          <cell r="S115">
            <v>3</v>
          </cell>
        </row>
        <row r="116">
          <cell r="A116" t="str">
            <v>- BT</v>
          </cell>
          <cell r="B116">
            <v>0</v>
          </cell>
          <cell r="C116">
            <v>116</v>
          </cell>
          <cell r="D116" t="str">
            <v>n.d.</v>
          </cell>
          <cell r="E116" t="str">
            <v>n.d.</v>
          </cell>
          <cell r="F116" t="str">
            <v>n.d.</v>
          </cell>
          <cell r="G116" t="str">
            <v>n.d.</v>
          </cell>
          <cell r="H116" t="str">
            <v>n.d.</v>
          </cell>
          <cell r="I116" t="str">
            <v>n.d.</v>
          </cell>
          <cell r="K116">
            <v>2254</v>
          </cell>
          <cell r="L116">
            <v>2049</v>
          </cell>
          <cell r="M116">
            <v>1480</v>
          </cell>
          <cell r="N116">
            <v>1365</v>
          </cell>
          <cell r="O116">
            <v>1426</v>
          </cell>
          <cell r="P116">
            <v>1278</v>
          </cell>
          <cell r="Q116">
            <v>1053</v>
          </cell>
          <cell r="R116">
            <v>1510</v>
          </cell>
          <cell r="S116">
            <v>1715</v>
          </cell>
        </row>
        <row r="117">
          <cell r="A117" t="str">
            <v>Redevances de voirie - MT</v>
          </cell>
          <cell r="B117" t="str">
            <v>EUR</v>
          </cell>
          <cell r="C117">
            <v>117</v>
          </cell>
          <cell r="D117">
            <v>7878782.8399999999</v>
          </cell>
          <cell r="E117">
            <v>7854418.6500000004</v>
          </cell>
          <cell r="F117">
            <v>7874252.54</v>
          </cell>
          <cell r="G117">
            <v>7907354.6399999997</v>
          </cell>
          <cell r="H117">
            <v>7942426.2800000003</v>
          </cell>
          <cell r="I117">
            <v>7983588.8799999999</v>
          </cell>
          <cell r="J117">
            <v>0</v>
          </cell>
          <cell r="K117">
            <v>0</v>
          </cell>
          <cell r="L117">
            <v>0</v>
          </cell>
          <cell r="M117">
            <v>0</v>
          </cell>
          <cell r="N117">
            <v>8125488</v>
          </cell>
          <cell r="O117">
            <v>7819679.5199999996</v>
          </cell>
          <cell r="P117">
            <v>7668347.1500000004</v>
          </cell>
          <cell r="Q117">
            <v>7756285.7399999993</v>
          </cell>
          <cell r="R117">
            <v>7739028.4300000006</v>
          </cell>
          <cell r="S117">
            <v>7814720.1500000004</v>
          </cell>
        </row>
        <row r="118">
          <cell r="A118" t="str">
            <v>Prix transport</v>
          </cell>
          <cell r="B118" t="str">
            <v>€/MWh</v>
          </cell>
          <cell r="C118">
            <v>118</v>
          </cell>
          <cell r="D118">
            <v>22.280999999999999</v>
          </cell>
          <cell r="E118">
            <v>22.280999999999999</v>
          </cell>
          <cell r="F118">
            <v>22.280999999999999</v>
          </cell>
          <cell r="G118">
            <v>22.280999999999999</v>
          </cell>
          <cell r="H118">
            <v>22.280999999999999</v>
          </cell>
          <cell r="I118">
            <v>22.280999999999999</v>
          </cell>
          <cell r="J118">
            <v>0</v>
          </cell>
          <cell r="K118">
            <v>0</v>
          </cell>
          <cell r="L118">
            <v>0</v>
          </cell>
          <cell r="M118">
            <v>0</v>
          </cell>
          <cell r="N118">
            <v>0</v>
          </cell>
          <cell r="O118">
            <v>17.443800000000003</v>
          </cell>
          <cell r="P118">
            <v>18.225299999999997</v>
          </cell>
          <cell r="Q118">
            <v>19.031099999999999</v>
          </cell>
          <cell r="R118">
            <v>19.254730000000002</v>
          </cell>
          <cell r="S118">
            <v>20.435220000000001</v>
          </cell>
        </row>
        <row r="119">
          <cell r="A119" t="str">
            <v>x</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row>
        <row r="120">
          <cell r="C120">
            <v>0</v>
          </cell>
        </row>
        <row r="121">
          <cell r="C121">
            <v>0</v>
          </cell>
        </row>
        <row r="122">
          <cell r="C122">
            <v>0</v>
          </cell>
        </row>
        <row r="123">
          <cell r="C123">
            <v>0</v>
          </cell>
        </row>
        <row r="124">
          <cell r="C124">
            <v>0</v>
          </cell>
        </row>
        <row r="125">
          <cell r="C125">
            <v>0</v>
          </cell>
        </row>
        <row r="126">
          <cell r="C126">
            <v>0</v>
          </cell>
        </row>
        <row r="127">
          <cell r="C127">
            <v>0</v>
          </cell>
        </row>
        <row r="128">
          <cell r="C128">
            <v>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0</v>
          </cell>
        </row>
        <row r="139">
          <cell r="C139">
            <v>0</v>
          </cell>
        </row>
        <row r="140">
          <cell r="C140">
            <v>0</v>
          </cell>
        </row>
      </sheetData>
      <sheetData sheetId="8" refreshError="1"/>
      <sheetData sheetId="9" refreshError="1"/>
      <sheetData sheetId="10" refreshError="1">
        <row r="5">
          <cell r="D5" t="str">
            <v xml:space="preserve">montants en euro </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A1">
            <v>0</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cell r="AW1">
            <v>0</v>
          </cell>
          <cell r="AX1">
            <v>0</v>
          </cell>
        </row>
        <row r="2">
          <cell r="A2">
            <v>0</v>
          </cell>
          <cell r="B2">
            <v>0</v>
          </cell>
          <cell r="C2">
            <v>0</v>
          </cell>
          <cell r="E2" t="str">
            <v>Distribution Électricité</v>
          </cell>
          <cell r="F2">
            <v>0</v>
          </cell>
          <cell r="G2">
            <v>0</v>
          </cell>
          <cell r="H2">
            <v>0</v>
          </cell>
          <cell r="I2">
            <v>0</v>
          </cell>
          <cell r="J2">
            <v>0</v>
          </cell>
          <cell r="K2">
            <v>0</v>
          </cell>
          <cell r="L2">
            <v>0</v>
          </cell>
          <cell r="M2">
            <v>0</v>
          </cell>
          <cell r="N2" t="str">
            <v>Tableau 15 : Détermination des tarifs</v>
          </cell>
          <cell r="O2">
            <v>0</v>
          </cell>
          <cell r="P2">
            <v>0</v>
          </cell>
          <cell r="Q2">
            <v>0</v>
          </cell>
          <cell r="R2">
            <v>0</v>
          </cell>
          <cell r="S2">
            <v>0</v>
          </cell>
          <cell r="T2">
            <v>0</v>
          </cell>
          <cell r="U2">
            <v>0</v>
          </cell>
          <cell r="V2">
            <v>0</v>
          </cell>
          <cell r="W2" t="str">
            <v>Tableau 15 : Détermination des tarifs</v>
          </cell>
          <cell r="X2">
            <v>0</v>
          </cell>
          <cell r="Y2">
            <v>0</v>
          </cell>
          <cell r="Z2">
            <v>0</v>
          </cell>
          <cell r="AA2">
            <v>0</v>
          </cell>
          <cell r="AB2">
            <v>0</v>
          </cell>
          <cell r="AC2">
            <v>0</v>
          </cell>
          <cell r="AD2">
            <v>0</v>
          </cell>
          <cell r="AE2">
            <v>0</v>
          </cell>
          <cell r="AF2" t="str">
            <v>Tableau 15 : Détermination des tarifs</v>
          </cell>
          <cell r="AG2">
            <v>0</v>
          </cell>
          <cell r="AH2">
            <v>0</v>
          </cell>
          <cell r="AI2">
            <v>0</v>
          </cell>
          <cell r="AJ2">
            <v>0</v>
          </cell>
          <cell r="AK2">
            <v>0</v>
          </cell>
          <cell r="AL2">
            <v>0</v>
          </cell>
          <cell r="AM2">
            <v>0</v>
          </cell>
          <cell r="AN2">
            <v>0</v>
          </cell>
          <cell r="AO2" t="str">
            <v>Tableau 15 : Détermination des tarifs</v>
          </cell>
          <cell r="AX2" t="str">
            <v>Tableau 15 : Détermination des tarifs</v>
          </cell>
        </row>
        <row r="3">
          <cell r="A3">
            <v>0</v>
          </cell>
          <cell r="B3">
            <v>0</v>
          </cell>
          <cell r="C3">
            <v>0</v>
          </cell>
          <cell r="D3">
            <v>0</v>
          </cell>
          <cell r="E3">
            <v>0</v>
          </cell>
          <cell r="F3">
            <v>2020</v>
          </cell>
          <cell r="G3">
            <v>0</v>
          </cell>
          <cell r="H3">
            <v>0</v>
          </cell>
          <cell r="I3">
            <v>0</v>
          </cell>
          <cell r="J3">
            <v>0</v>
          </cell>
          <cell r="K3">
            <v>0</v>
          </cell>
          <cell r="L3">
            <v>0</v>
          </cell>
          <cell r="M3">
            <v>0</v>
          </cell>
          <cell r="N3">
            <v>0</v>
          </cell>
          <cell r="O3">
            <v>2021</v>
          </cell>
          <cell r="P3">
            <v>0</v>
          </cell>
          <cell r="Q3">
            <v>0</v>
          </cell>
          <cell r="R3">
            <v>0</v>
          </cell>
          <cell r="S3">
            <v>0</v>
          </cell>
          <cell r="T3">
            <v>0</v>
          </cell>
          <cell r="U3">
            <v>0</v>
          </cell>
          <cell r="V3">
            <v>0</v>
          </cell>
          <cell r="W3">
            <v>0</v>
          </cell>
          <cell r="X3">
            <v>2022</v>
          </cell>
          <cell r="Y3">
            <v>0</v>
          </cell>
          <cell r="Z3">
            <v>0</v>
          </cell>
          <cell r="AA3">
            <v>0</v>
          </cell>
          <cell r="AB3">
            <v>0</v>
          </cell>
          <cell r="AC3">
            <v>0</v>
          </cell>
          <cell r="AD3">
            <v>0</v>
          </cell>
          <cell r="AE3">
            <v>0</v>
          </cell>
          <cell r="AF3">
            <v>0</v>
          </cell>
          <cell r="AG3">
            <v>2023</v>
          </cell>
          <cell r="AH3">
            <v>0</v>
          </cell>
          <cell r="AI3">
            <v>0</v>
          </cell>
          <cell r="AJ3">
            <v>0</v>
          </cell>
          <cell r="AK3">
            <v>0</v>
          </cell>
          <cell r="AL3">
            <v>0</v>
          </cell>
          <cell r="AM3">
            <v>0</v>
          </cell>
          <cell r="AN3">
            <v>0</v>
          </cell>
          <cell r="AO3">
            <v>0</v>
          </cell>
          <cell r="AP3">
            <v>2024</v>
          </cell>
          <cell r="AQ3">
            <v>0</v>
          </cell>
          <cell r="AR3">
            <v>0</v>
          </cell>
          <cell r="AS3">
            <v>0</v>
          </cell>
          <cell r="AT3">
            <v>0</v>
          </cell>
          <cell r="AU3">
            <v>0</v>
          </cell>
          <cell r="AV3">
            <v>0</v>
          </cell>
          <cell r="AW3">
            <v>0</v>
          </cell>
          <cell r="AX3">
            <v>0</v>
          </cell>
        </row>
        <row r="4">
          <cell r="A4">
            <v>0</v>
          </cell>
          <cell r="B4">
            <v>0</v>
          </cell>
          <cell r="C4" t="str">
            <v>NoPrint</v>
          </cell>
          <cell r="F4" t="str">
            <v>Prévision 2020</v>
          </cell>
          <cell r="G4">
            <v>0</v>
          </cell>
          <cell r="H4">
            <v>0</v>
          </cell>
          <cell r="I4">
            <v>0</v>
          </cell>
          <cell r="J4">
            <v>0</v>
          </cell>
          <cell r="K4">
            <v>0</v>
          </cell>
          <cell r="L4">
            <v>0</v>
          </cell>
          <cell r="M4">
            <v>0</v>
          </cell>
          <cell r="N4">
            <v>0</v>
          </cell>
          <cell r="O4" t="str">
            <v>Prévision 2021</v>
          </cell>
          <cell r="P4">
            <v>0</v>
          </cell>
          <cell r="Q4">
            <v>0</v>
          </cell>
          <cell r="R4">
            <v>0</v>
          </cell>
          <cell r="S4">
            <v>0</v>
          </cell>
          <cell r="T4">
            <v>0</v>
          </cell>
          <cell r="U4">
            <v>0</v>
          </cell>
          <cell r="V4">
            <v>0</v>
          </cell>
          <cell r="W4">
            <v>0</v>
          </cell>
          <cell r="X4" t="str">
            <v>Prévision 2022</v>
          </cell>
          <cell r="Y4">
            <v>0</v>
          </cell>
          <cell r="Z4">
            <v>0</v>
          </cell>
          <cell r="AA4">
            <v>0</v>
          </cell>
          <cell r="AB4">
            <v>0</v>
          </cell>
          <cell r="AC4">
            <v>0</v>
          </cell>
          <cell r="AD4">
            <v>0</v>
          </cell>
          <cell r="AE4">
            <v>0</v>
          </cell>
          <cell r="AF4">
            <v>0</v>
          </cell>
          <cell r="AG4" t="str">
            <v>Prévision 2023</v>
          </cell>
          <cell r="AH4">
            <v>0</v>
          </cell>
          <cell r="AI4">
            <v>0</v>
          </cell>
          <cell r="AJ4">
            <v>0</v>
          </cell>
          <cell r="AK4">
            <v>0</v>
          </cell>
          <cell r="AL4">
            <v>0</v>
          </cell>
          <cell r="AM4">
            <v>0</v>
          </cell>
          <cell r="AN4">
            <v>0</v>
          </cell>
          <cell r="AO4">
            <v>0</v>
          </cell>
          <cell r="AP4" t="str">
            <v>Prévision 2024</v>
          </cell>
          <cell r="AQ4">
            <v>0</v>
          </cell>
          <cell r="AR4" t="str">
            <v>Prévision 2024</v>
          </cell>
          <cell r="AS4">
            <v>0</v>
          </cell>
          <cell r="AT4">
            <v>0</v>
          </cell>
          <cell r="AU4">
            <v>0</v>
          </cell>
          <cell r="AV4">
            <v>0</v>
          </cell>
          <cell r="AW4">
            <v>0</v>
          </cell>
          <cell r="AX4">
            <v>0</v>
          </cell>
        </row>
        <row r="5">
          <cell r="A5" t="str">
            <v>Fact GF</v>
          </cell>
          <cell r="B5">
            <v>0</v>
          </cell>
          <cell r="C5">
            <v>0</v>
          </cell>
          <cell r="F5" t="str">
            <v>Transformation MT</v>
          </cell>
          <cell r="G5">
            <v>0</v>
          </cell>
          <cell r="H5" t="str">
            <v>Réseau MT</v>
          </cell>
          <cell r="I5">
            <v>0</v>
          </cell>
          <cell r="J5" t="str">
            <v>Transfor-mation BT</v>
          </cell>
          <cell r="K5" t="str">
            <v xml:space="preserve">Réseau BT </v>
          </cell>
          <cell r="L5">
            <v>0</v>
          </cell>
          <cell r="M5">
            <v>0</v>
          </cell>
          <cell r="N5" t="str">
            <v>TOTAL</v>
          </cell>
          <cell r="O5" t="str">
            <v>Transformation MT</v>
          </cell>
          <cell r="P5">
            <v>0</v>
          </cell>
          <cell r="Q5" t="str">
            <v>Réseau MT</v>
          </cell>
          <cell r="R5">
            <v>0</v>
          </cell>
          <cell r="S5" t="str">
            <v>Transfor-mation BT</v>
          </cell>
          <cell r="T5" t="str">
            <v xml:space="preserve">Réseau BT </v>
          </cell>
          <cell r="U5">
            <v>0</v>
          </cell>
          <cell r="V5">
            <v>0</v>
          </cell>
          <cell r="W5" t="str">
            <v>TOTAL</v>
          </cell>
          <cell r="X5" t="str">
            <v>Transformation MT</v>
          </cell>
          <cell r="Y5">
            <v>0</v>
          </cell>
          <cell r="Z5" t="str">
            <v>Réseau MT</v>
          </cell>
          <cell r="AA5">
            <v>0</v>
          </cell>
          <cell r="AB5" t="str">
            <v>Transfor-mation BT</v>
          </cell>
          <cell r="AC5" t="str">
            <v xml:space="preserve">Réseau BT </v>
          </cell>
          <cell r="AD5">
            <v>0</v>
          </cell>
          <cell r="AE5">
            <v>0</v>
          </cell>
          <cell r="AF5" t="str">
            <v>TOTAL</v>
          </cell>
          <cell r="AG5" t="str">
            <v>Transformation MT</v>
          </cell>
          <cell r="AH5">
            <v>0</v>
          </cell>
          <cell r="AI5" t="str">
            <v>Réseau MT</v>
          </cell>
          <cell r="AJ5">
            <v>0</v>
          </cell>
          <cell r="AK5" t="str">
            <v>Transfor-mation BT</v>
          </cell>
          <cell r="AL5" t="str">
            <v xml:space="preserve">Réseau BT </v>
          </cell>
          <cell r="AM5">
            <v>0</v>
          </cell>
          <cell r="AN5">
            <v>0</v>
          </cell>
          <cell r="AO5" t="str">
            <v>TOTAL</v>
          </cell>
          <cell r="AP5" t="str">
            <v>Transformation MT</v>
          </cell>
          <cell r="AQ5">
            <v>0</v>
          </cell>
          <cell r="AR5" t="str">
            <v>Réseau MT</v>
          </cell>
          <cell r="AS5">
            <v>0</v>
          </cell>
          <cell r="AT5" t="str">
            <v>Transfor-mation BT</v>
          </cell>
          <cell r="AU5" t="str">
            <v xml:space="preserve">Réseau BT </v>
          </cell>
          <cell r="AV5">
            <v>0</v>
          </cell>
          <cell r="AW5">
            <v>0</v>
          </cell>
          <cell r="AX5" t="str">
            <v>TOTAL</v>
          </cell>
        </row>
        <row r="6">
          <cell r="A6">
            <v>0</v>
          </cell>
          <cell r="B6">
            <v>0</v>
          </cell>
          <cell r="C6">
            <v>0</v>
          </cell>
          <cell r="F6" t="str">
            <v>principal</v>
          </cell>
          <cell r="G6" t="str">
            <v>secours</v>
          </cell>
          <cell r="H6" t="str">
            <v>principal</v>
          </cell>
          <cell r="I6" t="str">
            <v>secours</v>
          </cell>
          <cell r="J6" t="str">
            <v>Transformation BT</v>
          </cell>
          <cell r="K6" t="str">
            <v>avec pointe</v>
          </cell>
          <cell r="L6" t="str">
            <v>sans pointe</v>
          </cell>
          <cell r="M6" t="str">
            <v>sans compteur</v>
          </cell>
          <cell r="N6">
            <v>0</v>
          </cell>
          <cell r="O6" t="str">
            <v>principal</v>
          </cell>
          <cell r="P6" t="str">
            <v>secours</v>
          </cell>
          <cell r="Q6" t="str">
            <v>principal</v>
          </cell>
          <cell r="R6" t="str">
            <v>secours</v>
          </cell>
          <cell r="S6">
            <v>0</v>
          </cell>
          <cell r="T6" t="str">
            <v>avec pointe</v>
          </cell>
          <cell r="U6" t="str">
            <v>sans pointe</v>
          </cell>
          <cell r="V6" t="str">
            <v>sans compteur</v>
          </cell>
          <cell r="W6">
            <v>0</v>
          </cell>
          <cell r="X6" t="str">
            <v>principal</v>
          </cell>
          <cell r="Y6" t="str">
            <v>secours</v>
          </cell>
          <cell r="Z6" t="str">
            <v>principal</v>
          </cell>
          <cell r="AA6" t="str">
            <v>secours</v>
          </cell>
          <cell r="AB6">
            <v>0</v>
          </cell>
          <cell r="AC6" t="str">
            <v>avec pointe</v>
          </cell>
          <cell r="AD6" t="str">
            <v>sans pointe</v>
          </cell>
          <cell r="AE6" t="str">
            <v>sans compteur</v>
          </cell>
          <cell r="AF6">
            <v>0</v>
          </cell>
          <cell r="AG6" t="str">
            <v>principal</v>
          </cell>
          <cell r="AH6" t="str">
            <v>secours</v>
          </cell>
          <cell r="AI6" t="str">
            <v>principal</v>
          </cell>
          <cell r="AJ6" t="str">
            <v>secours</v>
          </cell>
          <cell r="AK6">
            <v>0</v>
          </cell>
          <cell r="AL6" t="str">
            <v>avec pointe</v>
          </cell>
          <cell r="AM6" t="str">
            <v>sans pointe</v>
          </cell>
          <cell r="AN6" t="str">
            <v>sans compteur</v>
          </cell>
          <cell r="AO6">
            <v>0</v>
          </cell>
          <cell r="AP6" t="str">
            <v>principal</v>
          </cell>
          <cell r="AQ6" t="str">
            <v>secours</v>
          </cell>
          <cell r="AR6" t="str">
            <v>principal</v>
          </cell>
          <cell r="AS6" t="str">
            <v>secours</v>
          </cell>
          <cell r="AT6">
            <v>0</v>
          </cell>
          <cell r="AU6" t="str">
            <v>avec pointe</v>
          </cell>
          <cell r="AV6" t="str">
            <v>sans pointe</v>
          </cell>
          <cell r="AW6" t="str">
            <v>sans compteur</v>
          </cell>
          <cell r="AX6">
            <v>0</v>
          </cell>
        </row>
        <row r="7">
          <cell r="A7">
            <v>0</v>
          </cell>
          <cell r="B7">
            <v>0</v>
          </cell>
          <cell r="C7">
            <v>0</v>
          </cell>
          <cell r="D7" t="str">
            <v>Données quantitatives</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row>
        <row r="8">
          <cell r="A8">
            <v>0</v>
          </cell>
          <cell r="B8">
            <v>0</v>
          </cell>
          <cell r="C8">
            <v>0</v>
          </cell>
          <cell r="D8" t="str">
            <v>Puissance à facturer</v>
          </cell>
          <cell r="E8" t="str">
            <v>E1_kW</v>
          </cell>
          <cell r="F8">
            <v>13433.052</v>
          </cell>
          <cell r="G8">
            <v>0</v>
          </cell>
          <cell r="H8">
            <v>398887.58100000001</v>
          </cell>
          <cell r="I8">
            <v>14708.217000000001</v>
          </cell>
          <cell r="J8">
            <v>7664.6260000000002</v>
          </cell>
          <cell r="K8">
            <v>81285.823999999993</v>
          </cell>
          <cell r="L8" t="str">
            <v>-</v>
          </cell>
          <cell r="M8" t="str">
            <v>-</v>
          </cell>
          <cell r="N8" t="str">
            <v>-</v>
          </cell>
          <cell r="O8">
            <v>15995.316541502169</v>
          </cell>
          <cell r="P8">
            <v>0</v>
          </cell>
          <cell r="Q8">
            <v>411194.76917549607</v>
          </cell>
          <cell r="R8">
            <v>17291.460133356122</v>
          </cell>
          <cell r="S8">
            <v>7789.01</v>
          </cell>
          <cell r="T8">
            <v>81285.823999999993</v>
          </cell>
          <cell r="U8" t="str">
            <v>-</v>
          </cell>
          <cell r="V8" t="str">
            <v>-</v>
          </cell>
          <cell r="W8" t="str">
            <v>-</v>
          </cell>
          <cell r="X8">
            <v>18557.580952520555</v>
          </cell>
          <cell r="Y8">
            <v>0</v>
          </cell>
          <cell r="Z8">
            <v>423501.95718937687</v>
          </cell>
          <cell r="AA8">
            <v>19874.703335000806</v>
          </cell>
          <cell r="AB8">
            <v>7927.2139999999999</v>
          </cell>
          <cell r="AC8">
            <v>81285.823999999993</v>
          </cell>
          <cell r="AD8" t="str">
            <v>-</v>
          </cell>
          <cell r="AE8" t="str">
            <v>-</v>
          </cell>
          <cell r="AF8" t="str">
            <v>-</v>
          </cell>
          <cell r="AG8">
            <v>21632.298245742615</v>
          </cell>
          <cell r="AH8">
            <v>0</v>
          </cell>
          <cell r="AI8">
            <v>438270.58280603623</v>
          </cell>
          <cell r="AJ8">
            <v>22974.595176974428</v>
          </cell>
          <cell r="AK8">
            <v>8051.5969999999998</v>
          </cell>
          <cell r="AL8">
            <v>81285.823999999993</v>
          </cell>
          <cell r="AM8" t="str">
            <v>-</v>
          </cell>
          <cell r="AN8" t="str">
            <v>-</v>
          </cell>
          <cell r="AO8" t="str">
            <v>-</v>
          </cell>
          <cell r="AP8">
            <v>0</v>
          </cell>
          <cell r="AQ8">
            <v>0</v>
          </cell>
          <cell r="AR8">
            <v>483694.00493162207</v>
          </cell>
          <cell r="AS8">
            <v>27107.784299605919</v>
          </cell>
          <cell r="AT8">
            <v>0</v>
          </cell>
          <cell r="AU8">
            <v>89461.804999999993</v>
          </cell>
          <cell r="AV8" t="str">
            <v>-</v>
          </cell>
          <cell r="AW8" t="str">
            <v>-</v>
          </cell>
          <cell r="AX8" t="str">
            <v>-</v>
          </cell>
        </row>
        <row r="9">
          <cell r="A9">
            <v>0</v>
          </cell>
          <cell r="B9">
            <v>0</v>
          </cell>
          <cell r="C9">
            <v>0</v>
          </cell>
          <cell r="D9" t="str">
            <v>Consommations en heures pleines</v>
          </cell>
          <cell r="E9" t="str">
            <v>MWh HI</v>
          </cell>
          <cell r="F9">
            <v>120102</v>
          </cell>
          <cell r="G9">
            <v>0</v>
          </cell>
          <cell r="H9">
            <v>1132703</v>
          </cell>
          <cell r="I9">
            <v>0</v>
          </cell>
          <cell r="J9">
            <v>13621</v>
          </cell>
          <cell r="K9">
            <v>128392</v>
          </cell>
          <cell r="L9">
            <v>1399644</v>
          </cell>
          <cell r="M9">
            <v>20565</v>
          </cell>
          <cell r="N9">
            <v>2815027</v>
          </cell>
          <cell r="O9">
            <v>118300</v>
          </cell>
          <cell r="P9">
            <v>0</v>
          </cell>
          <cell r="Q9">
            <v>1117637</v>
          </cell>
          <cell r="R9">
            <v>0</v>
          </cell>
          <cell r="S9">
            <v>13213</v>
          </cell>
          <cell r="T9">
            <v>128713</v>
          </cell>
          <cell r="U9">
            <v>1365464</v>
          </cell>
          <cell r="V9">
            <v>20466</v>
          </cell>
          <cell r="W9">
            <v>2763793</v>
          </cell>
          <cell r="X9">
            <v>114952</v>
          </cell>
          <cell r="Y9">
            <v>0</v>
          </cell>
          <cell r="Z9">
            <v>1091287</v>
          </cell>
          <cell r="AA9">
            <v>0</v>
          </cell>
          <cell r="AB9">
            <v>12492</v>
          </cell>
          <cell r="AC9">
            <v>129278</v>
          </cell>
          <cell r="AD9">
            <v>1323409</v>
          </cell>
          <cell r="AE9">
            <v>20370</v>
          </cell>
          <cell r="AF9">
            <v>2691788</v>
          </cell>
          <cell r="AG9">
            <v>113228</v>
          </cell>
          <cell r="AH9">
            <v>0</v>
          </cell>
          <cell r="AI9">
            <v>1076773</v>
          </cell>
          <cell r="AJ9">
            <v>0</v>
          </cell>
          <cell r="AK9">
            <v>12117</v>
          </cell>
          <cell r="AL9">
            <v>129601</v>
          </cell>
          <cell r="AM9">
            <v>1293449</v>
          </cell>
          <cell r="AN9">
            <v>20277</v>
          </cell>
          <cell r="AO9">
            <v>2645445</v>
          </cell>
          <cell r="AP9">
            <v>0</v>
          </cell>
          <cell r="AQ9">
            <v>0</v>
          </cell>
          <cell r="AR9">
            <v>1186690</v>
          </cell>
          <cell r="AS9">
            <v>0</v>
          </cell>
          <cell r="AT9">
            <v>0</v>
          </cell>
          <cell r="AU9">
            <v>141740</v>
          </cell>
          <cell r="AV9">
            <v>1273735</v>
          </cell>
          <cell r="AW9">
            <v>20187</v>
          </cell>
          <cell r="AX9">
            <v>2622352</v>
          </cell>
        </row>
        <row r="10">
          <cell r="A10">
            <v>0</v>
          </cell>
          <cell r="B10">
            <v>0</v>
          </cell>
          <cell r="C10">
            <v>0</v>
          </cell>
          <cell r="D10" t="str">
            <v>Consommations en heures creuses</v>
          </cell>
          <cell r="E10" t="str">
            <v>MWh LO</v>
          </cell>
          <cell r="F10">
            <v>106505</v>
          </cell>
          <cell r="G10">
            <v>0</v>
          </cell>
          <cell r="H10">
            <v>875233</v>
          </cell>
          <cell r="I10">
            <v>0</v>
          </cell>
          <cell r="J10">
            <v>11145</v>
          </cell>
          <cell r="K10">
            <v>96858</v>
          </cell>
          <cell r="L10">
            <v>423682</v>
          </cell>
          <cell r="M10">
            <v>56780</v>
          </cell>
          <cell r="N10">
            <v>1570203</v>
          </cell>
          <cell r="O10">
            <v>104908</v>
          </cell>
          <cell r="P10">
            <v>0</v>
          </cell>
          <cell r="Q10">
            <v>863593</v>
          </cell>
          <cell r="R10">
            <v>0</v>
          </cell>
          <cell r="S10">
            <v>10810</v>
          </cell>
          <cell r="T10">
            <v>97100</v>
          </cell>
          <cell r="U10">
            <v>413398</v>
          </cell>
          <cell r="V10">
            <v>56203</v>
          </cell>
          <cell r="W10">
            <v>1546012</v>
          </cell>
          <cell r="X10">
            <v>104908</v>
          </cell>
          <cell r="Y10">
            <v>0</v>
          </cell>
          <cell r="Z10">
            <v>863593</v>
          </cell>
          <cell r="AA10">
            <v>0</v>
          </cell>
          <cell r="AB10">
            <v>10810</v>
          </cell>
          <cell r="AC10">
            <v>97100</v>
          </cell>
          <cell r="AD10">
            <v>413398</v>
          </cell>
          <cell r="AE10">
            <v>55638</v>
          </cell>
          <cell r="AF10">
            <v>1545447</v>
          </cell>
          <cell r="AG10">
            <v>103334</v>
          </cell>
          <cell r="AH10">
            <v>0</v>
          </cell>
          <cell r="AI10">
            <v>852107</v>
          </cell>
          <cell r="AJ10">
            <v>0</v>
          </cell>
          <cell r="AK10">
            <v>10486</v>
          </cell>
          <cell r="AL10">
            <v>97343</v>
          </cell>
          <cell r="AM10">
            <v>403668</v>
          </cell>
          <cell r="AN10">
            <v>55085</v>
          </cell>
          <cell r="AO10">
            <v>1522023</v>
          </cell>
          <cell r="AP10">
            <v>0</v>
          </cell>
          <cell r="AQ10">
            <v>0</v>
          </cell>
          <cell r="AR10">
            <v>929850</v>
          </cell>
          <cell r="AS10">
            <v>0</v>
          </cell>
          <cell r="AT10">
            <v>0</v>
          </cell>
          <cell r="AU10">
            <v>107696</v>
          </cell>
          <cell r="AV10">
            <v>385780</v>
          </cell>
          <cell r="AW10">
            <v>54544</v>
          </cell>
          <cell r="AX10">
            <v>1477870</v>
          </cell>
        </row>
        <row r="11">
          <cell r="A11">
            <v>0</v>
          </cell>
          <cell r="B11">
            <v>0</v>
          </cell>
          <cell r="C11">
            <v>0</v>
          </cell>
          <cell r="D11" t="str">
            <v>Consommation totale</v>
          </cell>
          <cell r="E11" t="str">
            <v>MWh T</v>
          </cell>
          <cell r="F11">
            <v>226607</v>
          </cell>
          <cell r="G11">
            <v>0</v>
          </cell>
          <cell r="H11">
            <v>2007936</v>
          </cell>
          <cell r="I11">
            <v>0</v>
          </cell>
          <cell r="J11">
            <v>24766</v>
          </cell>
          <cell r="K11">
            <v>225250</v>
          </cell>
          <cell r="L11">
            <v>1823326</v>
          </cell>
          <cell r="M11">
            <v>77345</v>
          </cell>
          <cell r="N11">
            <v>4385230</v>
          </cell>
          <cell r="O11">
            <v>223208</v>
          </cell>
          <cell r="P11">
            <v>0</v>
          </cell>
          <cell r="Q11">
            <v>1981230</v>
          </cell>
          <cell r="R11">
            <v>0</v>
          </cell>
          <cell r="S11">
            <v>24023</v>
          </cell>
          <cell r="T11">
            <v>225813</v>
          </cell>
          <cell r="U11">
            <v>1778862</v>
          </cell>
          <cell r="V11">
            <v>76669</v>
          </cell>
          <cell r="W11">
            <v>4309805</v>
          </cell>
          <cell r="X11">
            <v>219860</v>
          </cell>
          <cell r="Y11">
            <v>0</v>
          </cell>
          <cell r="Z11">
            <v>1954880</v>
          </cell>
          <cell r="AA11">
            <v>0</v>
          </cell>
          <cell r="AB11">
            <v>23302</v>
          </cell>
          <cell r="AC11">
            <v>226378</v>
          </cell>
          <cell r="AD11">
            <v>1736807</v>
          </cell>
          <cell r="AE11">
            <v>76008</v>
          </cell>
          <cell r="AF11">
            <v>4237235</v>
          </cell>
          <cell r="AG11">
            <v>216562</v>
          </cell>
          <cell r="AH11">
            <v>0</v>
          </cell>
          <cell r="AI11">
            <v>1928880</v>
          </cell>
          <cell r="AJ11">
            <v>0</v>
          </cell>
          <cell r="AK11">
            <v>22603</v>
          </cell>
          <cell r="AL11">
            <v>226944</v>
          </cell>
          <cell r="AM11">
            <v>1697117</v>
          </cell>
          <cell r="AN11">
            <v>75362</v>
          </cell>
          <cell r="AO11">
            <v>4167468</v>
          </cell>
          <cell r="AP11">
            <v>0</v>
          </cell>
          <cell r="AQ11">
            <v>0</v>
          </cell>
          <cell r="AR11">
            <v>2116540</v>
          </cell>
          <cell r="AS11">
            <v>0</v>
          </cell>
          <cell r="AT11">
            <v>0</v>
          </cell>
          <cell r="AU11">
            <v>249436</v>
          </cell>
          <cell r="AV11">
            <v>1659515</v>
          </cell>
          <cell r="AW11">
            <v>74731</v>
          </cell>
          <cell r="AX11">
            <v>4100222</v>
          </cell>
        </row>
        <row r="12">
          <cell r="A12">
            <v>0</v>
          </cell>
          <cell r="B12">
            <v>0</v>
          </cell>
          <cell r="C12">
            <v>0</v>
          </cell>
          <cell r="D12" t="str">
            <v>Tarifs Utilisation du réseau de distribution</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row>
        <row r="13">
          <cell r="A13">
            <v>0</v>
          </cell>
          <cell r="B13">
            <v>0</v>
          </cell>
          <cell r="C13">
            <v>0</v>
          </cell>
          <cell r="D13" t="str">
            <v>Coûts imputés</v>
          </cell>
          <cell r="E13" t="str">
            <v>EUR</v>
          </cell>
          <cell r="F13">
            <v>1402359.2602041028</v>
          </cell>
          <cell r="G13">
            <v>0</v>
          </cell>
          <cell r="H13">
            <v>26419045.035862826</v>
          </cell>
          <cell r="I13">
            <v>0</v>
          </cell>
          <cell r="J13">
            <v>751670.01772599434</v>
          </cell>
          <cell r="K13">
            <v>0</v>
          </cell>
          <cell r="L13">
            <v>113221371.60620707</v>
          </cell>
          <cell r="M13">
            <v>0</v>
          </cell>
          <cell r="N13">
            <v>141794445.91999999</v>
          </cell>
          <cell r="O13">
            <v>1698540.6684994276</v>
          </cell>
          <cell r="P13">
            <v>0</v>
          </cell>
          <cell r="Q13">
            <v>26539766.421722516</v>
          </cell>
          <cell r="R13">
            <v>0</v>
          </cell>
          <cell r="S13">
            <v>806113.05167114711</v>
          </cell>
          <cell r="T13">
            <v>0</v>
          </cell>
          <cell r="U13">
            <v>110180271.0681069</v>
          </cell>
          <cell r="V13">
            <v>0</v>
          </cell>
          <cell r="W13">
            <v>139224691.21000001</v>
          </cell>
          <cell r="X13">
            <v>1934753.1698479822</v>
          </cell>
          <cell r="Y13">
            <v>0</v>
          </cell>
          <cell r="Z13">
            <v>27486387.194440316</v>
          </cell>
          <cell r="AA13">
            <v>0</v>
          </cell>
          <cell r="AB13">
            <v>893938.15553197451</v>
          </cell>
          <cell r="AC13">
            <v>0</v>
          </cell>
          <cell r="AD13">
            <v>112372565.46017973</v>
          </cell>
          <cell r="AE13">
            <v>0</v>
          </cell>
          <cell r="AF13">
            <v>142687643.98000002</v>
          </cell>
          <cell r="AG13">
            <v>2211059.1814371627</v>
          </cell>
          <cell r="AH13">
            <v>0</v>
          </cell>
          <cell r="AI13">
            <v>28081335.068897322</v>
          </cell>
          <cell r="AJ13">
            <v>0</v>
          </cell>
          <cell r="AK13">
            <v>957149.6206080449</v>
          </cell>
          <cell r="AL13">
            <v>0</v>
          </cell>
          <cell r="AM13">
            <v>113607005.85905747</v>
          </cell>
          <cell r="AN13">
            <v>0</v>
          </cell>
          <cell r="AO13">
            <v>144856549.73000002</v>
          </cell>
          <cell r="AP13">
            <v>0</v>
          </cell>
          <cell r="AQ13">
            <v>0</v>
          </cell>
          <cell r="AR13">
            <v>31825830.511802509</v>
          </cell>
          <cell r="AS13">
            <v>0</v>
          </cell>
          <cell r="AT13">
            <v>0</v>
          </cell>
          <cell r="AU13">
            <v>0</v>
          </cell>
          <cell r="AV13">
            <v>115833537.8581975</v>
          </cell>
          <cell r="AW13">
            <v>0</v>
          </cell>
          <cell r="AX13">
            <v>147659368.37</v>
          </cell>
        </row>
        <row r="14">
          <cell r="A14">
            <v>0</v>
          </cell>
          <cell r="B14">
            <v>0</v>
          </cell>
          <cell r="C14">
            <v>0</v>
          </cell>
          <cell r="D14" t="str">
            <v>Recettes énergie réactive</v>
          </cell>
          <cell r="E14" t="str">
            <v>EUR</v>
          </cell>
          <cell r="F14">
            <v>-61185</v>
          </cell>
          <cell r="G14">
            <v>0</v>
          </cell>
          <cell r="H14">
            <v>-626595</v>
          </cell>
          <cell r="I14">
            <v>0</v>
          </cell>
          <cell r="J14">
            <v>-20430</v>
          </cell>
          <cell r="K14">
            <v>0</v>
          </cell>
          <cell r="L14">
            <v>0</v>
          </cell>
          <cell r="M14">
            <v>0</v>
          </cell>
          <cell r="N14">
            <v>0</v>
          </cell>
          <cell r="O14">
            <v>-60270</v>
          </cell>
          <cell r="P14">
            <v>0</v>
          </cell>
          <cell r="Q14">
            <v>-618255</v>
          </cell>
          <cell r="R14">
            <v>0</v>
          </cell>
          <cell r="S14">
            <v>-19815</v>
          </cell>
          <cell r="T14">
            <v>0</v>
          </cell>
          <cell r="U14">
            <v>0</v>
          </cell>
          <cell r="V14">
            <v>0</v>
          </cell>
          <cell r="W14">
            <v>0</v>
          </cell>
          <cell r="X14">
            <v>-59355</v>
          </cell>
          <cell r="Y14">
            <v>0</v>
          </cell>
          <cell r="Z14">
            <v>-610035</v>
          </cell>
          <cell r="AA14">
            <v>0</v>
          </cell>
          <cell r="AB14">
            <v>-19230</v>
          </cell>
          <cell r="AC14">
            <v>0</v>
          </cell>
          <cell r="AD14">
            <v>0</v>
          </cell>
          <cell r="AE14">
            <v>0</v>
          </cell>
          <cell r="AF14">
            <v>0</v>
          </cell>
          <cell r="AG14">
            <v>-58470</v>
          </cell>
          <cell r="AH14">
            <v>0</v>
          </cell>
          <cell r="AI14">
            <v>-601920</v>
          </cell>
          <cell r="AJ14">
            <v>0</v>
          </cell>
          <cell r="AK14">
            <v>-18645</v>
          </cell>
          <cell r="AL14">
            <v>0</v>
          </cell>
          <cell r="AM14">
            <v>0</v>
          </cell>
          <cell r="AN14">
            <v>0</v>
          </cell>
          <cell r="AO14">
            <v>0</v>
          </cell>
          <cell r="AP14">
            <v>0</v>
          </cell>
          <cell r="AQ14">
            <v>0</v>
          </cell>
          <cell r="AR14">
            <v>-651510</v>
          </cell>
          <cell r="AS14">
            <v>0</v>
          </cell>
          <cell r="AT14">
            <v>0</v>
          </cell>
          <cell r="AU14">
            <v>0</v>
          </cell>
          <cell r="AV14">
            <v>0</v>
          </cell>
          <cell r="AW14">
            <v>0</v>
          </cell>
          <cell r="AX14">
            <v>0</v>
          </cell>
        </row>
        <row r="15">
          <cell r="A15">
            <v>0</v>
          </cell>
          <cell r="B15">
            <v>0</v>
          </cell>
          <cell r="C15">
            <v>0</v>
          </cell>
          <cell r="D15" t="str">
            <v>Coûts à recouvrer</v>
          </cell>
          <cell r="E15" t="str">
            <v>EUR</v>
          </cell>
          <cell r="F15">
            <v>1341174.2602041028</v>
          </cell>
          <cell r="G15">
            <v>0</v>
          </cell>
          <cell r="H15">
            <v>25792450.035862826</v>
          </cell>
          <cell r="I15">
            <v>0</v>
          </cell>
          <cell r="J15">
            <v>731240.01772599434</v>
          </cell>
          <cell r="K15">
            <v>0</v>
          </cell>
          <cell r="L15">
            <v>0</v>
          </cell>
          <cell r="M15">
            <v>0</v>
          </cell>
          <cell r="N15">
            <v>0</v>
          </cell>
          <cell r="O15">
            <v>1638270.6684994276</v>
          </cell>
          <cell r="P15">
            <v>0</v>
          </cell>
          <cell r="Q15">
            <v>25921511.421722516</v>
          </cell>
          <cell r="R15">
            <v>0</v>
          </cell>
          <cell r="S15">
            <v>786298.05167114711</v>
          </cell>
          <cell r="T15">
            <v>0</v>
          </cell>
          <cell r="U15">
            <v>0</v>
          </cell>
          <cell r="V15">
            <v>0</v>
          </cell>
          <cell r="W15">
            <v>0</v>
          </cell>
          <cell r="X15">
            <v>1875398.1698479822</v>
          </cell>
          <cell r="Y15">
            <v>0</v>
          </cell>
          <cell r="Z15">
            <v>26876352.194440316</v>
          </cell>
          <cell r="AA15">
            <v>0</v>
          </cell>
          <cell r="AB15">
            <v>874708.15553197451</v>
          </cell>
          <cell r="AC15">
            <v>0</v>
          </cell>
          <cell r="AD15">
            <v>0</v>
          </cell>
          <cell r="AE15">
            <v>0</v>
          </cell>
          <cell r="AF15">
            <v>0</v>
          </cell>
          <cell r="AG15">
            <v>2152589.1814371627</v>
          </cell>
          <cell r="AH15">
            <v>0</v>
          </cell>
          <cell r="AI15">
            <v>27479415.068897322</v>
          </cell>
          <cell r="AJ15">
            <v>0</v>
          </cell>
          <cell r="AK15">
            <v>938504.6206080449</v>
          </cell>
          <cell r="AL15">
            <v>0</v>
          </cell>
          <cell r="AM15">
            <v>0</v>
          </cell>
          <cell r="AN15">
            <v>0</v>
          </cell>
          <cell r="AO15">
            <v>0</v>
          </cell>
          <cell r="AP15">
            <v>0</v>
          </cell>
          <cell r="AQ15">
            <v>0</v>
          </cell>
          <cell r="AR15">
            <v>31174320.511802509</v>
          </cell>
          <cell r="AS15">
            <v>0</v>
          </cell>
          <cell r="AT15">
            <v>0</v>
          </cell>
          <cell r="AU15">
            <v>0</v>
          </cell>
          <cell r="AV15">
            <v>0</v>
          </cell>
          <cell r="AW15">
            <v>0</v>
          </cell>
          <cell r="AX15">
            <v>0</v>
          </cell>
        </row>
        <row r="16">
          <cell r="A16">
            <v>0</v>
          </cell>
          <cell r="B16">
            <v>0</v>
          </cell>
          <cell r="C16">
            <v>0</v>
          </cell>
          <cell r="D16" t="str">
            <v>Tarif de pointe</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row>
        <row r="17">
          <cell r="A17">
            <v>0</v>
          </cell>
          <cell r="B17">
            <v>0</v>
          </cell>
          <cell r="C17">
            <v>0</v>
          </cell>
          <cell r="D17" t="str">
            <v>Puissance à facturer</v>
          </cell>
          <cell r="E17" t="str">
            <v>E1_kW</v>
          </cell>
          <cell r="F17">
            <v>13433.052</v>
          </cell>
          <cell r="G17">
            <v>0</v>
          </cell>
          <cell r="H17">
            <v>398887.58100000001</v>
          </cell>
          <cell r="I17">
            <v>14708.217000000001</v>
          </cell>
          <cell r="J17">
            <v>7664.6260000000002</v>
          </cell>
          <cell r="K17">
            <v>81285.823999999993</v>
          </cell>
          <cell r="L17">
            <v>0</v>
          </cell>
          <cell r="M17">
            <v>0</v>
          </cell>
          <cell r="N17">
            <v>0</v>
          </cell>
          <cell r="O17">
            <v>15995.316541502169</v>
          </cell>
          <cell r="P17">
            <v>0</v>
          </cell>
          <cell r="Q17">
            <v>411194.76917549607</v>
          </cell>
          <cell r="R17">
            <v>17291.460133356122</v>
          </cell>
          <cell r="S17">
            <v>7789.01</v>
          </cell>
          <cell r="T17">
            <v>81285.823999999993</v>
          </cell>
          <cell r="U17">
            <v>0</v>
          </cell>
          <cell r="V17">
            <v>0</v>
          </cell>
          <cell r="W17">
            <v>0</v>
          </cell>
          <cell r="X17">
            <v>18557.580952520555</v>
          </cell>
          <cell r="Y17">
            <v>0</v>
          </cell>
          <cell r="Z17">
            <v>423501.95718937687</v>
          </cell>
          <cell r="AA17">
            <v>19874.703335000806</v>
          </cell>
          <cell r="AB17">
            <v>7927.2139999999999</v>
          </cell>
          <cell r="AC17">
            <v>81285.823999999993</v>
          </cell>
          <cell r="AD17">
            <v>0</v>
          </cell>
          <cell r="AE17">
            <v>0</v>
          </cell>
          <cell r="AF17">
            <v>0</v>
          </cell>
          <cell r="AG17">
            <v>21632.298245742615</v>
          </cell>
          <cell r="AH17">
            <v>0</v>
          </cell>
          <cell r="AI17">
            <v>438270.58280603623</v>
          </cell>
          <cell r="AJ17">
            <v>22974.595176974428</v>
          </cell>
          <cell r="AK17">
            <v>8051.5969999999998</v>
          </cell>
          <cell r="AL17">
            <v>81285.823999999993</v>
          </cell>
          <cell r="AM17">
            <v>0</v>
          </cell>
          <cell r="AN17">
            <v>0</v>
          </cell>
          <cell r="AO17">
            <v>0</v>
          </cell>
          <cell r="AP17">
            <v>0</v>
          </cell>
          <cell r="AQ17">
            <v>0</v>
          </cell>
          <cell r="AR17">
            <v>483694.00493162207</v>
          </cell>
          <cell r="AS17">
            <v>27107.784299605919</v>
          </cell>
          <cell r="AT17">
            <v>0</v>
          </cell>
          <cell r="AU17">
            <v>89461.804999999993</v>
          </cell>
          <cell r="AV17">
            <v>0</v>
          </cell>
          <cell r="AW17">
            <v>0</v>
          </cell>
          <cell r="AX17">
            <v>0</v>
          </cell>
        </row>
        <row r="18">
          <cell r="A18" t="str">
            <v>A</v>
          </cell>
          <cell r="B18">
            <v>18</v>
          </cell>
          <cell r="C18">
            <v>0</v>
          </cell>
          <cell r="D18" t="str">
            <v>Tarif</v>
          </cell>
          <cell r="E18" t="str">
            <v>EUR/kW/an</v>
          </cell>
          <cell r="F18">
            <v>79.873103999999998</v>
          </cell>
          <cell r="G18">
            <v>39.936551999999999</v>
          </cell>
          <cell r="H18">
            <v>50.792328000000005</v>
          </cell>
          <cell r="I18">
            <v>25.396164000000002</v>
          </cell>
          <cell r="J18">
            <v>62.01294</v>
          </cell>
          <cell r="K18">
            <v>54.578664000000003</v>
          </cell>
          <cell r="L18">
            <v>0</v>
          </cell>
          <cell r="M18">
            <v>0</v>
          </cell>
          <cell r="N18">
            <v>0</v>
          </cell>
          <cell r="O18">
            <v>81.937511999999998</v>
          </cell>
          <cell r="P18">
            <v>40.968755999999999</v>
          </cell>
          <cell r="Q18">
            <v>49.393056000000001</v>
          </cell>
          <cell r="R18">
            <v>24.696528000000001</v>
          </cell>
          <cell r="S18">
            <v>65.617295999999996</v>
          </cell>
          <cell r="T18">
            <v>59.344644000000002</v>
          </cell>
          <cell r="U18">
            <v>0</v>
          </cell>
          <cell r="V18">
            <v>0</v>
          </cell>
          <cell r="W18">
            <v>0</v>
          </cell>
          <cell r="X18">
            <v>83.4054</v>
          </cell>
          <cell r="Y18">
            <v>41.7027</v>
          </cell>
          <cell r="Z18">
            <v>50.731704000000008</v>
          </cell>
          <cell r="AA18">
            <v>25.365852000000004</v>
          </cell>
          <cell r="AB18">
            <v>67.660955999999999</v>
          </cell>
          <cell r="AC18">
            <v>58.636392000000001</v>
          </cell>
          <cell r="AD18">
            <v>0</v>
          </cell>
          <cell r="AE18">
            <v>0</v>
          </cell>
          <cell r="AF18">
            <v>0</v>
          </cell>
          <cell r="AG18">
            <v>81.768816000000001</v>
          </cell>
          <cell r="AH18">
            <v>40.884408000000001</v>
          </cell>
          <cell r="AI18">
            <v>49.949255999999998</v>
          </cell>
          <cell r="AJ18">
            <v>24.974627999999999</v>
          </cell>
          <cell r="AK18">
            <v>71.3262</v>
          </cell>
          <cell r="AL18">
            <v>61.958556000000002</v>
          </cell>
          <cell r="AM18">
            <v>0</v>
          </cell>
          <cell r="AN18">
            <v>0</v>
          </cell>
          <cell r="AO18">
            <v>0</v>
          </cell>
          <cell r="AP18">
            <v>0</v>
          </cell>
          <cell r="AQ18">
            <v>0</v>
          </cell>
          <cell r="AR18">
            <v>51.203160000000004</v>
          </cell>
          <cell r="AS18">
            <v>25.601580000000002</v>
          </cell>
          <cell r="AT18">
            <v>0</v>
          </cell>
          <cell r="AU18">
            <v>64.872204000000011</v>
          </cell>
          <cell r="AV18">
            <v>0</v>
          </cell>
          <cell r="AW18">
            <v>0</v>
          </cell>
          <cell r="AX18">
            <v>0</v>
          </cell>
        </row>
        <row r="19">
          <cell r="A19">
            <v>0</v>
          </cell>
          <cell r="B19">
            <v>0</v>
          </cell>
          <cell r="C19">
            <v>0</v>
          </cell>
          <cell r="D19" t="str">
            <v>Recettes</v>
          </cell>
          <cell r="E19" t="str">
            <v>EUR</v>
          </cell>
          <cell r="F19">
            <v>1072939.56</v>
          </cell>
          <cell r="G19">
            <v>0</v>
          </cell>
          <cell r="H19">
            <v>20260428.850000001</v>
          </cell>
          <cell r="I19">
            <v>373532.29</v>
          </cell>
          <cell r="J19">
            <v>475305.99</v>
          </cell>
          <cell r="K19">
            <v>4436471.68</v>
          </cell>
          <cell r="L19">
            <v>0</v>
          </cell>
          <cell r="N19">
            <v>26618678.369999997</v>
          </cell>
          <cell r="O19">
            <v>1310616.44</v>
          </cell>
          <cell r="P19">
            <v>0</v>
          </cell>
          <cell r="Q19">
            <v>20737205.290000003</v>
          </cell>
          <cell r="R19">
            <v>0</v>
          </cell>
          <cell r="S19">
            <v>511093.77</v>
          </cell>
          <cell r="T19">
            <v>4823878.29</v>
          </cell>
          <cell r="W19">
            <v>27382793.790000003</v>
          </cell>
          <cell r="X19">
            <v>1547802.46</v>
          </cell>
          <cell r="Y19">
            <v>0</v>
          </cell>
          <cell r="Z19">
            <v>21989114.720000003</v>
          </cell>
          <cell r="AA19">
            <v>0</v>
          </cell>
          <cell r="AB19">
            <v>536362.88</v>
          </cell>
          <cell r="AC19">
            <v>4766307.4400000004</v>
          </cell>
          <cell r="AF19">
            <v>28839587.500000004</v>
          </cell>
          <cell r="AG19">
            <v>1768847.41</v>
          </cell>
          <cell r="AH19">
            <v>0</v>
          </cell>
          <cell r="AI19">
            <v>22465071.509999998</v>
          </cell>
          <cell r="AJ19">
            <v>0</v>
          </cell>
          <cell r="AK19">
            <v>574289.81999999995</v>
          </cell>
          <cell r="AL19">
            <v>5036352.28</v>
          </cell>
          <cell r="AO19">
            <v>29844561.02</v>
          </cell>
          <cell r="AP19">
            <v>0</v>
          </cell>
          <cell r="AQ19">
            <v>0</v>
          </cell>
          <cell r="AR19">
            <v>25460663.640000001</v>
          </cell>
          <cell r="AS19">
            <v>0</v>
          </cell>
          <cell r="AT19">
            <v>0</v>
          </cell>
          <cell r="AU19">
            <v>5803584.46</v>
          </cell>
          <cell r="AX19">
            <v>31264248.100000001</v>
          </cell>
        </row>
        <row r="20">
          <cell r="A20">
            <v>0</v>
          </cell>
          <cell r="B20">
            <v>0</v>
          </cell>
          <cell r="C20">
            <v>0</v>
          </cell>
          <cell r="D20" t="str">
            <v>Tarif capacitaire</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row>
        <row r="21">
          <cell r="A21">
            <v>0</v>
          </cell>
          <cell r="B21">
            <v>0</v>
          </cell>
          <cell r="C21">
            <v>0</v>
          </cell>
          <cell r="D21" t="str">
            <v>Nombre de compteurs ≤13 kVA</v>
          </cell>
          <cell r="E21">
            <v>0</v>
          </cell>
          <cell r="F21">
            <v>0</v>
          </cell>
          <cell r="G21">
            <v>0</v>
          </cell>
          <cell r="H21">
            <v>0</v>
          </cell>
          <cell r="I21">
            <v>0</v>
          </cell>
          <cell r="J21">
            <v>0</v>
          </cell>
          <cell r="K21">
            <v>0</v>
          </cell>
          <cell r="L21">
            <v>507659</v>
          </cell>
          <cell r="M21">
            <v>0</v>
          </cell>
          <cell r="N21">
            <v>0</v>
          </cell>
          <cell r="O21">
            <v>0</v>
          </cell>
          <cell r="P21">
            <v>0</v>
          </cell>
          <cell r="Q21">
            <v>0</v>
          </cell>
          <cell r="R21">
            <v>0</v>
          </cell>
          <cell r="S21">
            <v>0</v>
          </cell>
          <cell r="T21">
            <v>0</v>
          </cell>
          <cell r="U21">
            <v>511877</v>
          </cell>
          <cell r="V21">
            <v>0</v>
          </cell>
          <cell r="W21">
            <v>0</v>
          </cell>
          <cell r="X21">
            <v>0</v>
          </cell>
          <cell r="Y21">
            <v>0</v>
          </cell>
          <cell r="Z21">
            <v>0</v>
          </cell>
          <cell r="AA21">
            <v>0</v>
          </cell>
          <cell r="AB21">
            <v>0</v>
          </cell>
          <cell r="AC21">
            <v>0</v>
          </cell>
          <cell r="AD21">
            <v>516130</v>
          </cell>
          <cell r="AE21">
            <v>0</v>
          </cell>
          <cell r="AF21">
            <v>0</v>
          </cell>
          <cell r="AG21">
            <v>0</v>
          </cell>
          <cell r="AH21">
            <v>0</v>
          </cell>
          <cell r="AI21">
            <v>0</v>
          </cell>
          <cell r="AJ21">
            <v>0</v>
          </cell>
          <cell r="AK21">
            <v>0</v>
          </cell>
          <cell r="AL21">
            <v>0</v>
          </cell>
          <cell r="AM21">
            <v>520419</v>
          </cell>
          <cell r="AN21">
            <v>0</v>
          </cell>
          <cell r="AO21">
            <v>0</v>
          </cell>
          <cell r="AP21">
            <v>0</v>
          </cell>
          <cell r="AQ21">
            <v>0</v>
          </cell>
          <cell r="AR21">
            <v>0</v>
          </cell>
          <cell r="AS21">
            <v>0</v>
          </cell>
          <cell r="AT21">
            <v>0</v>
          </cell>
          <cell r="AU21">
            <v>0</v>
          </cell>
          <cell r="AV21">
            <v>524744</v>
          </cell>
          <cell r="AW21">
            <v>0</v>
          </cell>
          <cell r="AX21">
            <v>0</v>
          </cell>
        </row>
        <row r="22">
          <cell r="A22">
            <v>0</v>
          </cell>
          <cell r="B22">
            <v>0</v>
          </cell>
          <cell r="C22">
            <v>0</v>
          </cell>
          <cell r="D22" t="str">
            <v>Nombre de compteurs &gt;13 kVA</v>
          </cell>
          <cell r="E22">
            <v>0</v>
          </cell>
          <cell r="F22">
            <v>0</v>
          </cell>
          <cell r="G22">
            <v>0</v>
          </cell>
          <cell r="H22">
            <v>0</v>
          </cell>
          <cell r="I22">
            <v>0</v>
          </cell>
          <cell r="J22">
            <v>0</v>
          </cell>
          <cell r="K22">
            <v>0</v>
          </cell>
          <cell r="L22">
            <v>154393</v>
          </cell>
          <cell r="M22">
            <v>0</v>
          </cell>
          <cell r="N22">
            <v>0</v>
          </cell>
          <cell r="O22">
            <v>0</v>
          </cell>
          <cell r="P22">
            <v>0</v>
          </cell>
          <cell r="Q22">
            <v>0</v>
          </cell>
          <cell r="R22">
            <v>0</v>
          </cell>
          <cell r="S22">
            <v>0</v>
          </cell>
          <cell r="T22">
            <v>0</v>
          </cell>
          <cell r="U22">
            <v>155818</v>
          </cell>
          <cell r="V22">
            <v>0</v>
          </cell>
          <cell r="W22">
            <v>0</v>
          </cell>
          <cell r="X22">
            <v>0</v>
          </cell>
          <cell r="Y22">
            <v>0</v>
          </cell>
          <cell r="Z22">
            <v>0</v>
          </cell>
          <cell r="AA22">
            <v>0</v>
          </cell>
          <cell r="AB22">
            <v>0</v>
          </cell>
          <cell r="AC22">
            <v>0</v>
          </cell>
          <cell r="AD22">
            <v>157256</v>
          </cell>
          <cell r="AE22">
            <v>0</v>
          </cell>
          <cell r="AF22">
            <v>0</v>
          </cell>
          <cell r="AG22">
            <v>0</v>
          </cell>
          <cell r="AH22">
            <v>0</v>
          </cell>
          <cell r="AI22">
            <v>0</v>
          </cell>
          <cell r="AJ22">
            <v>0</v>
          </cell>
          <cell r="AK22">
            <v>0</v>
          </cell>
          <cell r="AL22">
            <v>0</v>
          </cell>
          <cell r="AM22">
            <v>158707</v>
          </cell>
          <cell r="AN22">
            <v>0</v>
          </cell>
          <cell r="AO22">
            <v>0</v>
          </cell>
          <cell r="AP22">
            <v>0</v>
          </cell>
          <cell r="AQ22">
            <v>0</v>
          </cell>
          <cell r="AR22">
            <v>0</v>
          </cell>
          <cell r="AS22">
            <v>0</v>
          </cell>
          <cell r="AT22">
            <v>0</v>
          </cell>
          <cell r="AU22">
            <v>0</v>
          </cell>
          <cell r="AV22">
            <v>160171</v>
          </cell>
          <cell r="AW22">
            <v>0</v>
          </cell>
          <cell r="AX22">
            <v>0</v>
          </cell>
        </row>
        <row r="23">
          <cell r="A23" t="str">
            <v>A'</v>
          </cell>
          <cell r="B23">
            <v>23</v>
          </cell>
          <cell r="C23">
            <v>0</v>
          </cell>
          <cell r="D23" t="str">
            <v>Tarif ≤13 kVA</v>
          </cell>
          <cell r="E23" t="str">
            <v>EUR/an</v>
          </cell>
          <cell r="F23">
            <v>0</v>
          </cell>
          <cell r="G23">
            <v>0</v>
          </cell>
          <cell r="H23">
            <v>0</v>
          </cell>
          <cell r="I23">
            <v>0</v>
          </cell>
          <cell r="J23">
            <v>0</v>
          </cell>
          <cell r="K23">
            <v>0</v>
          </cell>
          <cell r="L23">
            <v>27.74</v>
          </cell>
          <cell r="M23">
            <v>0</v>
          </cell>
          <cell r="N23">
            <v>0</v>
          </cell>
          <cell r="O23">
            <v>0</v>
          </cell>
          <cell r="P23">
            <v>0</v>
          </cell>
          <cell r="Q23">
            <v>0</v>
          </cell>
          <cell r="R23">
            <v>0</v>
          </cell>
          <cell r="S23">
            <v>0</v>
          </cell>
          <cell r="T23">
            <v>0</v>
          </cell>
          <cell r="U23">
            <v>26.76</v>
          </cell>
          <cell r="V23">
            <v>0</v>
          </cell>
          <cell r="W23">
            <v>0</v>
          </cell>
          <cell r="X23">
            <v>0</v>
          </cell>
          <cell r="Y23">
            <v>0</v>
          </cell>
          <cell r="Z23">
            <v>0</v>
          </cell>
          <cell r="AA23">
            <v>0</v>
          </cell>
          <cell r="AB23">
            <v>0</v>
          </cell>
          <cell r="AC23">
            <v>0</v>
          </cell>
          <cell r="AD23">
            <v>27.06</v>
          </cell>
          <cell r="AE23">
            <v>0</v>
          </cell>
          <cell r="AF23">
            <v>0</v>
          </cell>
          <cell r="AG23">
            <v>0</v>
          </cell>
          <cell r="AH23">
            <v>0</v>
          </cell>
          <cell r="AI23">
            <v>0</v>
          </cell>
          <cell r="AJ23">
            <v>0</v>
          </cell>
          <cell r="AK23">
            <v>0</v>
          </cell>
          <cell r="AL23">
            <v>0</v>
          </cell>
          <cell r="AM23">
            <v>27.12</v>
          </cell>
          <cell r="AN23">
            <v>0</v>
          </cell>
          <cell r="AO23">
            <v>0</v>
          </cell>
          <cell r="AP23">
            <v>0</v>
          </cell>
          <cell r="AQ23">
            <v>0</v>
          </cell>
          <cell r="AR23">
            <v>0</v>
          </cell>
          <cell r="AS23">
            <v>0</v>
          </cell>
          <cell r="AT23">
            <v>0</v>
          </cell>
          <cell r="AU23">
            <v>0</v>
          </cell>
          <cell r="AV23">
            <v>27.41</v>
          </cell>
          <cell r="AW23">
            <v>0</v>
          </cell>
          <cell r="AX23">
            <v>0</v>
          </cell>
        </row>
        <row r="24">
          <cell r="A24" t="str">
            <v>A°</v>
          </cell>
          <cell r="B24">
            <v>24</v>
          </cell>
          <cell r="C24">
            <v>0</v>
          </cell>
          <cell r="D24" t="str">
            <v>Tarif &gt;13 kVA</v>
          </cell>
          <cell r="E24" t="str">
            <v>EUR/an</v>
          </cell>
          <cell r="F24">
            <v>0</v>
          </cell>
          <cell r="G24">
            <v>0</v>
          </cell>
          <cell r="H24">
            <v>0</v>
          </cell>
          <cell r="I24">
            <v>0</v>
          </cell>
          <cell r="J24">
            <v>0</v>
          </cell>
          <cell r="K24">
            <v>0</v>
          </cell>
          <cell r="L24">
            <v>55.45</v>
          </cell>
          <cell r="M24">
            <v>0</v>
          </cell>
          <cell r="N24">
            <v>0</v>
          </cell>
          <cell r="O24">
            <v>0</v>
          </cell>
          <cell r="P24">
            <v>0</v>
          </cell>
          <cell r="Q24">
            <v>0</v>
          </cell>
          <cell r="R24">
            <v>0</v>
          </cell>
          <cell r="S24">
            <v>0</v>
          </cell>
          <cell r="T24">
            <v>0</v>
          </cell>
          <cell r="U24">
            <v>53.51</v>
          </cell>
          <cell r="V24">
            <v>0</v>
          </cell>
          <cell r="W24">
            <v>0</v>
          </cell>
          <cell r="X24">
            <v>0</v>
          </cell>
          <cell r="Y24">
            <v>0</v>
          </cell>
          <cell r="Z24">
            <v>0</v>
          </cell>
          <cell r="AA24">
            <v>0</v>
          </cell>
          <cell r="AB24">
            <v>0</v>
          </cell>
          <cell r="AC24">
            <v>0</v>
          </cell>
          <cell r="AD24">
            <v>54.1</v>
          </cell>
          <cell r="AE24">
            <v>0</v>
          </cell>
          <cell r="AF24">
            <v>0</v>
          </cell>
          <cell r="AG24">
            <v>0</v>
          </cell>
          <cell r="AH24">
            <v>0</v>
          </cell>
          <cell r="AI24">
            <v>0</v>
          </cell>
          <cell r="AJ24">
            <v>0</v>
          </cell>
          <cell r="AK24">
            <v>0</v>
          </cell>
          <cell r="AL24">
            <v>0</v>
          </cell>
          <cell r="AM24">
            <v>54.24</v>
          </cell>
          <cell r="AN24">
            <v>0</v>
          </cell>
          <cell r="AO24">
            <v>0</v>
          </cell>
          <cell r="AP24">
            <v>0</v>
          </cell>
          <cell r="AQ24">
            <v>0</v>
          </cell>
          <cell r="AR24">
            <v>0</v>
          </cell>
          <cell r="AS24">
            <v>0</v>
          </cell>
          <cell r="AT24">
            <v>0</v>
          </cell>
          <cell r="AU24">
            <v>0</v>
          </cell>
          <cell r="AV24">
            <v>54.84</v>
          </cell>
          <cell r="AW24">
            <v>0</v>
          </cell>
          <cell r="AX24">
            <v>0</v>
          </cell>
        </row>
        <row r="25">
          <cell r="A25">
            <v>0</v>
          </cell>
          <cell r="B25">
            <v>0</v>
          </cell>
          <cell r="C25">
            <v>0</v>
          </cell>
          <cell r="D25" t="str">
            <v>Recettes</v>
          </cell>
          <cell r="E25" t="str">
            <v>EUR</v>
          </cell>
          <cell r="F25">
            <v>0</v>
          </cell>
          <cell r="G25">
            <v>0</v>
          </cell>
          <cell r="H25">
            <v>0</v>
          </cell>
          <cell r="I25">
            <v>0</v>
          </cell>
          <cell r="J25">
            <v>0</v>
          </cell>
          <cell r="K25">
            <v>0</v>
          </cell>
          <cell r="L25">
            <v>22643552.510000002</v>
          </cell>
          <cell r="M25">
            <v>0</v>
          </cell>
          <cell r="N25">
            <v>22643552.510000002</v>
          </cell>
          <cell r="O25">
            <v>0</v>
          </cell>
          <cell r="P25">
            <v>0</v>
          </cell>
          <cell r="Q25">
            <v>0</v>
          </cell>
          <cell r="R25">
            <v>0</v>
          </cell>
          <cell r="S25">
            <v>0</v>
          </cell>
          <cell r="T25">
            <v>0</v>
          </cell>
          <cell r="U25">
            <v>22035649.699999999</v>
          </cell>
          <cell r="V25">
            <v>0</v>
          </cell>
          <cell r="W25">
            <v>22035649.699999999</v>
          </cell>
          <cell r="X25">
            <v>0</v>
          </cell>
          <cell r="Y25">
            <v>0</v>
          </cell>
          <cell r="Z25">
            <v>0</v>
          </cell>
          <cell r="AA25">
            <v>0</v>
          </cell>
          <cell r="AB25">
            <v>0</v>
          </cell>
          <cell r="AC25">
            <v>0</v>
          </cell>
          <cell r="AD25">
            <v>22474027.399999999</v>
          </cell>
          <cell r="AE25">
            <v>0</v>
          </cell>
          <cell r="AF25">
            <v>22474027.399999999</v>
          </cell>
          <cell r="AG25">
            <v>0</v>
          </cell>
          <cell r="AH25">
            <v>0</v>
          </cell>
          <cell r="AI25">
            <v>0</v>
          </cell>
          <cell r="AJ25">
            <v>0</v>
          </cell>
          <cell r="AK25">
            <v>0</v>
          </cell>
          <cell r="AL25">
            <v>0</v>
          </cell>
          <cell r="AM25">
            <v>22722030.960000001</v>
          </cell>
          <cell r="AN25">
            <v>0</v>
          </cell>
          <cell r="AO25">
            <v>22722030.960000001</v>
          </cell>
          <cell r="AP25">
            <v>0</v>
          </cell>
          <cell r="AQ25">
            <v>0</v>
          </cell>
          <cell r="AR25">
            <v>0</v>
          </cell>
          <cell r="AS25">
            <v>0</v>
          </cell>
          <cell r="AT25">
            <v>0</v>
          </cell>
          <cell r="AU25">
            <v>0</v>
          </cell>
          <cell r="AV25">
            <v>23167010.68</v>
          </cell>
          <cell r="AW25">
            <v>0</v>
          </cell>
          <cell r="AX25">
            <v>23167010.68</v>
          </cell>
        </row>
        <row r="26">
          <cell r="A26">
            <v>0</v>
          </cell>
          <cell r="B26">
            <v>0</v>
          </cell>
          <cell r="C26">
            <v>0</v>
          </cell>
          <cell r="D26" t="str">
            <v>Tarif d'heures pleines</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row>
        <row r="27">
          <cell r="A27">
            <v>0</v>
          </cell>
          <cell r="B27">
            <v>0</v>
          </cell>
          <cell r="C27">
            <v>0</v>
          </cell>
          <cell r="D27" t="str">
            <v>Consommations en heures pleines</v>
          </cell>
          <cell r="E27" t="str">
            <v>MWh HI</v>
          </cell>
          <cell r="F27">
            <v>120102</v>
          </cell>
          <cell r="G27">
            <v>0</v>
          </cell>
          <cell r="H27">
            <v>1132703</v>
          </cell>
          <cell r="I27">
            <v>0</v>
          </cell>
          <cell r="J27">
            <v>13621</v>
          </cell>
          <cell r="K27">
            <v>128392</v>
          </cell>
          <cell r="L27">
            <v>1420209</v>
          </cell>
          <cell r="M27">
            <v>0</v>
          </cell>
          <cell r="N27">
            <v>0</v>
          </cell>
          <cell r="O27">
            <v>118300</v>
          </cell>
          <cell r="P27">
            <v>0</v>
          </cell>
          <cell r="Q27">
            <v>1117637</v>
          </cell>
          <cell r="R27">
            <v>0</v>
          </cell>
          <cell r="S27">
            <v>13213</v>
          </cell>
          <cell r="T27">
            <v>128713</v>
          </cell>
          <cell r="U27">
            <v>1385930</v>
          </cell>
          <cell r="V27">
            <v>0</v>
          </cell>
          <cell r="W27">
            <v>0</v>
          </cell>
          <cell r="X27">
            <v>114952</v>
          </cell>
          <cell r="Y27">
            <v>0</v>
          </cell>
          <cell r="Z27">
            <v>1091287</v>
          </cell>
          <cell r="AA27">
            <v>0</v>
          </cell>
          <cell r="AB27">
            <v>12492</v>
          </cell>
          <cell r="AC27">
            <v>129278</v>
          </cell>
          <cell r="AD27">
            <v>1343779</v>
          </cell>
          <cell r="AE27">
            <v>0</v>
          </cell>
          <cell r="AF27">
            <v>0</v>
          </cell>
          <cell r="AG27">
            <v>113228</v>
          </cell>
          <cell r="AH27">
            <v>0</v>
          </cell>
          <cell r="AI27">
            <v>1076773</v>
          </cell>
          <cell r="AJ27">
            <v>0</v>
          </cell>
          <cell r="AK27">
            <v>12117</v>
          </cell>
          <cell r="AL27">
            <v>129601</v>
          </cell>
          <cell r="AM27">
            <v>1313726</v>
          </cell>
          <cell r="AN27">
            <v>0</v>
          </cell>
          <cell r="AO27">
            <v>0</v>
          </cell>
          <cell r="AP27">
            <v>0</v>
          </cell>
          <cell r="AQ27">
            <v>0</v>
          </cell>
          <cell r="AR27">
            <v>1186690</v>
          </cell>
          <cell r="AS27">
            <v>0</v>
          </cell>
          <cell r="AT27">
            <v>0</v>
          </cell>
          <cell r="AU27">
            <v>141740</v>
          </cell>
          <cell r="AV27">
            <v>1293922</v>
          </cell>
          <cell r="AW27">
            <v>0</v>
          </cell>
          <cell r="AX27">
            <v>0</v>
          </cell>
        </row>
        <row r="28">
          <cell r="A28" t="str">
            <v>B</v>
          </cell>
          <cell r="B28">
            <v>28</v>
          </cell>
          <cell r="C28">
            <v>0</v>
          </cell>
          <cell r="D28" t="str">
            <v>Tarif</v>
          </cell>
          <cell r="E28" t="str">
            <v>EUR/kWh</v>
          </cell>
          <cell r="F28">
            <v>1.4580000000000001E-3</v>
          </cell>
          <cell r="G28">
            <v>3.1120000000000002E-3</v>
          </cell>
          <cell r="H28">
            <v>3.1120000000000002E-3</v>
          </cell>
          <cell r="I28">
            <v>0</v>
          </cell>
          <cell r="J28">
            <v>1.2603E-2</v>
          </cell>
          <cell r="K28">
            <v>1.5858000000000001E-2</v>
          </cell>
          <cell r="L28">
            <v>4.8689000000000003E-2</v>
          </cell>
          <cell r="M28">
            <v>0</v>
          </cell>
          <cell r="N28">
            <v>0</v>
          </cell>
          <cell r="O28">
            <v>1.8079999999999999E-3</v>
          </cell>
          <cell r="P28">
            <v>3.1700000000000001E-3</v>
          </cell>
          <cell r="Q28">
            <v>3.1700000000000001E-3</v>
          </cell>
          <cell r="R28">
            <v>0</v>
          </cell>
          <cell r="S28">
            <v>1.397E-2</v>
          </cell>
          <cell r="T28">
            <v>1.3892E-2</v>
          </cell>
          <cell r="U28">
            <v>4.8405000000000004E-2</v>
          </cell>
          <cell r="V28">
            <v>0</v>
          </cell>
          <cell r="W28">
            <v>0</v>
          </cell>
          <cell r="X28">
            <v>1.841E-3</v>
          </cell>
          <cell r="Y28">
            <v>3.0370000000000002E-3</v>
          </cell>
          <cell r="Z28">
            <v>3.0370000000000002E-3</v>
          </cell>
          <cell r="AA28">
            <v>0</v>
          </cell>
          <cell r="AB28">
            <v>1.7828E-2</v>
          </cell>
          <cell r="AC28">
            <v>2.0171000000000001E-2</v>
          </cell>
          <cell r="AD28">
            <v>5.0427E-2</v>
          </cell>
          <cell r="AE28">
            <v>0</v>
          </cell>
          <cell r="AF28">
            <v>0</v>
          </cell>
          <cell r="AG28">
            <v>2.1900000000000001E-3</v>
          </cell>
          <cell r="AH28">
            <v>3.1570000000000001E-3</v>
          </cell>
          <cell r="AI28">
            <v>3.1570000000000001E-3</v>
          </cell>
          <cell r="AJ28">
            <v>0</v>
          </cell>
          <cell r="AK28">
            <v>1.9785000000000001E-2</v>
          </cell>
          <cell r="AL28">
            <v>2.0766E-2</v>
          </cell>
          <cell r="AM28">
            <v>5.1915000000000003E-2</v>
          </cell>
          <cell r="AN28">
            <v>0</v>
          </cell>
          <cell r="AO28">
            <v>0</v>
          </cell>
          <cell r="AP28">
            <v>0</v>
          </cell>
          <cell r="AQ28">
            <v>0</v>
          </cell>
          <cell r="AR28">
            <v>3.274E-3</v>
          </cell>
          <cell r="AS28">
            <v>0</v>
          </cell>
          <cell r="AT28">
            <v>0</v>
          </cell>
          <cell r="AU28">
            <v>2.1305999999999999E-2</v>
          </cell>
          <cell r="AV28">
            <v>5.3265E-2</v>
          </cell>
          <cell r="AW28">
            <v>0</v>
          </cell>
          <cell r="AX28">
            <v>0</v>
          </cell>
        </row>
        <row r="29">
          <cell r="A29">
            <v>0</v>
          </cell>
          <cell r="B29">
            <v>0</v>
          </cell>
          <cell r="C29">
            <v>0</v>
          </cell>
          <cell r="D29" t="str">
            <v>Recettes</v>
          </cell>
          <cell r="E29" t="str">
            <v>EUR</v>
          </cell>
          <cell r="F29">
            <v>175108.72</v>
          </cell>
          <cell r="G29">
            <v>0</v>
          </cell>
          <cell r="H29">
            <v>3524971.74</v>
          </cell>
          <cell r="I29">
            <v>0</v>
          </cell>
          <cell r="J29">
            <v>171665.46</v>
          </cell>
          <cell r="K29">
            <v>2036040.34</v>
          </cell>
          <cell r="L29">
            <v>69148556</v>
          </cell>
          <cell r="M29">
            <v>0</v>
          </cell>
          <cell r="N29">
            <v>75056342.260000005</v>
          </cell>
          <cell r="O29">
            <v>213886.4</v>
          </cell>
          <cell r="P29">
            <v>0</v>
          </cell>
          <cell r="Q29">
            <v>3542909.29</v>
          </cell>
          <cell r="R29">
            <v>0</v>
          </cell>
          <cell r="S29">
            <v>184585.61</v>
          </cell>
          <cell r="T29">
            <v>1788081</v>
          </cell>
          <cell r="U29">
            <v>67085941.649999999</v>
          </cell>
          <cell r="V29">
            <v>0</v>
          </cell>
          <cell r="W29">
            <v>72815403.950000003</v>
          </cell>
          <cell r="X29">
            <v>211626.63</v>
          </cell>
          <cell r="Y29">
            <v>0</v>
          </cell>
          <cell r="Z29">
            <v>3314238.62</v>
          </cell>
          <cell r="AA29">
            <v>0</v>
          </cell>
          <cell r="AB29">
            <v>222707.38</v>
          </cell>
          <cell r="AC29">
            <v>2607666.54</v>
          </cell>
          <cell r="AD29">
            <v>67762743.629999995</v>
          </cell>
          <cell r="AE29">
            <v>0</v>
          </cell>
          <cell r="AF29">
            <v>74118982.799999997</v>
          </cell>
          <cell r="AG29">
            <v>247969.32</v>
          </cell>
          <cell r="AH29">
            <v>0</v>
          </cell>
          <cell r="AI29">
            <v>3399372.36</v>
          </cell>
          <cell r="AJ29">
            <v>0</v>
          </cell>
          <cell r="AK29">
            <v>239734.85</v>
          </cell>
          <cell r="AL29">
            <v>2691294.37</v>
          </cell>
          <cell r="AM29">
            <v>68202085.290000007</v>
          </cell>
          <cell r="AN29">
            <v>0</v>
          </cell>
          <cell r="AO29">
            <v>74780456.190000013</v>
          </cell>
          <cell r="AP29">
            <v>0</v>
          </cell>
          <cell r="AQ29">
            <v>0</v>
          </cell>
          <cell r="AR29">
            <v>3885223.06</v>
          </cell>
          <cell r="AS29">
            <v>0</v>
          </cell>
          <cell r="AT29">
            <v>0</v>
          </cell>
          <cell r="AU29">
            <v>3019912.44</v>
          </cell>
          <cell r="AV29">
            <v>68920755.329999998</v>
          </cell>
          <cell r="AW29">
            <v>0</v>
          </cell>
          <cell r="AX29">
            <v>75825890.829999998</v>
          </cell>
        </row>
        <row r="30">
          <cell r="A30">
            <v>0</v>
          </cell>
          <cell r="B30">
            <v>0</v>
          </cell>
          <cell r="C30">
            <v>0</v>
          </cell>
          <cell r="D30" t="str">
            <v>Tarif d'heures creuses</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row>
        <row r="31">
          <cell r="A31">
            <v>0</v>
          </cell>
          <cell r="B31">
            <v>0</v>
          </cell>
          <cell r="C31">
            <v>0</v>
          </cell>
          <cell r="D31" t="str">
            <v>Consommations en heures creuses</v>
          </cell>
          <cell r="E31" t="str">
            <v>MWh LO</v>
          </cell>
          <cell r="F31">
            <v>106505</v>
          </cell>
          <cell r="G31">
            <v>0</v>
          </cell>
          <cell r="H31">
            <v>875233</v>
          </cell>
          <cell r="I31">
            <v>0</v>
          </cell>
          <cell r="J31">
            <v>11145</v>
          </cell>
          <cell r="K31">
            <v>96858</v>
          </cell>
          <cell r="L31">
            <v>480462</v>
          </cell>
          <cell r="M31">
            <v>0</v>
          </cell>
          <cell r="N31">
            <v>0</v>
          </cell>
          <cell r="O31">
            <v>104908</v>
          </cell>
          <cell r="P31">
            <v>0</v>
          </cell>
          <cell r="Q31">
            <v>863593</v>
          </cell>
          <cell r="R31">
            <v>0</v>
          </cell>
          <cell r="S31">
            <v>10810</v>
          </cell>
          <cell r="T31">
            <v>97100</v>
          </cell>
          <cell r="U31">
            <v>469601</v>
          </cell>
          <cell r="V31">
            <v>0</v>
          </cell>
          <cell r="W31">
            <v>0</v>
          </cell>
          <cell r="X31">
            <v>104908</v>
          </cell>
          <cell r="Y31">
            <v>0</v>
          </cell>
          <cell r="Z31">
            <v>863593</v>
          </cell>
          <cell r="AA31">
            <v>0</v>
          </cell>
          <cell r="AB31">
            <v>10810</v>
          </cell>
          <cell r="AC31">
            <v>97100</v>
          </cell>
          <cell r="AD31">
            <v>469036</v>
          </cell>
          <cell r="AE31">
            <v>0</v>
          </cell>
          <cell r="AF31">
            <v>0</v>
          </cell>
          <cell r="AG31">
            <v>103334</v>
          </cell>
          <cell r="AH31">
            <v>0</v>
          </cell>
          <cell r="AI31">
            <v>852107</v>
          </cell>
          <cell r="AJ31">
            <v>0</v>
          </cell>
          <cell r="AK31">
            <v>10486</v>
          </cell>
          <cell r="AL31">
            <v>97343</v>
          </cell>
          <cell r="AM31">
            <v>458753</v>
          </cell>
          <cell r="AN31">
            <v>0</v>
          </cell>
          <cell r="AO31">
            <v>0</v>
          </cell>
          <cell r="AP31">
            <v>0</v>
          </cell>
          <cell r="AQ31">
            <v>0</v>
          </cell>
          <cell r="AR31">
            <v>929850</v>
          </cell>
          <cell r="AS31">
            <v>0</v>
          </cell>
          <cell r="AT31">
            <v>0</v>
          </cell>
          <cell r="AU31">
            <v>107696</v>
          </cell>
          <cell r="AV31">
            <v>440324</v>
          </cell>
          <cell r="AW31">
            <v>0</v>
          </cell>
          <cell r="AX31">
            <v>0</v>
          </cell>
        </row>
        <row r="32">
          <cell r="A32" t="str">
            <v>C</v>
          </cell>
          <cell r="B32">
            <v>32</v>
          </cell>
          <cell r="C32">
            <v>0</v>
          </cell>
          <cell r="D32" t="str">
            <v>Tarif</v>
          </cell>
          <cell r="E32" t="str">
            <v>EUR/kWh</v>
          </cell>
          <cell r="F32">
            <v>8.7399999999999999E-4</v>
          </cell>
          <cell r="G32">
            <v>1.866E-3</v>
          </cell>
          <cell r="H32">
            <v>1.866E-3</v>
          </cell>
          <cell r="I32">
            <v>0</v>
          </cell>
          <cell r="J32">
            <v>7.561E-3</v>
          </cell>
          <cell r="K32">
            <v>9.5149999999999992E-3</v>
          </cell>
          <cell r="L32">
            <v>2.9212999999999999E-2</v>
          </cell>
          <cell r="M32">
            <v>0</v>
          </cell>
          <cell r="N32">
            <v>0</v>
          </cell>
          <cell r="O32">
            <v>1.0839999999999999E-3</v>
          </cell>
          <cell r="P32">
            <v>1.9009999999999999E-3</v>
          </cell>
          <cell r="Q32">
            <v>1.9009999999999999E-3</v>
          </cell>
          <cell r="R32">
            <v>0</v>
          </cell>
          <cell r="S32">
            <v>8.3829999999999998E-3</v>
          </cell>
          <cell r="T32">
            <v>8.3359999999999997E-3</v>
          </cell>
          <cell r="U32">
            <v>2.9042999999999999E-2</v>
          </cell>
          <cell r="V32">
            <v>0</v>
          </cell>
          <cell r="W32">
            <v>0</v>
          </cell>
          <cell r="X32">
            <v>1.1050000000000001E-3</v>
          </cell>
          <cell r="Y32">
            <v>1.8209999999999999E-3</v>
          </cell>
          <cell r="Z32">
            <v>1.8209999999999999E-3</v>
          </cell>
          <cell r="AA32">
            <v>0</v>
          </cell>
          <cell r="AB32">
            <v>1.0697E-2</v>
          </cell>
          <cell r="AC32">
            <v>5.8690000000000001E-3</v>
          </cell>
          <cell r="AD32">
            <v>3.0256000000000002E-2</v>
          </cell>
          <cell r="AE32">
            <v>0</v>
          </cell>
          <cell r="AF32">
            <v>0</v>
          </cell>
          <cell r="AG32">
            <v>1.3140000000000001E-3</v>
          </cell>
          <cell r="AH32">
            <v>1.895E-3</v>
          </cell>
          <cell r="AI32">
            <v>1.895E-3</v>
          </cell>
          <cell r="AJ32">
            <v>0</v>
          </cell>
          <cell r="AK32">
            <v>1.1871E-2</v>
          </cell>
          <cell r="AL32">
            <v>6.8450000000000004E-3</v>
          </cell>
          <cell r="AM32">
            <v>3.1149E-2</v>
          </cell>
          <cell r="AN32">
            <v>0</v>
          </cell>
          <cell r="AO32">
            <v>0</v>
          </cell>
          <cell r="AP32">
            <v>0</v>
          </cell>
          <cell r="AQ32">
            <v>0</v>
          </cell>
          <cell r="AR32">
            <v>1.9659999999999999E-3</v>
          </cell>
          <cell r="AS32">
            <v>0</v>
          </cell>
          <cell r="AT32">
            <v>0</v>
          </cell>
          <cell r="AU32">
            <v>7.8849999999999996E-3</v>
          </cell>
          <cell r="AV32">
            <v>3.1959000000000001E-2</v>
          </cell>
          <cell r="AW32">
            <v>0</v>
          </cell>
          <cell r="AX32">
            <v>0</v>
          </cell>
        </row>
        <row r="33">
          <cell r="A33">
            <v>0</v>
          </cell>
          <cell r="B33">
            <v>0</v>
          </cell>
          <cell r="C33">
            <v>0</v>
          </cell>
          <cell r="D33" t="str">
            <v>Recettes</v>
          </cell>
          <cell r="E33" t="str">
            <v>EUR</v>
          </cell>
          <cell r="F33">
            <v>93085.37</v>
          </cell>
          <cell r="G33">
            <v>0</v>
          </cell>
          <cell r="H33">
            <v>1633184.78</v>
          </cell>
          <cell r="I33">
            <v>0</v>
          </cell>
          <cell r="J33">
            <v>84267.35</v>
          </cell>
          <cell r="K33">
            <v>921603.87</v>
          </cell>
          <cell r="L33">
            <v>14035736.41</v>
          </cell>
          <cell r="M33">
            <v>0</v>
          </cell>
          <cell r="N33">
            <v>16767877.780000001</v>
          </cell>
          <cell r="O33">
            <v>113720.27</v>
          </cell>
          <cell r="P33">
            <v>0</v>
          </cell>
          <cell r="Q33">
            <v>1641690.29</v>
          </cell>
          <cell r="R33">
            <v>0</v>
          </cell>
          <cell r="S33">
            <v>90620.23</v>
          </cell>
          <cell r="T33">
            <v>809425.6</v>
          </cell>
          <cell r="U33">
            <v>13638621.84</v>
          </cell>
          <cell r="V33">
            <v>0</v>
          </cell>
          <cell r="W33">
            <v>16294078.23</v>
          </cell>
          <cell r="X33">
            <v>115923.34</v>
          </cell>
          <cell r="Y33">
            <v>0</v>
          </cell>
          <cell r="Z33">
            <v>1572602.85</v>
          </cell>
          <cell r="AA33">
            <v>0</v>
          </cell>
          <cell r="AB33">
            <v>115634.57</v>
          </cell>
          <cell r="AC33">
            <v>569879.9</v>
          </cell>
          <cell r="AD33">
            <v>14191153.220000001</v>
          </cell>
          <cell r="AE33">
            <v>0</v>
          </cell>
          <cell r="AF33">
            <v>16565193.880000001</v>
          </cell>
          <cell r="AG33">
            <v>135780.88</v>
          </cell>
          <cell r="AH33">
            <v>0</v>
          </cell>
          <cell r="AI33">
            <v>1614742.77</v>
          </cell>
          <cell r="AJ33">
            <v>0</v>
          </cell>
          <cell r="AK33">
            <v>124479.31</v>
          </cell>
          <cell r="AL33">
            <v>666312.84</v>
          </cell>
          <cell r="AM33">
            <v>14289697.199999999</v>
          </cell>
          <cell r="AN33">
            <v>0</v>
          </cell>
          <cell r="AO33">
            <v>16831013</v>
          </cell>
          <cell r="AP33">
            <v>0</v>
          </cell>
          <cell r="AQ33">
            <v>0</v>
          </cell>
          <cell r="AR33">
            <v>1828085.1</v>
          </cell>
          <cell r="AS33">
            <v>0</v>
          </cell>
          <cell r="AT33">
            <v>0</v>
          </cell>
          <cell r="AU33">
            <v>849182.96</v>
          </cell>
          <cell r="AV33">
            <v>14072314.720000001</v>
          </cell>
          <cell r="AW33">
            <v>0</v>
          </cell>
          <cell r="AX33">
            <v>16749582.780000001</v>
          </cell>
        </row>
        <row r="34">
          <cell r="A34">
            <v>0</v>
          </cell>
          <cell r="B34">
            <v>0</v>
          </cell>
          <cell r="C34">
            <v>0</v>
          </cell>
          <cell r="D34" t="str">
            <v>Tarif Energie réactive</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row>
        <row r="35">
          <cell r="A35">
            <v>0</v>
          </cell>
          <cell r="B35">
            <v>0</v>
          </cell>
          <cell r="C35">
            <v>0</v>
          </cell>
          <cell r="D35" t="str">
            <v>Dépassement de l'énergie réactive</v>
          </cell>
          <cell r="E35" t="str">
            <v>Mvarh</v>
          </cell>
          <cell r="F35">
            <v>4079</v>
          </cell>
          <cell r="G35">
            <v>0</v>
          </cell>
          <cell r="H35">
            <v>41773</v>
          </cell>
          <cell r="I35">
            <v>0</v>
          </cell>
          <cell r="J35">
            <v>1362</v>
          </cell>
          <cell r="K35">
            <v>0</v>
          </cell>
          <cell r="L35">
            <v>0</v>
          </cell>
          <cell r="M35">
            <v>0</v>
          </cell>
          <cell r="N35">
            <v>0</v>
          </cell>
          <cell r="O35">
            <v>4018</v>
          </cell>
          <cell r="P35">
            <v>0</v>
          </cell>
          <cell r="Q35">
            <v>41217</v>
          </cell>
          <cell r="R35">
            <v>0</v>
          </cell>
          <cell r="S35">
            <v>1321</v>
          </cell>
          <cell r="T35">
            <v>0</v>
          </cell>
          <cell r="U35">
            <v>0</v>
          </cell>
          <cell r="V35">
            <v>0</v>
          </cell>
          <cell r="W35">
            <v>0</v>
          </cell>
          <cell r="X35">
            <v>3957</v>
          </cell>
          <cell r="Y35">
            <v>0</v>
          </cell>
          <cell r="Z35">
            <v>40669</v>
          </cell>
          <cell r="AA35">
            <v>0</v>
          </cell>
          <cell r="AB35">
            <v>1282</v>
          </cell>
          <cell r="AC35">
            <v>0</v>
          </cell>
          <cell r="AD35">
            <v>0</v>
          </cell>
          <cell r="AE35">
            <v>0</v>
          </cell>
          <cell r="AF35">
            <v>0</v>
          </cell>
          <cell r="AG35">
            <v>3898</v>
          </cell>
          <cell r="AH35">
            <v>0</v>
          </cell>
          <cell r="AI35">
            <v>40128</v>
          </cell>
          <cell r="AJ35">
            <v>0</v>
          </cell>
          <cell r="AK35">
            <v>1243</v>
          </cell>
          <cell r="AL35">
            <v>0</v>
          </cell>
          <cell r="AM35">
            <v>0</v>
          </cell>
          <cell r="AN35">
            <v>0</v>
          </cell>
          <cell r="AO35">
            <v>0</v>
          </cell>
          <cell r="AP35">
            <v>0</v>
          </cell>
          <cell r="AQ35">
            <v>0</v>
          </cell>
          <cell r="AR35">
            <v>43434</v>
          </cell>
          <cell r="AS35">
            <v>0</v>
          </cell>
          <cell r="AT35">
            <v>0</v>
          </cell>
          <cell r="AU35">
            <v>0</v>
          </cell>
          <cell r="AV35">
            <v>0</v>
          </cell>
          <cell r="AW35">
            <v>0</v>
          </cell>
          <cell r="AX35">
            <v>0</v>
          </cell>
        </row>
        <row r="36">
          <cell r="A36" t="str">
            <v>F</v>
          </cell>
          <cell r="B36">
            <v>36</v>
          </cell>
          <cell r="C36">
            <v>0</v>
          </cell>
          <cell r="D36" t="str">
            <v>Tarif</v>
          </cell>
          <cell r="E36" t="str">
            <v>EUR/kWh</v>
          </cell>
          <cell r="F36">
            <v>1.4999999999999999E-2</v>
          </cell>
          <cell r="G36">
            <v>0</v>
          </cell>
          <cell r="H36">
            <v>1.4999999999999999E-2</v>
          </cell>
          <cell r="I36">
            <v>0</v>
          </cell>
          <cell r="J36">
            <v>1.4999999999999999E-2</v>
          </cell>
          <cell r="K36">
            <v>0</v>
          </cell>
          <cell r="L36">
            <v>0</v>
          </cell>
          <cell r="M36">
            <v>0</v>
          </cell>
          <cell r="N36">
            <v>0</v>
          </cell>
          <cell r="O36">
            <v>1.4999999999999999E-2</v>
          </cell>
          <cell r="P36">
            <v>0</v>
          </cell>
          <cell r="Q36">
            <v>1.4999999999999999E-2</v>
          </cell>
          <cell r="R36">
            <v>0</v>
          </cell>
          <cell r="S36">
            <v>1.4999999999999999E-2</v>
          </cell>
          <cell r="T36">
            <v>0</v>
          </cell>
          <cell r="U36">
            <v>0</v>
          </cell>
          <cell r="V36">
            <v>0</v>
          </cell>
          <cell r="W36">
            <v>0</v>
          </cell>
          <cell r="X36">
            <v>1.4999999999999999E-2</v>
          </cell>
          <cell r="Y36">
            <v>0</v>
          </cell>
          <cell r="Z36">
            <v>1.4999999999999999E-2</v>
          </cell>
          <cell r="AA36">
            <v>0</v>
          </cell>
          <cell r="AB36">
            <v>1.4999999999999999E-2</v>
          </cell>
          <cell r="AC36">
            <v>0</v>
          </cell>
          <cell r="AD36">
            <v>0</v>
          </cell>
          <cell r="AE36">
            <v>0</v>
          </cell>
          <cell r="AF36">
            <v>0</v>
          </cell>
          <cell r="AG36">
            <v>1.4999999999999999E-2</v>
          </cell>
          <cell r="AH36">
            <v>0</v>
          </cell>
          <cell r="AI36">
            <v>1.4999999999999999E-2</v>
          </cell>
          <cell r="AJ36">
            <v>0</v>
          </cell>
          <cell r="AK36">
            <v>1.4999999999999999E-2</v>
          </cell>
          <cell r="AL36">
            <v>0</v>
          </cell>
          <cell r="AM36">
            <v>0</v>
          </cell>
          <cell r="AN36">
            <v>0</v>
          </cell>
          <cell r="AO36">
            <v>0</v>
          </cell>
          <cell r="AP36">
            <v>0</v>
          </cell>
          <cell r="AQ36">
            <v>0</v>
          </cell>
          <cell r="AR36">
            <v>1.4999999999999999E-2</v>
          </cell>
          <cell r="AS36">
            <v>0</v>
          </cell>
          <cell r="AT36">
            <v>0</v>
          </cell>
          <cell r="AU36">
            <v>0</v>
          </cell>
          <cell r="AV36">
            <v>0</v>
          </cell>
          <cell r="AW36">
            <v>0</v>
          </cell>
          <cell r="AX36">
            <v>0</v>
          </cell>
        </row>
        <row r="37">
          <cell r="A37">
            <v>0</v>
          </cell>
          <cell r="B37">
            <v>0</v>
          </cell>
          <cell r="C37">
            <v>0</v>
          </cell>
          <cell r="D37" t="str">
            <v>Recettes</v>
          </cell>
          <cell r="E37" t="str">
            <v>EUR</v>
          </cell>
          <cell r="F37">
            <v>61185</v>
          </cell>
          <cell r="G37">
            <v>0</v>
          </cell>
          <cell r="H37">
            <v>626595</v>
          </cell>
          <cell r="I37">
            <v>0</v>
          </cell>
          <cell r="J37">
            <v>20430</v>
          </cell>
          <cell r="K37">
            <v>0</v>
          </cell>
          <cell r="L37">
            <v>0</v>
          </cell>
          <cell r="M37">
            <v>0</v>
          </cell>
          <cell r="N37">
            <v>708210</v>
          </cell>
          <cell r="O37">
            <v>60270</v>
          </cell>
          <cell r="P37">
            <v>0</v>
          </cell>
          <cell r="Q37">
            <v>618255</v>
          </cell>
          <cell r="R37">
            <v>0</v>
          </cell>
          <cell r="S37">
            <v>19815</v>
          </cell>
          <cell r="T37">
            <v>0</v>
          </cell>
          <cell r="U37">
            <v>0</v>
          </cell>
          <cell r="V37">
            <v>0</v>
          </cell>
          <cell r="W37">
            <v>698340</v>
          </cell>
          <cell r="X37">
            <v>59355</v>
          </cell>
          <cell r="Y37">
            <v>0</v>
          </cell>
          <cell r="Z37">
            <v>610035</v>
          </cell>
          <cell r="AA37">
            <v>0</v>
          </cell>
          <cell r="AB37">
            <v>19230</v>
          </cell>
          <cell r="AC37">
            <v>0</v>
          </cell>
          <cell r="AD37">
            <v>0</v>
          </cell>
          <cell r="AE37">
            <v>0</v>
          </cell>
          <cell r="AF37">
            <v>688620</v>
          </cell>
          <cell r="AG37">
            <v>58470</v>
          </cell>
          <cell r="AH37">
            <v>0</v>
          </cell>
          <cell r="AI37">
            <v>601920</v>
          </cell>
          <cell r="AJ37">
            <v>0</v>
          </cell>
          <cell r="AK37">
            <v>18645</v>
          </cell>
          <cell r="AL37">
            <v>0</v>
          </cell>
          <cell r="AM37">
            <v>0</v>
          </cell>
          <cell r="AN37">
            <v>0</v>
          </cell>
          <cell r="AO37">
            <v>679035</v>
          </cell>
          <cell r="AP37">
            <v>0</v>
          </cell>
          <cell r="AQ37">
            <v>0</v>
          </cell>
          <cell r="AR37">
            <v>651510</v>
          </cell>
          <cell r="AS37">
            <v>0</v>
          </cell>
          <cell r="AT37">
            <v>0</v>
          </cell>
          <cell r="AU37">
            <v>0</v>
          </cell>
          <cell r="AV37">
            <v>0</v>
          </cell>
          <cell r="AW37">
            <v>0</v>
          </cell>
          <cell r="AX37">
            <v>651510</v>
          </cell>
        </row>
        <row r="38">
          <cell r="A38">
            <v>0</v>
          </cell>
          <cell r="B38">
            <v>0</v>
          </cell>
          <cell r="C38">
            <v>0</v>
          </cell>
          <cell r="D38" t="str">
            <v xml:space="preserve">Recettes totales </v>
          </cell>
          <cell r="E38" t="str">
            <v>EUR</v>
          </cell>
          <cell r="F38">
            <v>1402318.65</v>
          </cell>
          <cell r="G38">
            <v>0</v>
          </cell>
          <cell r="H38">
            <v>26418712.660000004</v>
          </cell>
          <cell r="I38">
            <v>0</v>
          </cell>
          <cell r="J38">
            <v>751668.79999999993</v>
          </cell>
          <cell r="K38">
            <v>0</v>
          </cell>
          <cell r="L38">
            <v>113221960.81</v>
          </cell>
          <cell r="M38">
            <v>0</v>
          </cell>
          <cell r="N38">
            <v>141794660.92000002</v>
          </cell>
          <cell r="O38">
            <v>1698493.1099999999</v>
          </cell>
          <cell r="P38">
            <v>0</v>
          </cell>
          <cell r="Q38">
            <v>26540059.870000001</v>
          </cell>
          <cell r="R38">
            <v>0</v>
          </cell>
          <cell r="S38">
            <v>806114.61</v>
          </cell>
          <cell r="T38">
            <v>0</v>
          </cell>
          <cell r="U38">
            <v>110181598.08</v>
          </cell>
          <cell r="V38">
            <v>0</v>
          </cell>
          <cell r="W38">
            <v>139226265.66999999</v>
          </cell>
          <cell r="X38">
            <v>1934707.43</v>
          </cell>
          <cell r="Y38">
            <v>0</v>
          </cell>
          <cell r="Z38">
            <v>27485991.190000005</v>
          </cell>
          <cell r="AA38">
            <v>0</v>
          </cell>
          <cell r="AB38">
            <v>893934.83000000007</v>
          </cell>
          <cell r="AC38">
            <v>0</v>
          </cell>
          <cell r="AD38">
            <v>112371778.13</v>
          </cell>
          <cell r="AE38">
            <v>0</v>
          </cell>
          <cell r="AF38">
            <v>142686411.57999998</v>
          </cell>
          <cell r="AG38">
            <v>2211067.61</v>
          </cell>
          <cell r="AH38">
            <v>0</v>
          </cell>
          <cell r="AI38">
            <v>28081106.639999997</v>
          </cell>
          <cell r="AJ38">
            <v>0</v>
          </cell>
          <cell r="AK38">
            <v>957148.98</v>
          </cell>
          <cell r="AL38">
            <v>0</v>
          </cell>
          <cell r="AM38">
            <v>113607772.94000001</v>
          </cell>
          <cell r="AN38">
            <v>0</v>
          </cell>
          <cell r="AO38">
            <v>144857096.17000002</v>
          </cell>
          <cell r="AP38">
            <v>0</v>
          </cell>
          <cell r="AQ38">
            <v>0</v>
          </cell>
          <cell r="AR38">
            <v>31825481.800000001</v>
          </cell>
          <cell r="AS38">
            <v>0</v>
          </cell>
          <cell r="AT38">
            <v>0</v>
          </cell>
          <cell r="AU38">
            <v>0</v>
          </cell>
          <cell r="AV38">
            <v>115832760.58999999</v>
          </cell>
          <cell r="AW38">
            <v>0</v>
          </cell>
          <cell r="AX38">
            <v>147658242.38999999</v>
          </cell>
        </row>
        <row r="39">
          <cell r="A39">
            <v>0</v>
          </cell>
          <cell r="B39">
            <v>0</v>
          </cell>
          <cell r="C39">
            <v>0</v>
          </cell>
          <cell r="D39" t="str">
            <v>Tarif Relevé &amp; comptage</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row>
        <row r="40">
          <cell r="A40">
            <v>0</v>
          </cell>
          <cell r="B40">
            <v>0</v>
          </cell>
          <cell r="C40">
            <v>0</v>
          </cell>
          <cell r="D40" t="str">
            <v>Coûts imputés</v>
          </cell>
          <cell r="E40" t="str">
            <v>EUR</v>
          </cell>
          <cell r="F40">
            <v>4146.3999999999996</v>
          </cell>
          <cell r="G40">
            <v>0</v>
          </cell>
          <cell r="H40">
            <v>1442428.9</v>
          </cell>
          <cell r="I40">
            <v>0</v>
          </cell>
          <cell r="J40">
            <v>104696.6</v>
          </cell>
          <cell r="K40">
            <v>0</v>
          </cell>
          <cell r="L40">
            <v>8346776.2999999989</v>
          </cell>
          <cell r="M40">
            <v>0</v>
          </cell>
          <cell r="N40">
            <v>9898048.1999999993</v>
          </cell>
          <cell r="O40">
            <v>4163.84</v>
          </cell>
          <cell r="P40">
            <v>0</v>
          </cell>
          <cell r="Q40">
            <v>1442770.56</v>
          </cell>
          <cell r="R40">
            <v>0</v>
          </cell>
          <cell r="S40">
            <v>102014.08</v>
          </cell>
          <cell r="T40">
            <v>0</v>
          </cell>
          <cell r="U40">
            <v>8462758.7499999981</v>
          </cell>
          <cell r="V40">
            <v>0</v>
          </cell>
          <cell r="W40">
            <v>10011707.229999999</v>
          </cell>
          <cell r="X40">
            <v>4163.5200000000004</v>
          </cell>
          <cell r="Y40">
            <v>0</v>
          </cell>
          <cell r="Z40">
            <v>1436934.8400000003</v>
          </cell>
          <cell r="AA40">
            <v>0</v>
          </cell>
          <cell r="AB40">
            <v>98883.6</v>
          </cell>
          <cell r="AC40">
            <v>0</v>
          </cell>
          <cell r="AD40">
            <v>8546823.0199999996</v>
          </cell>
          <cell r="AE40">
            <v>0</v>
          </cell>
          <cell r="AF40">
            <v>10086804.98</v>
          </cell>
          <cell r="AG40">
            <v>4132.5600000000004</v>
          </cell>
          <cell r="AH40">
            <v>0</v>
          </cell>
          <cell r="AI40">
            <v>1420567.5</v>
          </cell>
          <cell r="AJ40">
            <v>0</v>
          </cell>
          <cell r="AK40">
            <v>95048.88</v>
          </cell>
          <cell r="AL40">
            <v>0</v>
          </cell>
          <cell r="AM40">
            <v>8558179.0700000003</v>
          </cell>
          <cell r="AN40">
            <v>0</v>
          </cell>
          <cell r="AO40">
            <v>10077928.01</v>
          </cell>
          <cell r="AP40">
            <v>0</v>
          </cell>
          <cell r="AQ40">
            <v>0</v>
          </cell>
          <cell r="AR40">
            <v>1412672.2199999997</v>
          </cell>
          <cell r="AS40">
            <v>0</v>
          </cell>
          <cell r="AT40">
            <v>0</v>
          </cell>
          <cell r="AU40">
            <v>0</v>
          </cell>
          <cell r="AV40">
            <v>8706732.2200000044</v>
          </cell>
          <cell r="AW40">
            <v>0</v>
          </cell>
          <cell r="AX40">
            <v>10119404.440000005</v>
          </cell>
        </row>
        <row r="41">
          <cell r="A41">
            <v>0</v>
          </cell>
          <cell r="B41">
            <v>0</v>
          </cell>
          <cell r="C41">
            <v>0</v>
          </cell>
          <cell r="D41" t="str">
            <v>Nombre de compteurs</v>
          </cell>
          <cell r="E41">
            <v>0</v>
          </cell>
          <cell r="F41">
            <v>8</v>
          </cell>
          <cell r="G41">
            <v>0</v>
          </cell>
          <cell r="H41">
            <v>2773</v>
          </cell>
          <cell r="I41">
            <v>10</v>
          </cell>
          <cell r="J41">
            <v>202</v>
          </cell>
          <cell r="K41">
            <v>2919</v>
          </cell>
          <cell r="L41">
            <v>661727</v>
          </cell>
          <cell r="M41">
            <v>325</v>
          </cell>
          <cell r="N41">
            <v>667964</v>
          </cell>
          <cell r="O41">
            <v>8</v>
          </cell>
          <cell r="P41">
            <v>0</v>
          </cell>
          <cell r="Q41">
            <v>2762</v>
          </cell>
          <cell r="R41">
            <v>10</v>
          </cell>
          <cell r="S41">
            <v>196</v>
          </cell>
          <cell r="T41">
            <v>2977</v>
          </cell>
          <cell r="U41">
            <v>667364</v>
          </cell>
          <cell r="V41">
            <v>331</v>
          </cell>
          <cell r="W41">
            <v>673648</v>
          </cell>
          <cell r="X41">
            <v>8</v>
          </cell>
          <cell r="Y41">
            <v>0</v>
          </cell>
          <cell r="Z41">
            <v>2751</v>
          </cell>
          <cell r="AA41">
            <v>10</v>
          </cell>
          <cell r="AB41">
            <v>190</v>
          </cell>
          <cell r="AC41">
            <v>3037</v>
          </cell>
          <cell r="AD41">
            <v>673049</v>
          </cell>
          <cell r="AE41">
            <v>337</v>
          </cell>
          <cell r="AF41">
            <v>679382</v>
          </cell>
          <cell r="AG41">
            <v>8</v>
          </cell>
          <cell r="AH41">
            <v>0</v>
          </cell>
          <cell r="AI41">
            <v>2740</v>
          </cell>
          <cell r="AJ41">
            <v>10</v>
          </cell>
          <cell r="AK41">
            <v>184</v>
          </cell>
          <cell r="AL41">
            <v>3098</v>
          </cell>
          <cell r="AM41">
            <v>678783</v>
          </cell>
          <cell r="AN41">
            <v>343</v>
          </cell>
          <cell r="AO41">
            <v>685166</v>
          </cell>
          <cell r="AP41">
            <v>0</v>
          </cell>
          <cell r="AQ41">
            <v>0</v>
          </cell>
          <cell r="AR41">
            <v>2737</v>
          </cell>
          <cell r="AS41">
            <v>10</v>
          </cell>
          <cell r="AT41">
            <v>0</v>
          </cell>
          <cell r="AU41">
            <v>3338</v>
          </cell>
          <cell r="AV41">
            <v>684566</v>
          </cell>
          <cell r="AW41">
            <v>349</v>
          </cell>
          <cell r="AX41">
            <v>691000</v>
          </cell>
        </row>
        <row r="42">
          <cell r="A42" t="str">
            <v>E1</v>
          </cell>
          <cell r="B42">
            <v>42</v>
          </cell>
          <cell r="C42">
            <v>0</v>
          </cell>
          <cell r="D42" t="str">
            <v>Tarif</v>
          </cell>
          <cell r="E42" t="str">
            <v>EUR/an</v>
          </cell>
          <cell r="F42">
            <v>518.29999999999995</v>
          </cell>
          <cell r="G42">
            <v>0</v>
          </cell>
          <cell r="H42">
            <v>518.29999999999995</v>
          </cell>
          <cell r="I42">
            <v>0</v>
          </cell>
          <cell r="J42">
            <v>518.29999999999995</v>
          </cell>
          <cell r="K42">
            <v>518.29999999999995</v>
          </cell>
          <cell r="L42">
            <v>10.199999999999999</v>
          </cell>
          <cell r="M42">
            <v>259.14999999999998</v>
          </cell>
          <cell r="N42">
            <v>0</v>
          </cell>
          <cell r="O42">
            <v>520.48</v>
          </cell>
          <cell r="P42">
            <v>0</v>
          </cell>
          <cell r="Q42">
            <v>520.48</v>
          </cell>
          <cell r="R42">
            <v>0</v>
          </cell>
          <cell r="S42">
            <v>520.48</v>
          </cell>
          <cell r="T42">
            <v>520.48</v>
          </cell>
          <cell r="U42">
            <v>10.23</v>
          </cell>
          <cell r="V42">
            <v>260.24</v>
          </cell>
          <cell r="W42">
            <v>0</v>
          </cell>
          <cell r="X42">
            <v>520.44000000000005</v>
          </cell>
          <cell r="Y42">
            <v>0</v>
          </cell>
          <cell r="Z42">
            <v>520.44000000000005</v>
          </cell>
          <cell r="AA42">
            <v>0</v>
          </cell>
          <cell r="AB42">
            <v>520.44000000000005</v>
          </cell>
          <cell r="AC42">
            <v>520.44000000000005</v>
          </cell>
          <cell r="AD42">
            <v>10.220000000000001</v>
          </cell>
          <cell r="AE42">
            <v>260.22000000000003</v>
          </cell>
          <cell r="AF42">
            <v>0</v>
          </cell>
          <cell r="AG42">
            <v>516.57000000000005</v>
          </cell>
          <cell r="AH42">
            <v>0</v>
          </cell>
          <cell r="AI42">
            <v>516.57000000000005</v>
          </cell>
          <cell r="AJ42">
            <v>0</v>
          </cell>
          <cell r="AK42">
            <v>516.57000000000005</v>
          </cell>
          <cell r="AL42">
            <v>516.57000000000005</v>
          </cell>
          <cell r="AM42">
            <v>10.119999999999999</v>
          </cell>
          <cell r="AN42">
            <v>258.29000000000002</v>
          </cell>
          <cell r="AO42">
            <v>0</v>
          </cell>
          <cell r="AP42">
            <v>0</v>
          </cell>
          <cell r="AQ42">
            <v>0</v>
          </cell>
          <cell r="AR42">
            <v>514.26</v>
          </cell>
          <cell r="AS42">
            <v>0</v>
          </cell>
          <cell r="AT42">
            <v>0</v>
          </cell>
          <cell r="AU42">
            <v>514.26</v>
          </cell>
          <cell r="AV42">
            <v>10.08</v>
          </cell>
          <cell r="AW42">
            <v>257.13</v>
          </cell>
          <cell r="AX42">
            <v>0</v>
          </cell>
        </row>
        <row r="43">
          <cell r="A43">
            <v>0</v>
          </cell>
          <cell r="B43">
            <v>0</v>
          </cell>
          <cell r="C43">
            <v>0</v>
          </cell>
          <cell r="D43" t="str">
            <v>Recettes</v>
          </cell>
          <cell r="E43" t="str">
            <v>EUR</v>
          </cell>
          <cell r="F43">
            <v>4146.3999999999996</v>
          </cell>
          <cell r="G43">
            <v>0</v>
          </cell>
          <cell r="H43">
            <v>1442428.9</v>
          </cell>
          <cell r="I43">
            <v>0</v>
          </cell>
          <cell r="J43">
            <v>104696.6</v>
          </cell>
          <cell r="K43">
            <v>0</v>
          </cell>
          <cell r="L43">
            <v>8346756.8499999996</v>
          </cell>
          <cell r="M43">
            <v>0</v>
          </cell>
          <cell r="N43">
            <v>9898028.75</v>
          </cell>
          <cell r="O43">
            <v>4163.84</v>
          </cell>
          <cell r="P43">
            <v>0</v>
          </cell>
          <cell r="Q43">
            <v>1442770.56</v>
          </cell>
          <cell r="R43">
            <v>0</v>
          </cell>
          <cell r="S43">
            <v>102014.08</v>
          </cell>
          <cell r="T43">
            <v>0</v>
          </cell>
          <cell r="U43">
            <v>8462742.1199999992</v>
          </cell>
          <cell r="V43">
            <v>0</v>
          </cell>
          <cell r="W43">
            <v>10011690.6</v>
          </cell>
          <cell r="X43">
            <v>4163.5200000000004</v>
          </cell>
          <cell r="Y43">
            <v>0</v>
          </cell>
          <cell r="Z43">
            <v>1436934.84</v>
          </cell>
          <cell r="AA43">
            <v>0</v>
          </cell>
          <cell r="AB43">
            <v>98883.6</v>
          </cell>
          <cell r="AC43">
            <v>0</v>
          </cell>
          <cell r="AD43">
            <v>8546831.1999999993</v>
          </cell>
          <cell r="AE43">
            <v>0</v>
          </cell>
          <cell r="AF43">
            <v>10086813.16</v>
          </cell>
          <cell r="AG43">
            <v>4132.5600000000004</v>
          </cell>
          <cell r="AH43">
            <v>0</v>
          </cell>
          <cell r="AI43">
            <v>1420567.5</v>
          </cell>
          <cell r="AJ43">
            <v>0</v>
          </cell>
          <cell r="AK43">
            <v>95048.88</v>
          </cell>
          <cell r="AL43">
            <v>0</v>
          </cell>
          <cell r="AM43">
            <v>8558211.2899999991</v>
          </cell>
          <cell r="AN43">
            <v>0</v>
          </cell>
          <cell r="AO43">
            <v>10077960.229999999</v>
          </cell>
          <cell r="AP43">
            <v>0</v>
          </cell>
          <cell r="AQ43">
            <v>0</v>
          </cell>
          <cell r="AR43">
            <v>1412672.22</v>
          </cell>
          <cell r="AS43">
            <v>0</v>
          </cell>
          <cell r="AT43">
            <v>0</v>
          </cell>
          <cell r="AU43">
            <v>0</v>
          </cell>
          <cell r="AV43">
            <v>8706763.5299999993</v>
          </cell>
          <cell r="AW43">
            <v>0</v>
          </cell>
          <cell r="AX43">
            <v>10119435.75</v>
          </cell>
        </row>
        <row r="44">
          <cell r="A44">
            <v>0</v>
          </cell>
          <cell r="B44">
            <v>0</v>
          </cell>
          <cell r="C44">
            <v>0</v>
          </cell>
          <cell r="D44" t="str">
            <v>Tarif Obligations de service public</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row>
        <row r="45">
          <cell r="A45">
            <v>0</v>
          </cell>
          <cell r="B45">
            <v>0</v>
          </cell>
          <cell r="C45">
            <v>0</v>
          </cell>
          <cell r="D45" t="str">
            <v>Coûts imputés</v>
          </cell>
          <cell r="E45" t="str">
            <v>EUR</v>
          </cell>
          <cell r="F45">
            <v>183701.47037894544</v>
          </cell>
          <cell r="G45">
            <v>0</v>
          </cell>
          <cell r="H45">
            <v>4031147.3217425942</v>
          </cell>
          <cell r="I45">
            <v>0</v>
          </cell>
          <cell r="J45">
            <v>118516.17819774168</v>
          </cell>
          <cell r="K45">
            <v>0</v>
          </cell>
          <cell r="L45">
            <v>24137963.509680722</v>
          </cell>
          <cell r="M45">
            <v>0</v>
          </cell>
          <cell r="N45">
            <v>28471328.480000004</v>
          </cell>
          <cell r="O45">
            <v>227056.41167678573</v>
          </cell>
          <cell r="P45">
            <v>0</v>
          </cell>
          <cell r="Q45">
            <v>4795033.325428687</v>
          </cell>
          <cell r="R45">
            <v>0</v>
          </cell>
          <cell r="S45">
            <v>184870.0274419346</v>
          </cell>
          <cell r="T45">
            <v>0</v>
          </cell>
          <cell r="U45">
            <v>28090852.315452598</v>
          </cell>
          <cell r="V45">
            <v>0</v>
          </cell>
          <cell r="W45">
            <v>33297812.080000006</v>
          </cell>
          <cell r="X45">
            <v>237090.80523738111</v>
          </cell>
          <cell r="Y45">
            <v>0</v>
          </cell>
          <cell r="Z45">
            <v>4853627.4091312829</v>
          </cell>
          <cell r="AA45">
            <v>0</v>
          </cell>
          <cell r="AB45">
            <v>211760.99960358365</v>
          </cell>
          <cell r="AC45">
            <v>0</v>
          </cell>
          <cell r="AD45">
            <v>28594693.496027753</v>
          </cell>
          <cell r="AE45">
            <v>0</v>
          </cell>
          <cell r="AF45">
            <v>33897172.710000001</v>
          </cell>
          <cell r="AG45">
            <v>243623.38445072889</v>
          </cell>
          <cell r="AH45">
            <v>0</v>
          </cell>
          <cell r="AI45">
            <v>4848439.1981286332</v>
          </cell>
          <cell r="AJ45">
            <v>0</v>
          </cell>
          <cell r="AK45">
            <v>225648.31769671256</v>
          </cell>
          <cell r="AL45">
            <v>0</v>
          </cell>
          <cell r="AM45">
            <v>29189610.879723929</v>
          </cell>
          <cell r="AN45">
            <v>0</v>
          </cell>
          <cell r="AO45">
            <v>34507321.780000001</v>
          </cell>
          <cell r="AP45">
            <v>0</v>
          </cell>
          <cell r="AQ45">
            <v>0</v>
          </cell>
          <cell r="AR45">
            <v>5320531.4853042364</v>
          </cell>
          <cell r="AS45">
            <v>0</v>
          </cell>
          <cell r="AT45">
            <v>0</v>
          </cell>
          <cell r="AU45">
            <v>0</v>
          </cell>
          <cell r="AV45">
            <v>29842429.384695765</v>
          </cell>
          <cell r="AW45">
            <v>0</v>
          </cell>
          <cell r="AX45">
            <v>35162960.870000005</v>
          </cell>
        </row>
        <row r="46">
          <cell r="A46">
            <v>0</v>
          </cell>
          <cell r="B46">
            <v>0</v>
          </cell>
          <cell r="C46">
            <v>0</v>
          </cell>
          <cell r="D46" t="str">
            <v>Consommation totale</v>
          </cell>
          <cell r="E46" t="str">
            <v>MWh T</v>
          </cell>
          <cell r="F46">
            <v>226607</v>
          </cell>
          <cell r="G46">
            <v>0</v>
          </cell>
          <cell r="H46">
            <v>2007936</v>
          </cell>
          <cell r="I46">
            <v>0</v>
          </cell>
          <cell r="J46">
            <v>24766</v>
          </cell>
          <cell r="K46">
            <v>0</v>
          </cell>
          <cell r="L46">
            <v>2125921</v>
          </cell>
          <cell r="M46">
            <v>0</v>
          </cell>
          <cell r="N46">
            <v>0</v>
          </cell>
          <cell r="O46">
            <v>223208</v>
          </cell>
          <cell r="P46">
            <v>0</v>
          </cell>
          <cell r="Q46">
            <v>1981230</v>
          </cell>
          <cell r="R46">
            <v>0</v>
          </cell>
          <cell r="S46">
            <v>24023</v>
          </cell>
          <cell r="T46">
            <v>0</v>
          </cell>
          <cell r="U46">
            <v>2081344</v>
          </cell>
          <cell r="V46">
            <v>0</v>
          </cell>
          <cell r="W46">
            <v>0</v>
          </cell>
          <cell r="X46">
            <v>219860</v>
          </cell>
          <cell r="Y46">
            <v>0</v>
          </cell>
          <cell r="Z46">
            <v>1954880</v>
          </cell>
          <cell r="AA46">
            <v>0</v>
          </cell>
          <cell r="AB46">
            <v>23302</v>
          </cell>
          <cell r="AC46">
            <v>0</v>
          </cell>
          <cell r="AD46">
            <v>2039193</v>
          </cell>
          <cell r="AE46">
            <v>0</v>
          </cell>
          <cell r="AF46">
            <v>0</v>
          </cell>
          <cell r="AG46">
            <v>216562</v>
          </cell>
          <cell r="AH46">
            <v>0</v>
          </cell>
          <cell r="AI46">
            <v>1928880</v>
          </cell>
          <cell r="AJ46">
            <v>0</v>
          </cell>
          <cell r="AK46">
            <v>22603</v>
          </cell>
          <cell r="AL46">
            <v>0</v>
          </cell>
          <cell r="AM46">
            <v>1999423</v>
          </cell>
          <cell r="AN46">
            <v>0</v>
          </cell>
          <cell r="AO46">
            <v>0</v>
          </cell>
          <cell r="AP46">
            <v>0</v>
          </cell>
          <cell r="AQ46">
            <v>0</v>
          </cell>
          <cell r="AR46">
            <v>2116540</v>
          </cell>
          <cell r="AS46">
            <v>0</v>
          </cell>
          <cell r="AT46">
            <v>0</v>
          </cell>
          <cell r="AU46">
            <v>0</v>
          </cell>
          <cell r="AV46">
            <v>1983682</v>
          </cell>
          <cell r="AW46">
            <v>0</v>
          </cell>
          <cell r="AX46">
            <v>0</v>
          </cell>
        </row>
        <row r="47">
          <cell r="A47" t="str">
            <v>D02</v>
          </cell>
          <cell r="B47">
            <v>47</v>
          </cell>
          <cell r="C47">
            <v>0</v>
          </cell>
          <cell r="D47" t="str">
            <v>Tarif</v>
          </cell>
          <cell r="E47" t="str">
            <v>EUR/kWh</v>
          </cell>
          <cell r="F47">
            <v>8.1099999999999998E-4</v>
          </cell>
          <cell r="G47">
            <v>0</v>
          </cell>
          <cell r="H47">
            <v>2.0079999999999998E-3</v>
          </cell>
          <cell r="I47">
            <v>0</v>
          </cell>
          <cell r="J47">
            <v>4.7850000000000002E-3</v>
          </cell>
          <cell r="K47">
            <v>0</v>
          </cell>
          <cell r="L47">
            <v>1.1354E-2</v>
          </cell>
          <cell r="M47">
            <v>0</v>
          </cell>
          <cell r="N47">
            <v>0</v>
          </cell>
          <cell r="O47">
            <v>1.0169999999999999E-3</v>
          </cell>
          <cell r="P47">
            <v>0</v>
          </cell>
          <cell r="Q47">
            <v>2.4199999999999998E-3</v>
          </cell>
          <cell r="R47">
            <v>0</v>
          </cell>
          <cell r="S47">
            <v>7.6959999999999997E-3</v>
          </cell>
          <cell r="T47">
            <v>0</v>
          </cell>
          <cell r="U47">
            <v>1.3496000000000001E-2</v>
          </cell>
          <cell r="V47">
            <v>0</v>
          </cell>
          <cell r="W47">
            <v>0</v>
          </cell>
          <cell r="X47">
            <v>1.078E-3</v>
          </cell>
          <cell r="Y47">
            <v>0</v>
          </cell>
          <cell r="Z47">
            <v>2.483E-3</v>
          </cell>
          <cell r="AA47">
            <v>0</v>
          </cell>
          <cell r="AB47">
            <v>9.0879999999999989E-3</v>
          </cell>
          <cell r="AC47">
            <v>0</v>
          </cell>
          <cell r="AD47">
            <v>1.4022999999999999E-2</v>
          </cell>
          <cell r="AE47">
            <v>0</v>
          </cell>
          <cell r="AF47">
            <v>0</v>
          </cell>
          <cell r="AG47">
            <v>1.1249999999999999E-3</v>
          </cell>
          <cell r="AH47">
            <v>0</v>
          </cell>
          <cell r="AI47">
            <v>2.5139999999999997E-3</v>
          </cell>
          <cell r="AJ47">
            <v>0</v>
          </cell>
          <cell r="AK47">
            <v>9.9830000000000006E-3</v>
          </cell>
          <cell r="AL47">
            <v>0</v>
          </cell>
          <cell r="AM47">
            <v>1.4599000000000001E-2</v>
          </cell>
          <cell r="AN47">
            <v>0</v>
          </cell>
          <cell r="AO47">
            <v>0</v>
          </cell>
          <cell r="AP47">
            <v>0</v>
          </cell>
          <cell r="AQ47">
            <v>0</v>
          </cell>
          <cell r="AR47">
            <v>2.5139999999999997E-3</v>
          </cell>
          <cell r="AS47">
            <v>0</v>
          </cell>
          <cell r="AT47">
            <v>0</v>
          </cell>
          <cell r="AU47">
            <v>0</v>
          </cell>
          <cell r="AV47">
            <v>1.5044E-2</v>
          </cell>
          <cell r="AW47">
            <v>0</v>
          </cell>
          <cell r="AX47">
            <v>0</v>
          </cell>
        </row>
        <row r="48">
          <cell r="A48">
            <v>0</v>
          </cell>
          <cell r="B48">
            <v>0</v>
          </cell>
          <cell r="C48">
            <v>0</v>
          </cell>
          <cell r="D48" t="str">
            <v>Recettes</v>
          </cell>
          <cell r="E48" t="str">
            <v>EUR</v>
          </cell>
          <cell r="F48">
            <v>183778.28</v>
          </cell>
          <cell r="G48">
            <v>0</v>
          </cell>
          <cell r="H48">
            <v>4031935.49</v>
          </cell>
          <cell r="I48">
            <v>0</v>
          </cell>
          <cell r="J48">
            <v>118505.31</v>
          </cell>
          <cell r="K48">
            <v>0</v>
          </cell>
          <cell r="L48">
            <v>24137707.030000001</v>
          </cell>
          <cell r="M48">
            <v>0</v>
          </cell>
          <cell r="N48">
            <v>28471926.109999999</v>
          </cell>
          <cell r="O48">
            <v>227002.54</v>
          </cell>
          <cell r="P48">
            <v>0</v>
          </cell>
          <cell r="Q48">
            <v>4794576.5999999996</v>
          </cell>
          <cell r="R48">
            <v>0</v>
          </cell>
          <cell r="S48">
            <v>184881.01</v>
          </cell>
          <cell r="T48">
            <v>0</v>
          </cell>
          <cell r="U48">
            <v>28089818.620000001</v>
          </cell>
          <cell r="V48">
            <v>0</v>
          </cell>
          <cell r="W48">
            <v>33296278.77</v>
          </cell>
          <cell r="X48">
            <v>237009.08</v>
          </cell>
          <cell r="Y48">
            <v>0</v>
          </cell>
          <cell r="Z48">
            <v>4853967.04</v>
          </cell>
          <cell r="AA48">
            <v>0</v>
          </cell>
          <cell r="AB48">
            <v>211768.58</v>
          </cell>
          <cell r="AC48">
            <v>0</v>
          </cell>
          <cell r="AD48">
            <v>28595603.440000001</v>
          </cell>
          <cell r="AE48">
            <v>0</v>
          </cell>
          <cell r="AF48">
            <v>33898348.140000001</v>
          </cell>
          <cell r="AG48">
            <v>243632.25</v>
          </cell>
          <cell r="AH48">
            <v>0</v>
          </cell>
          <cell r="AI48">
            <v>4849204.32</v>
          </cell>
          <cell r="AJ48">
            <v>0</v>
          </cell>
          <cell r="AK48">
            <v>225645.75</v>
          </cell>
          <cell r="AL48">
            <v>0</v>
          </cell>
          <cell r="AM48">
            <v>29189576.379999999</v>
          </cell>
          <cell r="AN48">
            <v>0</v>
          </cell>
          <cell r="AO48">
            <v>34508058.700000003</v>
          </cell>
          <cell r="AP48">
            <v>0</v>
          </cell>
          <cell r="AQ48">
            <v>0</v>
          </cell>
          <cell r="AR48">
            <v>5320981.5599999996</v>
          </cell>
          <cell r="AS48">
            <v>0</v>
          </cell>
          <cell r="AT48">
            <v>0</v>
          </cell>
          <cell r="AU48">
            <v>0</v>
          </cell>
          <cell r="AV48">
            <v>29842512.010000002</v>
          </cell>
          <cell r="AW48">
            <v>0</v>
          </cell>
          <cell r="AX48">
            <v>35163493.57</v>
          </cell>
        </row>
        <row r="49">
          <cell r="A49">
            <v>0</v>
          </cell>
          <cell r="B49">
            <v>0</v>
          </cell>
          <cell r="C49">
            <v>0</v>
          </cell>
          <cell r="D49" t="str">
            <v xml:space="preserve"> Surcharges</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row>
        <row r="50">
          <cell r="A50">
            <v>0</v>
          </cell>
          <cell r="B50">
            <v>0</v>
          </cell>
          <cell r="C50">
            <v>0</v>
          </cell>
          <cell r="D50" t="str">
            <v>Surcharge Pensions</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row>
        <row r="51">
          <cell r="A51">
            <v>0</v>
          </cell>
          <cell r="B51">
            <v>0</v>
          </cell>
          <cell r="C51">
            <v>0</v>
          </cell>
          <cell r="D51" t="str">
            <v>Coûts imputés</v>
          </cell>
          <cell r="E51" t="str">
            <v>EUR</v>
          </cell>
          <cell r="F51">
            <v>28482.772210643034</v>
          </cell>
          <cell r="G51">
            <v>0</v>
          </cell>
          <cell r="H51">
            <v>616967.53131927631</v>
          </cell>
          <cell r="I51">
            <v>0</v>
          </cell>
          <cell r="J51">
            <v>12457.370111324313</v>
          </cell>
          <cell r="K51">
            <v>0</v>
          </cell>
          <cell r="L51">
            <v>2602731.1363587566</v>
          </cell>
          <cell r="M51">
            <v>0</v>
          </cell>
          <cell r="N51">
            <v>3260638.8100000005</v>
          </cell>
          <cell r="O51">
            <v>36652.405847727605</v>
          </cell>
          <cell r="P51">
            <v>0</v>
          </cell>
          <cell r="Q51">
            <v>562608.1800949747</v>
          </cell>
          <cell r="R51">
            <v>0</v>
          </cell>
          <cell r="S51">
            <v>12412.555513850397</v>
          </cell>
          <cell r="T51">
            <v>0</v>
          </cell>
          <cell r="U51">
            <v>2303736.0485434467</v>
          </cell>
          <cell r="V51">
            <v>0</v>
          </cell>
          <cell r="W51">
            <v>2915409.1899999995</v>
          </cell>
          <cell r="X51">
            <v>38630.096963035954</v>
          </cell>
          <cell r="Y51">
            <v>0</v>
          </cell>
          <cell r="Z51">
            <v>508729.97201887862</v>
          </cell>
          <cell r="AA51">
            <v>0</v>
          </cell>
          <cell r="AB51">
            <v>12514.973452139397</v>
          </cell>
          <cell r="AC51">
            <v>0</v>
          </cell>
          <cell r="AD51">
            <v>2037177.4575659458</v>
          </cell>
          <cell r="AE51">
            <v>0</v>
          </cell>
          <cell r="AF51">
            <v>2597052.5</v>
          </cell>
          <cell r="AG51">
            <v>42020.073772968295</v>
          </cell>
          <cell r="AH51">
            <v>0</v>
          </cell>
          <cell r="AI51">
            <v>459843.68808481871</v>
          </cell>
          <cell r="AJ51">
            <v>0</v>
          </cell>
          <cell r="AK51">
            <v>12180.240448875265</v>
          </cell>
          <cell r="AL51">
            <v>0</v>
          </cell>
          <cell r="AM51">
            <v>1794174.4876933377</v>
          </cell>
          <cell r="AN51">
            <v>0</v>
          </cell>
          <cell r="AO51">
            <v>2308218.4900000002</v>
          </cell>
          <cell r="AP51">
            <v>0</v>
          </cell>
          <cell r="AQ51">
            <v>0</v>
          </cell>
          <cell r="AR51">
            <v>461448.1861678487</v>
          </cell>
          <cell r="AS51">
            <v>0</v>
          </cell>
          <cell r="AT51">
            <v>0</v>
          </cell>
          <cell r="AU51">
            <v>0</v>
          </cell>
          <cell r="AV51">
            <v>1593617.5338321519</v>
          </cell>
          <cell r="AW51">
            <v>0</v>
          </cell>
          <cell r="AX51">
            <v>2055065.7200000007</v>
          </cell>
        </row>
        <row r="52">
          <cell r="A52">
            <v>0</v>
          </cell>
          <cell r="B52">
            <v>0</v>
          </cell>
          <cell r="C52">
            <v>0</v>
          </cell>
          <cell r="D52" t="str">
            <v>Consommation totale</v>
          </cell>
          <cell r="E52" t="str">
            <v>MWh T</v>
          </cell>
          <cell r="F52">
            <v>226607</v>
          </cell>
          <cell r="G52">
            <v>0</v>
          </cell>
          <cell r="H52">
            <v>2007936</v>
          </cell>
          <cell r="I52">
            <v>0</v>
          </cell>
          <cell r="J52">
            <v>24766</v>
          </cell>
          <cell r="K52">
            <v>0</v>
          </cell>
          <cell r="L52">
            <v>2125921</v>
          </cell>
          <cell r="M52">
            <v>0</v>
          </cell>
          <cell r="N52">
            <v>0</v>
          </cell>
          <cell r="O52">
            <v>223208</v>
          </cell>
          <cell r="P52">
            <v>0</v>
          </cell>
          <cell r="Q52">
            <v>1981230</v>
          </cell>
          <cell r="R52">
            <v>0</v>
          </cell>
          <cell r="S52">
            <v>24023</v>
          </cell>
          <cell r="T52">
            <v>0</v>
          </cell>
          <cell r="U52">
            <v>2081344</v>
          </cell>
          <cell r="V52">
            <v>0</v>
          </cell>
          <cell r="W52">
            <v>0</v>
          </cell>
          <cell r="X52">
            <v>219860</v>
          </cell>
          <cell r="Y52">
            <v>0</v>
          </cell>
          <cell r="Z52">
            <v>1954880</v>
          </cell>
          <cell r="AA52">
            <v>0</v>
          </cell>
          <cell r="AB52">
            <v>23302</v>
          </cell>
          <cell r="AC52">
            <v>0</v>
          </cell>
          <cell r="AD52">
            <v>2039193</v>
          </cell>
          <cell r="AE52">
            <v>0</v>
          </cell>
          <cell r="AF52">
            <v>0</v>
          </cell>
          <cell r="AG52">
            <v>216562</v>
          </cell>
          <cell r="AH52">
            <v>0</v>
          </cell>
          <cell r="AI52">
            <v>1928880</v>
          </cell>
          <cell r="AJ52">
            <v>0</v>
          </cell>
          <cell r="AK52">
            <v>22603</v>
          </cell>
          <cell r="AL52">
            <v>0</v>
          </cell>
          <cell r="AM52">
            <v>1999423</v>
          </cell>
          <cell r="AN52">
            <v>0</v>
          </cell>
          <cell r="AO52">
            <v>0</v>
          </cell>
          <cell r="AP52">
            <v>0</v>
          </cell>
          <cell r="AQ52">
            <v>0</v>
          </cell>
          <cell r="AR52">
            <v>2116540</v>
          </cell>
          <cell r="AS52">
            <v>0</v>
          </cell>
          <cell r="AT52">
            <v>0</v>
          </cell>
          <cell r="AU52">
            <v>0</v>
          </cell>
          <cell r="AV52">
            <v>1983682</v>
          </cell>
          <cell r="AW52">
            <v>0</v>
          </cell>
          <cell r="AX52">
            <v>0</v>
          </cell>
        </row>
        <row r="53">
          <cell r="A53" t="str">
            <v>D08</v>
          </cell>
          <cell r="B53">
            <v>53</v>
          </cell>
          <cell r="C53">
            <v>0</v>
          </cell>
          <cell r="D53" t="str">
            <v>Tarif</v>
          </cell>
          <cell r="E53" t="str">
            <v>EUR/kWh</v>
          </cell>
          <cell r="F53">
            <v>1.26E-4</v>
          </cell>
          <cell r="G53">
            <v>0</v>
          </cell>
          <cell r="H53">
            <v>3.0699999999999998E-4</v>
          </cell>
          <cell r="I53">
            <v>0</v>
          </cell>
          <cell r="J53">
            <v>5.0299999999999997E-4</v>
          </cell>
          <cell r="K53">
            <v>0</v>
          </cell>
          <cell r="L53">
            <v>1.224E-3</v>
          </cell>
          <cell r="M53">
            <v>0</v>
          </cell>
          <cell r="N53">
            <v>0</v>
          </cell>
          <cell r="O53">
            <v>1.64E-4</v>
          </cell>
          <cell r="P53">
            <v>0</v>
          </cell>
          <cell r="Q53">
            <v>2.8399999999999996E-4</v>
          </cell>
          <cell r="R53">
            <v>0</v>
          </cell>
          <cell r="S53">
            <v>5.1699999999999999E-4</v>
          </cell>
          <cell r="T53">
            <v>0</v>
          </cell>
          <cell r="U53">
            <v>1.1069999999999999E-3</v>
          </cell>
          <cell r="V53">
            <v>0</v>
          </cell>
          <cell r="W53">
            <v>0</v>
          </cell>
          <cell r="X53">
            <v>1.76E-4</v>
          </cell>
          <cell r="Y53">
            <v>0</v>
          </cell>
          <cell r="Z53">
            <v>2.6000000000000003E-4</v>
          </cell>
          <cell r="AA53">
            <v>0</v>
          </cell>
          <cell r="AB53">
            <v>5.3700000000000004E-4</v>
          </cell>
          <cell r="AC53">
            <v>0</v>
          </cell>
          <cell r="AD53">
            <v>9.990000000000001E-4</v>
          </cell>
          <cell r="AE53">
            <v>0</v>
          </cell>
          <cell r="AF53">
            <v>0</v>
          </cell>
          <cell r="AG53">
            <v>1.94E-4</v>
          </cell>
          <cell r="AH53">
            <v>0</v>
          </cell>
          <cell r="AI53">
            <v>2.3799999999999998E-4</v>
          </cell>
          <cell r="AJ53">
            <v>0</v>
          </cell>
          <cell r="AK53">
            <v>5.3899999999999998E-4</v>
          </cell>
          <cell r="AL53">
            <v>0</v>
          </cell>
          <cell r="AM53">
            <v>8.9700000000000001E-4</v>
          </cell>
          <cell r="AN53">
            <v>0</v>
          </cell>
          <cell r="AO53">
            <v>0</v>
          </cell>
          <cell r="AP53">
            <v>0</v>
          </cell>
          <cell r="AQ53">
            <v>0</v>
          </cell>
          <cell r="AR53">
            <v>2.1799999999999999E-4</v>
          </cell>
          <cell r="AS53">
            <v>0</v>
          </cell>
          <cell r="AT53">
            <v>0</v>
          </cell>
          <cell r="AU53">
            <v>0</v>
          </cell>
          <cell r="AV53">
            <v>8.03E-4</v>
          </cell>
          <cell r="AW53">
            <v>0</v>
          </cell>
          <cell r="AX53">
            <v>0</v>
          </cell>
        </row>
        <row r="54">
          <cell r="A54">
            <v>0</v>
          </cell>
          <cell r="B54">
            <v>0</v>
          </cell>
          <cell r="C54">
            <v>0</v>
          </cell>
          <cell r="D54" t="str">
            <v>Recettes</v>
          </cell>
          <cell r="E54" t="str">
            <v>EUR</v>
          </cell>
          <cell r="F54">
            <v>28552.48</v>
          </cell>
          <cell r="G54">
            <v>0</v>
          </cell>
          <cell r="H54">
            <v>616436.35</v>
          </cell>
          <cell r="I54">
            <v>0</v>
          </cell>
          <cell r="J54">
            <v>12457.3</v>
          </cell>
          <cell r="K54">
            <v>0</v>
          </cell>
          <cell r="L54">
            <v>2602127.2999999998</v>
          </cell>
          <cell r="M54">
            <v>0</v>
          </cell>
          <cell r="N54">
            <v>3259573.4299999997</v>
          </cell>
          <cell r="O54">
            <v>36606.11</v>
          </cell>
          <cell r="P54">
            <v>0</v>
          </cell>
          <cell r="Q54">
            <v>562669.31999999995</v>
          </cell>
          <cell r="R54">
            <v>0</v>
          </cell>
          <cell r="S54">
            <v>12419.89</v>
          </cell>
          <cell r="T54">
            <v>0</v>
          </cell>
          <cell r="U54">
            <v>2304047.81</v>
          </cell>
          <cell r="V54">
            <v>0</v>
          </cell>
          <cell r="W54">
            <v>2915743.13</v>
          </cell>
          <cell r="X54">
            <v>38695.360000000001</v>
          </cell>
          <cell r="Y54">
            <v>0</v>
          </cell>
          <cell r="Z54">
            <v>508268.79999999999</v>
          </cell>
          <cell r="AA54">
            <v>0</v>
          </cell>
          <cell r="AB54">
            <v>12513.17</v>
          </cell>
          <cell r="AC54">
            <v>0</v>
          </cell>
          <cell r="AD54">
            <v>2037153.81</v>
          </cell>
          <cell r="AE54">
            <v>0</v>
          </cell>
          <cell r="AF54">
            <v>2596631.14</v>
          </cell>
          <cell r="AG54">
            <v>42013.03</v>
          </cell>
          <cell r="AH54">
            <v>0</v>
          </cell>
          <cell r="AI54">
            <v>459073.44</v>
          </cell>
          <cell r="AJ54">
            <v>0</v>
          </cell>
          <cell r="AK54">
            <v>12183.02</v>
          </cell>
          <cell r="AL54">
            <v>0</v>
          </cell>
          <cell r="AM54">
            <v>1793482.43</v>
          </cell>
          <cell r="AN54">
            <v>0</v>
          </cell>
          <cell r="AO54">
            <v>2306751.92</v>
          </cell>
          <cell r="AP54">
            <v>0</v>
          </cell>
          <cell r="AQ54">
            <v>0</v>
          </cell>
          <cell r="AR54">
            <v>461405.72</v>
          </cell>
          <cell r="AS54">
            <v>0</v>
          </cell>
          <cell r="AT54">
            <v>0</v>
          </cell>
          <cell r="AU54">
            <v>0</v>
          </cell>
          <cell r="AV54">
            <v>1592896.65</v>
          </cell>
          <cell r="AW54">
            <v>0</v>
          </cell>
          <cell r="AX54">
            <v>2054302.3699999999</v>
          </cell>
        </row>
        <row r="55">
          <cell r="A55">
            <v>0</v>
          </cell>
          <cell r="B55">
            <v>0</v>
          </cell>
          <cell r="C55">
            <v>0</v>
          </cell>
          <cell r="D55" t="str">
            <v>Surcharge Redevance de voirie</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row>
        <row r="56">
          <cell r="A56">
            <v>0</v>
          </cell>
          <cell r="B56">
            <v>0</v>
          </cell>
          <cell r="C56">
            <v>0</v>
          </cell>
          <cell r="D56" t="str">
            <v>Coûts imputés</v>
          </cell>
          <cell r="E56" t="str">
            <v>EUR</v>
          </cell>
          <cell r="F56">
            <v>796523.63082992018</v>
          </cell>
          <cell r="G56">
            <v>0</v>
          </cell>
          <cell r="H56">
            <v>7057895.2688756594</v>
          </cell>
          <cell r="I56">
            <v>0</v>
          </cell>
          <cell r="J56">
            <v>174104.98564593153</v>
          </cell>
          <cell r="K56">
            <v>0</v>
          </cell>
          <cell r="L56">
            <v>14945225.114648487</v>
          </cell>
          <cell r="M56">
            <v>0</v>
          </cell>
          <cell r="N56">
            <v>22973749</v>
          </cell>
          <cell r="O56">
            <v>797298.99743296055</v>
          </cell>
          <cell r="P56">
            <v>0</v>
          </cell>
          <cell r="Q56">
            <v>7076953.7502423953</v>
          </cell>
          <cell r="R56">
            <v>0</v>
          </cell>
          <cell r="S56">
            <v>171620.31661349066</v>
          </cell>
          <cell r="T56">
            <v>0</v>
          </cell>
          <cell r="U56">
            <v>14869121.935711155</v>
          </cell>
          <cell r="V56">
            <v>0</v>
          </cell>
          <cell r="W56">
            <v>22914995</v>
          </cell>
          <cell r="X56">
            <v>799410.98512793414</v>
          </cell>
          <cell r="Y56">
            <v>0</v>
          </cell>
          <cell r="Z56">
            <v>7107943.9034244325</v>
          </cell>
          <cell r="AA56">
            <v>0</v>
          </cell>
          <cell r="AB56">
            <v>169452.1493263997</v>
          </cell>
          <cell r="AC56">
            <v>0</v>
          </cell>
          <cell r="AD56">
            <v>14829011.962121235</v>
          </cell>
          <cell r="AE56">
            <v>0</v>
          </cell>
          <cell r="AF56">
            <v>22905819</v>
          </cell>
          <cell r="AG56">
            <v>801712.49733630056</v>
          </cell>
          <cell r="AH56">
            <v>0</v>
          </cell>
          <cell r="AI56">
            <v>7140713.5225110753</v>
          </cell>
          <cell r="AJ56">
            <v>0</v>
          </cell>
          <cell r="AK56">
            <v>167330.0034348667</v>
          </cell>
          <cell r="AL56">
            <v>0</v>
          </cell>
          <cell r="AM56">
            <v>14801727.976717759</v>
          </cell>
          <cell r="AN56">
            <v>0</v>
          </cell>
          <cell r="AO56">
            <v>22911484</v>
          </cell>
          <cell r="AP56">
            <v>0</v>
          </cell>
          <cell r="AQ56">
            <v>0</v>
          </cell>
          <cell r="AR56">
            <v>7983588.9189638766</v>
          </cell>
          <cell r="AS56">
            <v>0</v>
          </cell>
          <cell r="AT56">
            <v>0</v>
          </cell>
          <cell r="AU56">
            <v>0</v>
          </cell>
          <cell r="AV56">
            <v>14964897.081036123</v>
          </cell>
          <cell r="AW56">
            <v>0</v>
          </cell>
          <cell r="AX56">
            <v>22948486</v>
          </cell>
        </row>
        <row r="57">
          <cell r="A57">
            <v>0</v>
          </cell>
          <cell r="B57">
            <v>0</v>
          </cell>
          <cell r="C57">
            <v>0</v>
          </cell>
          <cell r="D57" t="str">
            <v>Consommation totale</v>
          </cell>
          <cell r="E57" t="str">
            <v>MWh T</v>
          </cell>
          <cell r="F57">
            <v>226607</v>
          </cell>
          <cell r="G57">
            <v>0</v>
          </cell>
          <cell r="H57">
            <v>2007936</v>
          </cell>
          <cell r="I57">
            <v>0</v>
          </cell>
          <cell r="J57">
            <v>24766</v>
          </cell>
          <cell r="K57">
            <v>0</v>
          </cell>
          <cell r="L57">
            <v>2125921</v>
          </cell>
          <cell r="M57">
            <v>0</v>
          </cell>
          <cell r="N57">
            <v>0</v>
          </cell>
          <cell r="O57">
            <v>223208</v>
          </cell>
          <cell r="P57">
            <v>0</v>
          </cell>
          <cell r="Q57">
            <v>1981230</v>
          </cell>
          <cell r="R57">
            <v>0</v>
          </cell>
          <cell r="S57">
            <v>24023</v>
          </cell>
          <cell r="T57">
            <v>0</v>
          </cell>
          <cell r="U57">
            <v>2081344</v>
          </cell>
          <cell r="V57">
            <v>0</v>
          </cell>
          <cell r="W57">
            <v>0</v>
          </cell>
          <cell r="X57">
            <v>219860</v>
          </cell>
          <cell r="Y57">
            <v>0</v>
          </cell>
          <cell r="Z57">
            <v>1954880</v>
          </cell>
          <cell r="AA57">
            <v>0</v>
          </cell>
          <cell r="AB57">
            <v>23302</v>
          </cell>
          <cell r="AC57">
            <v>0</v>
          </cell>
          <cell r="AD57">
            <v>2039193</v>
          </cell>
          <cell r="AE57">
            <v>0</v>
          </cell>
          <cell r="AF57">
            <v>0</v>
          </cell>
          <cell r="AG57">
            <v>216562</v>
          </cell>
          <cell r="AH57">
            <v>0</v>
          </cell>
          <cell r="AI57">
            <v>1928880</v>
          </cell>
          <cell r="AJ57">
            <v>0</v>
          </cell>
          <cell r="AK57">
            <v>22603</v>
          </cell>
          <cell r="AL57">
            <v>0</v>
          </cell>
          <cell r="AM57">
            <v>1999423</v>
          </cell>
          <cell r="AN57">
            <v>0</v>
          </cell>
          <cell r="AO57">
            <v>0</v>
          </cell>
          <cell r="AP57">
            <v>0</v>
          </cell>
          <cell r="AQ57">
            <v>0</v>
          </cell>
          <cell r="AR57">
            <v>2116540</v>
          </cell>
          <cell r="AS57">
            <v>0</v>
          </cell>
          <cell r="AT57">
            <v>0</v>
          </cell>
          <cell r="AU57">
            <v>0</v>
          </cell>
          <cell r="AV57">
            <v>1983682</v>
          </cell>
          <cell r="AW57">
            <v>0</v>
          </cell>
          <cell r="AX57">
            <v>0</v>
          </cell>
        </row>
        <row r="58">
          <cell r="A58" t="str">
            <v>D12</v>
          </cell>
          <cell r="B58">
            <v>58</v>
          </cell>
          <cell r="C58">
            <v>0</v>
          </cell>
          <cell r="D58" t="str">
            <v>Tarif</v>
          </cell>
          <cell r="E58" t="str">
            <v>EUR/kWh</v>
          </cell>
          <cell r="F58">
            <v>3.5149999999999999E-3</v>
          </cell>
          <cell r="G58">
            <v>0</v>
          </cell>
          <cell r="H58">
            <v>3.5150000000000003E-3</v>
          </cell>
          <cell r="I58">
            <v>0</v>
          </cell>
          <cell r="J58">
            <v>7.0300000000000007E-3</v>
          </cell>
          <cell r="K58">
            <v>0</v>
          </cell>
          <cell r="L58">
            <v>7.0300000000000007E-3</v>
          </cell>
          <cell r="M58">
            <v>0</v>
          </cell>
          <cell r="N58">
            <v>0</v>
          </cell>
          <cell r="O58">
            <v>3.5720000000000001E-3</v>
          </cell>
          <cell r="P58">
            <v>0</v>
          </cell>
          <cell r="Q58">
            <v>3.5720000000000001E-3</v>
          </cell>
          <cell r="R58">
            <v>0</v>
          </cell>
          <cell r="S58">
            <v>7.1440000000000002E-3</v>
          </cell>
          <cell r="T58">
            <v>0</v>
          </cell>
          <cell r="U58">
            <v>7.1440000000000002E-3</v>
          </cell>
          <cell r="V58">
            <v>0</v>
          </cell>
          <cell r="W58">
            <v>0</v>
          </cell>
          <cell r="X58">
            <v>3.6359999999999999E-3</v>
          </cell>
          <cell r="Y58">
            <v>0</v>
          </cell>
          <cell r="Z58">
            <v>3.6359999999999999E-3</v>
          </cell>
          <cell r="AA58">
            <v>0</v>
          </cell>
          <cell r="AB58">
            <v>7.2719999999999998E-3</v>
          </cell>
          <cell r="AC58">
            <v>0</v>
          </cell>
          <cell r="AD58">
            <v>7.2719999999999998E-3</v>
          </cell>
          <cell r="AE58">
            <v>0</v>
          </cell>
          <cell r="AF58">
            <v>0</v>
          </cell>
          <cell r="AG58">
            <v>3.702E-3</v>
          </cell>
          <cell r="AH58">
            <v>0</v>
          </cell>
          <cell r="AI58">
            <v>3.702E-3</v>
          </cell>
          <cell r="AJ58">
            <v>0</v>
          </cell>
          <cell r="AK58">
            <v>7.4029999999999999E-3</v>
          </cell>
          <cell r="AL58">
            <v>0</v>
          </cell>
          <cell r="AM58">
            <v>7.4029999999999999E-3</v>
          </cell>
          <cell r="AN58">
            <v>0</v>
          </cell>
          <cell r="AO58">
            <v>0</v>
          </cell>
          <cell r="AP58">
            <v>0</v>
          </cell>
          <cell r="AQ58">
            <v>0</v>
          </cell>
          <cell r="AR58">
            <v>3.7719999999999997E-3</v>
          </cell>
          <cell r="AS58">
            <v>0</v>
          </cell>
          <cell r="AT58">
            <v>0</v>
          </cell>
          <cell r="AU58">
            <v>0</v>
          </cell>
          <cell r="AV58">
            <v>7.5439999999999995E-3</v>
          </cell>
          <cell r="AW58">
            <v>0</v>
          </cell>
          <cell r="AX58">
            <v>0</v>
          </cell>
        </row>
        <row r="59">
          <cell r="A59">
            <v>0</v>
          </cell>
          <cell r="B59">
            <v>0</v>
          </cell>
          <cell r="C59">
            <v>0</v>
          </cell>
          <cell r="D59" t="str">
            <v>Recettes</v>
          </cell>
          <cell r="E59" t="str">
            <v>EUR</v>
          </cell>
          <cell r="F59">
            <v>796523.61</v>
          </cell>
          <cell r="G59">
            <v>0</v>
          </cell>
          <cell r="H59">
            <v>7057895.04</v>
          </cell>
          <cell r="I59">
            <v>0</v>
          </cell>
          <cell r="J59">
            <v>174104.98</v>
          </cell>
          <cell r="K59">
            <v>0</v>
          </cell>
          <cell r="L59">
            <v>14945224.630000001</v>
          </cell>
          <cell r="M59">
            <v>0</v>
          </cell>
          <cell r="N59">
            <v>22973748.260000002</v>
          </cell>
          <cell r="O59">
            <v>797298.98</v>
          </cell>
          <cell r="P59">
            <v>0</v>
          </cell>
          <cell r="Q59">
            <v>7076953.5599999996</v>
          </cell>
          <cell r="R59">
            <v>0</v>
          </cell>
          <cell r="S59">
            <v>171620.31</v>
          </cell>
          <cell r="T59">
            <v>0</v>
          </cell>
          <cell r="U59">
            <v>14869121.539999999</v>
          </cell>
          <cell r="V59">
            <v>0</v>
          </cell>
          <cell r="W59">
            <v>22914994.389999997</v>
          </cell>
          <cell r="X59">
            <v>799410.96</v>
          </cell>
          <cell r="Y59">
            <v>0</v>
          </cell>
          <cell r="Z59">
            <v>7107943.6799999997</v>
          </cell>
          <cell r="AA59">
            <v>0</v>
          </cell>
          <cell r="AB59">
            <v>169452.14</v>
          </cell>
          <cell r="AC59">
            <v>0</v>
          </cell>
          <cell r="AD59">
            <v>14829011.5</v>
          </cell>
          <cell r="AE59">
            <v>0</v>
          </cell>
          <cell r="AF59">
            <v>22905818.280000001</v>
          </cell>
          <cell r="AG59">
            <v>801712.52</v>
          </cell>
          <cell r="AH59">
            <v>0</v>
          </cell>
          <cell r="AI59">
            <v>7140713.7599999998</v>
          </cell>
          <cell r="AJ59">
            <v>0</v>
          </cell>
          <cell r="AK59">
            <v>167330.01</v>
          </cell>
          <cell r="AL59">
            <v>0</v>
          </cell>
          <cell r="AM59">
            <v>14801728.470000001</v>
          </cell>
          <cell r="AN59">
            <v>0</v>
          </cell>
          <cell r="AO59">
            <v>22911484.759999998</v>
          </cell>
          <cell r="AP59">
            <v>0</v>
          </cell>
          <cell r="AQ59">
            <v>0</v>
          </cell>
          <cell r="AR59">
            <v>7983588.8799999999</v>
          </cell>
          <cell r="AS59">
            <v>0</v>
          </cell>
          <cell r="AT59">
            <v>0</v>
          </cell>
          <cell r="AU59">
            <v>0</v>
          </cell>
          <cell r="AV59">
            <v>14964897.01</v>
          </cell>
          <cell r="AW59">
            <v>0</v>
          </cell>
          <cell r="AX59">
            <v>22948485.890000001</v>
          </cell>
        </row>
        <row r="60">
          <cell r="A60">
            <v>0</v>
          </cell>
          <cell r="B60">
            <v>0</v>
          </cell>
          <cell r="C60">
            <v>0</v>
          </cell>
          <cell r="D60" t="str">
            <v>Surcharge Autres impôts &amp; prélèvements</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row>
        <row r="61">
          <cell r="A61">
            <v>0</v>
          </cell>
          <cell r="B61">
            <v>0</v>
          </cell>
          <cell r="C61">
            <v>0</v>
          </cell>
          <cell r="D61" t="str">
            <v>Coûts imputés</v>
          </cell>
          <cell r="E61" t="str">
            <v>EUR</v>
          </cell>
          <cell r="F61">
            <v>64797.939729200792</v>
          </cell>
          <cell r="G61">
            <v>0</v>
          </cell>
          <cell r="H61">
            <v>1423547.7590822699</v>
          </cell>
          <cell r="I61">
            <v>0</v>
          </cell>
          <cell r="J61">
            <v>32371.574202470336</v>
          </cell>
          <cell r="K61">
            <v>0</v>
          </cell>
          <cell r="L61">
            <v>6652363.5269860588</v>
          </cell>
          <cell r="M61">
            <v>0</v>
          </cell>
          <cell r="N61">
            <v>8173080.7999999998</v>
          </cell>
          <cell r="O61">
            <v>92105.977409543702</v>
          </cell>
          <cell r="P61">
            <v>0</v>
          </cell>
          <cell r="Q61">
            <v>1769879.9801443592</v>
          </cell>
          <cell r="R61">
            <v>0</v>
          </cell>
          <cell r="S61">
            <v>56011.756625114009</v>
          </cell>
          <cell r="T61">
            <v>0</v>
          </cell>
          <cell r="U61">
            <v>8133371.305820981</v>
          </cell>
          <cell r="V61">
            <v>0</v>
          </cell>
          <cell r="W61">
            <v>10051369.019999998</v>
          </cell>
          <cell r="X61">
            <v>100966.0437465494</v>
          </cell>
          <cell r="Y61">
            <v>0</v>
          </cell>
          <cell r="Z61">
            <v>1786389.2688035201</v>
          </cell>
          <cell r="AA61">
            <v>0</v>
          </cell>
          <cell r="AB61">
            <v>66197.452606567647</v>
          </cell>
          <cell r="AC61">
            <v>0</v>
          </cell>
          <cell r="AD61">
            <v>8216670.3448433634</v>
          </cell>
          <cell r="AE61">
            <v>0</v>
          </cell>
          <cell r="AF61">
            <v>10170223.110000001</v>
          </cell>
          <cell r="AG61">
            <v>125681.27730258298</v>
          </cell>
          <cell r="AH61">
            <v>0</v>
          </cell>
          <cell r="AI61">
            <v>2028827.0363635523</v>
          </cell>
          <cell r="AJ61">
            <v>0</v>
          </cell>
          <cell r="AK61">
            <v>81764.366204941005</v>
          </cell>
          <cell r="AL61">
            <v>0</v>
          </cell>
          <cell r="AM61">
            <v>9447305.7701289207</v>
          </cell>
          <cell r="AN61">
            <v>0</v>
          </cell>
          <cell r="AO61">
            <v>11683578.449999997</v>
          </cell>
          <cell r="AP61">
            <v>0</v>
          </cell>
          <cell r="AQ61">
            <v>0</v>
          </cell>
          <cell r="AR61">
            <v>2406320.3438053997</v>
          </cell>
          <cell r="AS61">
            <v>0</v>
          </cell>
          <cell r="AT61">
            <v>0</v>
          </cell>
          <cell r="AU61">
            <v>0</v>
          </cell>
          <cell r="AV61">
            <v>10293152.226194603</v>
          </cell>
          <cell r="AW61">
            <v>0</v>
          </cell>
          <cell r="AX61">
            <v>12699472.570000004</v>
          </cell>
        </row>
        <row r="62">
          <cell r="A62">
            <v>0</v>
          </cell>
          <cell r="B62">
            <v>0</v>
          </cell>
          <cell r="C62">
            <v>0</v>
          </cell>
          <cell r="D62" t="str">
            <v>Consommation totale</v>
          </cell>
          <cell r="E62" t="str">
            <v>MWh T</v>
          </cell>
          <cell r="F62">
            <v>226607</v>
          </cell>
          <cell r="G62">
            <v>0</v>
          </cell>
          <cell r="H62">
            <v>2007936</v>
          </cell>
          <cell r="I62">
            <v>0</v>
          </cell>
          <cell r="J62">
            <v>24766</v>
          </cell>
          <cell r="K62">
            <v>0</v>
          </cell>
          <cell r="L62">
            <v>2125921</v>
          </cell>
          <cell r="M62">
            <v>0</v>
          </cell>
          <cell r="N62">
            <v>0</v>
          </cell>
          <cell r="O62">
            <v>223208</v>
          </cell>
          <cell r="P62">
            <v>0</v>
          </cell>
          <cell r="Q62">
            <v>1981230</v>
          </cell>
          <cell r="R62">
            <v>0</v>
          </cell>
          <cell r="S62">
            <v>24023</v>
          </cell>
          <cell r="T62">
            <v>0</v>
          </cell>
          <cell r="U62">
            <v>2081344</v>
          </cell>
          <cell r="V62">
            <v>0</v>
          </cell>
          <cell r="W62">
            <v>0</v>
          </cell>
          <cell r="X62">
            <v>219860</v>
          </cell>
          <cell r="Y62">
            <v>0</v>
          </cell>
          <cell r="Z62">
            <v>1954880</v>
          </cell>
          <cell r="AA62">
            <v>0</v>
          </cell>
          <cell r="AB62">
            <v>23302</v>
          </cell>
          <cell r="AC62">
            <v>0</v>
          </cell>
          <cell r="AD62">
            <v>2039193</v>
          </cell>
          <cell r="AE62">
            <v>0</v>
          </cell>
          <cell r="AF62">
            <v>0</v>
          </cell>
          <cell r="AG62">
            <v>216562</v>
          </cell>
          <cell r="AH62">
            <v>0</v>
          </cell>
          <cell r="AI62">
            <v>1928880</v>
          </cell>
          <cell r="AJ62">
            <v>0</v>
          </cell>
          <cell r="AK62">
            <v>22603</v>
          </cell>
          <cell r="AL62">
            <v>0</v>
          </cell>
          <cell r="AM62">
            <v>1999423</v>
          </cell>
          <cell r="AN62">
            <v>0</v>
          </cell>
          <cell r="AO62">
            <v>0</v>
          </cell>
          <cell r="AP62">
            <v>0</v>
          </cell>
          <cell r="AQ62">
            <v>0</v>
          </cell>
          <cell r="AR62">
            <v>2116540</v>
          </cell>
          <cell r="AS62">
            <v>0</v>
          </cell>
          <cell r="AT62">
            <v>0</v>
          </cell>
          <cell r="AU62">
            <v>0</v>
          </cell>
          <cell r="AV62">
            <v>1983682</v>
          </cell>
          <cell r="AW62">
            <v>0</v>
          </cell>
          <cell r="AX62">
            <v>0</v>
          </cell>
        </row>
        <row r="63">
          <cell r="A63" t="str">
            <v>D22</v>
          </cell>
          <cell r="B63">
            <v>63</v>
          </cell>
          <cell r="C63">
            <v>0</v>
          </cell>
          <cell r="D63" t="str">
            <v>Tarif</v>
          </cell>
          <cell r="E63" t="str">
            <v>EUR/kWh</v>
          </cell>
          <cell r="F63">
            <v>2.8600000000000001E-4</v>
          </cell>
          <cell r="G63">
            <v>0</v>
          </cell>
          <cell r="H63">
            <v>7.0899999999999999E-4</v>
          </cell>
          <cell r="I63">
            <v>0</v>
          </cell>
          <cell r="J63">
            <v>1.307E-3</v>
          </cell>
          <cell r="K63">
            <v>0</v>
          </cell>
          <cell r="L63">
            <v>3.1289999999999998E-3</v>
          </cell>
          <cell r="M63">
            <v>0</v>
          </cell>
          <cell r="N63">
            <v>0</v>
          </cell>
          <cell r="O63">
            <v>4.1300000000000001E-4</v>
          </cell>
          <cell r="P63">
            <v>0</v>
          </cell>
          <cell r="Q63">
            <v>8.9300000000000002E-4</v>
          </cell>
          <cell r="R63">
            <v>0</v>
          </cell>
          <cell r="S63">
            <v>2.3319999999999999E-3</v>
          </cell>
          <cell r="T63">
            <v>0</v>
          </cell>
          <cell r="U63">
            <v>3.908E-3</v>
          </cell>
          <cell r="V63">
            <v>0</v>
          </cell>
          <cell r="W63">
            <v>0</v>
          </cell>
          <cell r="X63">
            <v>4.5899999999999999E-4</v>
          </cell>
          <cell r="Y63">
            <v>0</v>
          </cell>
          <cell r="Z63">
            <v>9.1399999999999999E-4</v>
          </cell>
          <cell r="AA63">
            <v>0</v>
          </cell>
          <cell r="AB63">
            <v>2.8410000000000002E-3</v>
          </cell>
          <cell r="AC63">
            <v>0</v>
          </cell>
          <cell r="AD63">
            <v>4.0289999999999996E-3</v>
          </cell>
          <cell r="AE63">
            <v>0</v>
          </cell>
          <cell r="AF63">
            <v>0</v>
          </cell>
          <cell r="AG63">
            <v>5.8E-4</v>
          </cell>
          <cell r="AH63">
            <v>0</v>
          </cell>
          <cell r="AI63">
            <v>1.052E-3</v>
          </cell>
          <cell r="AJ63">
            <v>0</v>
          </cell>
          <cell r="AK63">
            <v>3.617E-3</v>
          </cell>
          <cell r="AL63">
            <v>0</v>
          </cell>
          <cell r="AM63">
            <v>4.725E-3</v>
          </cell>
          <cell r="AN63">
            <v>0</v>
          </cell>
          <cell r="AO63">
            <v>0</v>
          </cell>
          <cell r="AP63">
            <v>0</v>
          </cell>
          <cell r="AQ63">
            <v>0</v>
          </cell>
          <cell r="AR63">
            <v>1.137E-3</v>
          </cell>
          <cell r="AS63">
            <v>0</v>
          </cell>
          <cell r="AT63">
            <v>0</v>
          </cell>
          <cell r="AU63">
            <v>0</v>
          </cell>
          <cell r="AV63">
            <v>5.189E-3</v>
          </cell>
          <cell r="AW63">
            <v>0</v>
          </cell>
          <cell r="AX63">
            <v>0</v>
          </cell>
        </row>
        <row r="64">
          <cell r="A64">
            <v>0</v>
          </cell>
          <cell r="B64">
            <v>0</v>
          </cell>
          <cell r="C64">
            <v>0</v>
          </cell>
          <cell r="D64" t="str">
            <v>Recettes</v>
          </cell>
          <cell r="E64" t="str">
            <v>EUR</v>
          </cell>
          <cell r="F64">
            <v>64809.599999999999</v>
          </cell>
          <cell r="G64">
            <v>0</v>
          </cell>
          <cell r="H64">
            <v>1423626.62</v>
          </cell>
          <cell r="I64">
            <v>0</v>
          </cell>
          <cell r="J64">
            <v>32369.16</v>
          </cell>
          <cell r="K64">
            <v>0</v>
          </cell>
          <cell r="L64">
            <v>6652006.8099999996</v>
          </cell>
          <cell r="M64">
            <v>0</v>
          </cell>
          <cell r="N64">
            <v>8172812.1899999995</v>
          </cell>
          <cell r="O64">
            <v>92184.9</v>
          </cell>
          <cell r="P64">
            <v>0</v>
          </cell>
          <cell r="Q64">
            <v>1769238.39</v>
          </cell>
          <cell r="R64">
            <v>0</v>
          </cell>
          <cell r="S64">
            <v>56021.64</v>
          </cell>
          <cell r="T64">
            <v>0</v>
          </cell>
          <cell r="U64">
            <v>8133892.3499999996</v>
          </cell>
          <cell r="V64">
            <v>0</v>
          </cell>
          <cell r="W64">
            <v>10051337.279999999</v>
          </cell>
          <cell r="X64">
            <v>100915.74</v>
          </cell>
          <cell r="Y64">
            <v>0</v>
          </cell>
          <cell r="Z64">
            <v>1786760.32</v>
          </cell>
          <cell r="AA64">
            <v>0</v>
          </cell>
          <cell r="AB64">
            <v>66200.98</v>
          </cell>
          <cell r="AC64">
            <v>0</v>
          </cell>
          <cell r="AD64">
            <v>8215908.5999999996</v>
          </cell>
          <cell r="AE64">
            <v>0</v>
          </cell>
          <cell r="AF64">
            <v>10169785.640000001</v>
          </cell>
          <cell r="AG64">
            <v>125605.96</v>
          </cell>
          <cell r="AH64">
            <v>0</v>
          </cell>
          <cell r="AI64">
            <v>2029181.76</v>
          </cell>
          <cell r="AJ64">
            <v>0</v>
          </cell>
          <cell r="AK64">
            <v>81755.05</v>
          </cell>
          <cell r="AL64">
            <v>0</v>
          </cell>
          <cell r="AM64">
            <v>9447273.6799999997</v>
          </cell>
          <cell r="AN64">
            <v>0</v>
          </cell>
          <cell r="AO64">
            <v>11683816.449999999</v>
          </cell>
          <cell r="AP64">
            <v>0</v>
          </cell>
          <cell r="AQ64">
            <v>0</v>
          </cell>
          <cell r="AR64">
            <v>2406505.98</v>
          </cell>
          <cell r="AS64">
            <v>0</v>
          </cell>
          <cell r="AT64">
            <v>0</v>
          </cell>
          <cell r="AU64">
            <v>0</v>
          </cell>
          <cell r="AV64">
            <v>10293325.9</v>
          </cell>
          <cell r="AW64">
            <v>0</v>
          </cell>
          <cell r="AX64">
            <v>12699831.880000001</v>
          </cell>
        </row>
        <row r="65">
          <cell r="A65">
            <v>0</v>
          </cell>
          <cell r="B65">
            <v>0</v>
          </cell>
          <cell r="C65">
            <v>0</v>
          </cell>
          <cell r="D65" t="str">
            <v>Total des coûts à recouvrer</v>
          </cell>
          <cell r="E65" t="str">
            <v>EUR</v>
          </cell>
          <cell r="F65">
            <v>2480011.4733528118</v>
          </cell>
          <cell r="G65">
            <v>0</v>
          </cell>
          <cell r="H65">
            <v>40991031.816882625</v>
          </cell>
          <cell r="I65">
            <v>0</v>
          </cell>
          <cell r="J65">
            <v>1193816.725883462</v>
          </cell>
          <cell r="K65">
            <v>0</v>
          </cell>
          <cell r="L65">
            <v>169906431.19388112</v>
          </cell>
          <cell r="M65">
            <v>0</v>
          </cell>
          <cell r="N65">
            <v>214571291.20999998</v>
          </cell>
          <cell r="O65">
            <v>2855818.3008664455</v>
          </cell>
          <cell r="P65">
            <v>0</v>
          </cell>
          <cell r="Q65">
            <v>42187012.217632934</v>
          </cell>
          <cell r="R65">
            <v>0</v>
          </cell>
          <cell r="S65">
            <v>1333041.7878655368</v>
          </cell>
          <cell r="T65">
            <v>0</v>
          </cell>
          <cell r="U65">
            <v>172040111.42363507</v>
          </cell>
          <cell r="V65">
            <v>0</v>
          </cell>
          <cell r="W65">
            <v>218415983.73000002</v>
          </cell>
          <cell r="X65">
            <v>3115014.620922883</v>
          </cell>
          <cell r="Y65">
            <v>0</v>
          </cell>
          <cell r="Z65">
            <v>43180012.587818429</v>
          </cell>
          <cell r="AA65">
            <v>0</v>
          </cell>
          <cell r="AB65">
            <v>1452747.3305206648</v>
          </cell>
          <cell r="AC65">
            <v>0</v>
          </cell>
          <cell r="AD65">
            <v>174596941.74073803</v>
          </cell>
          <cell r="AE65">
            <v>0</v>
          </cell>
          <cell r="AF65">
            <v>222344716.28000003</v>
          </cell>
          <cell r="AG65">
            <v>3428228.9742997438</v>
          </cell>
          <cell r="AH65">
            <v>0</v>
          </cell>
          <cell r="AI65">
            <v>43979726.013985395</v>
          </cell>
          <cell r="AJ65">
            <v>0</v>
          </cell>
          <cell r="AK65">
            <v>1539121.4283934406</v>
          </cell>
          <cell r="AL65">
            <v>0</v>
          </cell>
          <cell r="AM65">
            <v>177398004.04332143</v>
          </cell>
          <cell r="AN65">
            <v>0</v>
          </cell>
          <cell r="AO65">
            <v>226345080.46000001</v>
          </cell>
          <cell r="AP65">
            <v>0</v>
          </cell>
          <cell r="AQ65">
            <v>0</v>
          </cell>
          <cell r="AR65">
            <v>49410391.666043878</v>
          </cell>
          <cell r="AS65">
            <v>0</v>
          </cell>
          <cell r="AT65">
            <v>0</v>
          </cell>
          <cell r="AU65">
            <v>0</v>
          </cell>
          <cell r="AV65">
            <v>181234366.30395612</v>
          </cell>
          <cell r="AW65">
            <v>0</v>
          </cell>
          <cell r="AX65">
            <v>230644757.97</v>
          </cell>
        </row>
        <row r="66">
          <cell r="A66">
            <v>0</v>
          </cell>
          <cell r="B66">
            <v>0</v>
          </cell>
          <cell r="C66">
            <v>0</v>
          </cell>
          <cell r="D66" t="str">
            <v>Total des recettes</v>
          </cell>
          <cell r="E66" t="str">
            <v>EUR</v>
          </cell>
          <cell r="F66">
            <v>2480129.02</v>
          </cell>
          <cell r="G66">
            <v>0</v>
          </cell>
          <cell r="H66">
            <v>40991035.060000002</v>
          </cell>
          <cell r="I66">
            <v>0</v>
          </cell>
          <cell r="J66">
            <v>1193802.1499999999</v>
          </cell>
          <cell r="K66">
            <v>0</v>
          </cell>
          <cell r="L66">
            <v>169905783.43000001</v>
          </cell>
          <cell r="M66">
            <v>0</v>
          </cell>
          <cell r="N66">
            <v>214570749.66000003</v>
          </cell>
          <cell r="O66">
            <v>2855749.48</v>
          </cell>
          <cell r="P66">
            <v>0</v>
          </cell>
          <cell r="Q66">
            <v>42186268.300000004</v>
          </cell>
          <cell r="R66">
            <v>0</v>
          </cell>
          <cell r="S66">
            <v>1333071.5399999998</v>
          </cell>
          <cell r="T66">
            <v>0</v>
          </cell>
          <cell r="U66">
            <v>172041220.51999998</v>
          </cell>
          <cell r="V66">
            <v>0</v>
          </cell>
          <cell r="W66">
            <v>218416309.83999997</v>
          </cell>
          <cell r="X66">
            <v>3114902.09</v>
          </cell>
          <cell r="Y66">
            <v>0</v>
          </cell>
          <cell r="Z66">
            <v>43179865.870000005</v>
          </cell>
          <cell r="AA66">
            <v>0</v>
          </cell>
          <cell r="AB66">
            <v>1452753.2999999998</v>
          </cell>
          <cell r="AC66">
            <v>0</v>
          </cell>
          <cell r="AD66">
            <v>174596286.68000001</v>
          </cell>
          <cell r="AE66">
            <v>0</v>
          </cell>
          <cell r="AF66">
            <v>222343807.94</v>
          </cell>
          <cell r="AG66">
            <v>3428163.9299999997</v>
          </cell>
          <cell r="AH66">
            <v>0</v>
          </cell>
          <cell r="AI66">
            <v>43979847.419999987</v>
          </cell>
          <cell r="AJ66">
            <v>0</v>
          </cell>
          <cell r="AK66">
            <v>1539111.69</v>
          </cell>
          <cell r="AL66">
            <v>0</v>
          </cell>
          <cell r="AM66">
            <v>177398045.19000003</v>
          </cell>
          <cell r="AN66">
            <v>0</v>
          </cell>
          <cell r="AO66">
            <v>226345168.22999999</v>
          </cell>
          <cell r="AP66">
            <v>0</v>
          </cell>
          <cell r="AQ66">
            <v>0</v>
          </cell>
          <cell r="AR66">
            <v>49410636.159999996</v>
          </cell>
          <cell r="AS66">
            <v>0</v>
          </cell>
          <cell r="AT66">
            <v>0</v>
          </cell>
          <cell r="AU66">
            <v>0</v>
          </cell>
          <cell r="AV66">
            <v>181233155.69</v>
          </cell>
          <cell r="AW66">
            <v>0</v>
          </cell>
          <cell r="AX66">
            <v>230643791.84999996</v>
          </cell>
        </row>
        <row r="67">
          <cell r="A67">
            <v>0</v>
          </cell>
          <cell r="B67">
            <v>0</v>
          </cell>
          <cell r="C67">
            <v>0</v>
          </cell>
          <cell r="D67" t="str">
            <v>Ecart coûts-recettes</v>
          </cell>
          <cell r="E67" t="str">
            <v>EUR</v>
          </cell>
          <cell r="F67">
            <v>-117.5466471882537</v>
          </cell>
          <cell r="G67">
            <v>0</v>
          </cell>
          <cell r="H67">
            <v>-3.2431173771619797</v>
          </cell>
          <cell r="I67">
            <v>0</v>
          </cell>
          <cell r="J67">
            <v>14.575883462093771</v>
          </cell>
          <cell r="K67">
            <v>0</v>
          </cell>
          <cell r="L67">
            <v>647.76388111710548</v>
          </cell>
          <cell r="M67">
            <v>0</v>
          </cell>
          <cell r="N67">
            <v>541.54999995231628</v>
          </cell>
          <cell r="O67">
            <v>68.820866445545107</v>
          </cell>
          <cell r="P67">
            <v>0</v>
          </cell>
          <cell r="Q67">
            <v>743.91763292998075</v>
          </cell>
          <cell r="R67">
            <v>0</v>
          </cell>
          <cell r="S67">
            <v>-29.752134463051334</v>
          </cell>
          <cell r="T67">
            <v>0</v>
          </cell>
          <cell r="U67">
            <v>-1109.0963649153709</v>
          </cell>
          <cell r="V67">
            <v>0</v>
          </cell>
          <cell r="W67">
            <v>-326.10999995470047</v>
          </cell>
          <cell r="X67">
            <v>112.53092288319021</v>
          </cell>
          <cell r="Y67">
            <v>0</v>
          </cell>
          <cell r="Z67">
            <v>146.71781842410564</v>
          </cell>
          <cell r="AA67">
            <v>0</v>
          </cell>
          <cell r="AB67">
            <v>-5.9694793350063264</v>
          </cell>
          <cell r="AC67">
            <v>0</v>
          </cell>
          <cell r="AD67">
            <v>655.06073802709579</v>
          </cell>
          <cell r="AE67">
            <v>0</v>
          </cell>
          <cell r="AF67">
            <v>908.3400000333786</v>
          </cell>
          <cell r="AG67">
            <v>65.044299744069576</v>
          </cell>
          <cell r="AH67">
            <v>0</v>
          </cell>
          <cell r="AI67">
            <v>-121.40601459145546</v>
          </cell>
          <cell r="AJ67">
            <v>0</v>
          </cell>
          <cell r="AK67">
            <v>9.7383934406097978</v>
          </cell>
          <cell r="AL67">
            <v>0</v>
          </cell>
          <cell r="AM67">
            <v>-41.146678596735001</v>
          </cell>
          <cell r="AN67">
            <v>0</v>
          </cell>
          <cell r="AO67">
            <v>-87.769999980926514</v>
          </cell>
          <cell r="AP67">
            <v>0</v>
          </cell>
          <cell r="AQ67">
            <v>0</v>
          </cell>
          <cell r="AR67">
            <v>-244.4939561188221</v>
          </cell>
          <cell r="AS67">
            <v>0</v>
          </cell>
          <cell r="AT67">
            <v>0</v>
          </cell>
          <cell r="AU67">
            <v>0</v>
          </cell>
          <cell r="AV67">
            <v>1210.6139561235905</v>
          </cell>
          <cell r="AW67">
            <v>0</v>
          </cell>
          <cell r="AX67">
            <v>966.12000003457069</v>
          </cell>
        </row>
        <row r="68">
          <cell r="A68">
            <v>0</v>
          </cell>
          <cell r="B68">
            <v>0</v>
          </cell>
          <cell r="C68">
            <v>0</v>
          </cell>
          <cell r="D68">
            <v>0</v>
          </cell>
          <cell r="E68">
            <v>0</v>
          </cell>
          <cell r="F68">
            <v>0</v>
          </cell>
          <cell r="G68">
            <v>0</v>
          </cell>
          <cell r="H68">
            <v>0</v>
          </cell>
          <cell r="I68">
            <v>0</v>
          </cell>
          <cell r="J68">
            <v>0</v>
          </cell>
          <cell r="K68">
            <v>0</v>
          </cell>
          <cell r="L68">
            <v>0</v>
          </cell>
          <cell r="M68">
            <v>0</v>
          </cell>
          <cell r="O68">
            <v>0</v>
          </cell>
          <cell r="P68">
            <v>0</v>
          </cell>
          <cell r="Q68">
            <v>0</v>
          </cell>
          <cell r="R68">
            <v>0</v>
          </cell>
          <cell r="S68">
            <v>0</v>
          </cell>
          <cell r="T68">
            <v>0</v>
          </cell>
          <cell r="U68">
            <v>0</v>
          </cell>
          <cell r="V68">
            <v>0</v>
          </cell>
          <cell r="X68">
            <v>0</v>
          </cell>
          <cell r="Y68">
            <v>0</v>
          </cell>
          <cell r="Z68">
            <v>0</v>
          </cell>
          <cell r="AA68">
            <v>0</v>
          </cell>
          <cell r="AB68">
            <v>0</v>
          </cell>
          <cell r="AC68">
            <v>0</v>
          </cell>
          <cell r="AD68">
            <v>0</v>
          </cell>
          <cell r="AE68">
            <v>0</v>
          </cell>
          <cell r="AG68">
            <v>0</v>
          </cell>
          <cell r="AH68">
            <v>0</v>
          </cell>
          <cell r="AI68">
            <v>0</v>
          </cell>
          <cell r="AJ68">
            <v>0</v>
          </cell>
          <cell r="AK68">
            <v>0</v>
          </cell>
          <cell r="AL68">
            <v>0</v>
          </cell>
          <cell r="AM68">
            <v>0</v>
          </cell>
          <cell r="AN68">
            <v>0</v>
          </cell>
          <cell r="AP68">
            <v>0</v>
          </cell>
          <cell r="AQ68">
            <v>0</v>
          </cell>
          <cell r="AR68">
            <v>0</v>
          </cell>
          <cell r="AS68">
            <v>0</v>
          </cell>
          <cell r="AT68">
            <v>0</v>
          </cell>
          <cell r="AU68">
            <v>0</v>
          </cell>
          <cell r="AV68">
            <v>0</v>
          </cell>
          <cell r="AW68">
            <v>0</v>
          </cell>
        </row>
        <row r="69">
          <cell r="A69">
            <v>0</v>
          </cell>
          <cell r="B69">
            <v>0</v>
          </cell>
          <cell r="C69">
            <v>0</v>
          </cell>
          <cell r="D69" t="str">
            <v>Ctrl Tar_E</v>
          </cell>
          <cell r="E69">
            <v>0</v>
          </cell>
          <cell r="F69">
            <v>598.19517399999995</v>
          </cell>
          <cell r="G69">
            <v>558.26126799999997</v>
          </cell>
          <cell r="H69">
            <v>569.11884500000008</v>
          </cell>
          <cell r="I69">
            <v>543.72268100000008</v>
          </cell>
          <cell r="J69">
            <v>580.36172899999985</v>
          </cell>
          <cell r="K69">
            <v>572.92677399999991</v>
          </cell>
          <cell r="L69">
            <v>93.490638999999987</v>
          </cell>
          <cell r="M69">
            <v>342.44063899999992</v>
          </cell>
          <cell r="N69">
            <v>3858.5177490000001</v>
          </cell>
          <cell r="O69">
            <v>602.44057000000009</v>
          </cell>
          <cell r="P69">
            <v>561.47399300000006</v>
          </cell>
          <cell r="Q69">
            <v>569.90029600000003</v>
          </cell>
          <cell r="R69">
            <v>545.20376799999997</v>
          </cell>
          <cell r="S69">
            <v>586.15233799999999</v>
          </cell>
          <cell r="T69">
            <v>579.87252700000022</v>
          </cell>
          <cell r="U69">
            <v>90.603103000000004</v>
          </cell>
          <cell r="V69">
            <v>340.61310299999997</v>
          </cell>
          <cell r="W69">
            <v>3876.2596980000008</v>
          </cell>
          <cell r="X69">
            <v>603.86869500000012</v>
          </cell>
          <cell r="Y69">
            <v>562.16790700000013</v>
          </cell>
          <cell r="Z69">
            <v>571.19885500000009</v>
          </cell>
          <cell r="AA69">
            <v>545.83300300000008</v>
          </cell>
          <cell r="AB69">
            <v>588.164219</v>
          </cell>
          <cell r="AC69">
            <v>579.12875499999984</v>
          </cell>
          <cell r="AD69">
            <v>91.48700599999998</v>
          </cell>
          <cell r="AE69">
            <v>341.48700600000001</v>
          </cell>
          <cell r="AF69">
            <v>3883.335446</v>
          </cell>
          <cell r="AG69">
            <v>598.36292100000003</v>
          </cell>
          <cell r="AH69">
            <v>557.48006099999998</v>
          </cell>
          <cell r="AI69">
            <v>566.54681399999993</v>
          </cell>
          <cell r="AJ69">
            <v>541.57218599999999</v>
          </cell>
          <cell r="AK69">
            <v>587.96439799999996</v>
          </cell>
          <cell r="AL69">
            <v>578.58379100000002</v>
          </cell>
          <cell r="AM69">
            <v>91.590687999999986</v>
          </cell>
          <cell r="AN69">
            <v>339.76068800000002</v>
          </cell>
          <cell r="AO69">
            <v>3861.8615469999995</v>
          </cell>
          <cell r="AP69">
            <v>0</v>
          </cell>
          <cell r="AQ69">
            <v>0</v>
          </cell>
          <cell r="AR69">
            <v>565.491041</v>
          </cell>
          <cell r="AS69">
            <v>539.88946099999998</v>
          </cell>
          <cell r="AT69">
            <v>0</v>
          </cell>
          <cell r="AU69">
            <v>579.189975</v>
          </cell>
          <cell r="AV69">
            <v>92.443804</v>
          </cell>
          <cell r="AW69">
            <v>339.49380399999995</v>
          </cell>
          <cell r="AX69">
            <v>2116.5080849999999</v>
          </cell>
        </row>
        <row r="70">
          <cell r="A70">
            <v>0</v>
          </cell>
          <cell r="B70">
            <v>0</v>
          </cell>
          <cell r="C70">
            <v>0</v>
          </cell>
          <cell r="D70" t="str">
            <v>Ctrl CT_E</v>
          </cell>
          <cell r="E70">
            <v>0</v>
          </cell>
          <cell r="F70">
            <v>0</v>
          </cell>
          <cell r="G70">
            <v>0</v>
          </cell>
          <cell r="H70">
            <v>0</v>
          </cell>
          <cell r="I70">
            <v>0</v>
          </cell>
          <cell r="J70">
            <v>0</v>
          </cell>
          <cell r="K70">
            <v>0</v>
          </cell>
          <cell r="L70">
            <v>0</v>
          </cell>
          <cell r="M70">
            <v>0</v>
          </cell>
          <cell r="N70">
            <v>1636.5754240000003</v>
          </cell>
          <cell r="O70">
            <v>0</v>
          </cell>
          <cell r="P70">
            <v>0</v>
          </cell>
          <cell r="Q70">
            <v>0</v>
          </cell>
          <cell r="R70">
            <v>0</v>
          </cell>
          <cell r="S70">
            <v>0</v>
          </cell>
          <cell r="T70">
            <v>0</v>
          </cell>
          <cell r="U70">
            <v>0</v>
          </cell>
          <cell r="V70">
            <v>0</v>
          </cell>
          <cell r="W70">
            <v>1648.1781789999998</v>
          </cell>
          <cell r="X70">
            <v>0</v>
          </cell>
          <cell r="Y70">
            <v>0</v>
          </cell>
          <cell r="Z70">
            <v>0</v>
          </cell>
          <cell r="AA70">
            <v>0</v>
          </cell>
          <cell r="AB70">
            <v>0</v>
          </cell>
          <cell r="AC70">
            <v>0</v>
          </cell>
          <cell r="AD70">
            <v>0</v>
          </cell>
          <cell r="AE70">
            <v>0</v>
          </cell>
          <cell r="AF70">
            <v>1653.1162070000003</v>
          </cell>
          <cell r="AG70">
            <v>0</v>
          </cell>
          <cell r="AH70">
            <v>0</v>
          </cell>
          <cell r="AI70">
            <v>0</v>
          </cell>
          <cell r="AJ70">
            <v>0</v>
          </cell>
          <cell r="AK70">
            <v>0</v>
          </cell>
          <cell r="AL70">
            <v>0</v>
          </cell>
          <cell r="AM70">
            <v>0</v>
          </cell>
          <cell r="AN70">
            <v>0</v>
          </cell>
          <cell r="AO70">
            <v>1648.1259879999998</v>
          </cell>
          <cell r="AP70">
            <v>0</v>
          </cell>
          <cell r="AQ70">
            <v>0</v>
          </cell>
          <cell r="AR70">
            <v>0</v>
          </cell>
          <cell r="AS70">
            <v>0</v>
          </cell>
          <cell r="AT70">
            <v>0</v>
          </cell>
          <cell r="AU70">
            <v>0</v>
          </cell>
          <cell r="AV70">
            <v>0</v>
          </cell>
          <cell r="AW70">
            <v>0</v>
          </cell>
          <cell r="AX70">
            <v>979.9512400000001</v>
          </cell>
        </row>
        <row r="71">
          <cell r="A71">
            <v>0</v>
          </cell>
          <cell r="B71">
            <v>0</v>
          </cell>
          <cell r="C71">
            <v>0</v>
          </cell>
          <cell r="D71">
            <v>0</v>
          </cell>
          <cell r="E71">
            <v>0</v>
          </cell>
          <cell r="F71">
            <v>0</v>
          </cell>
          <cell r="G71">
            <v>0</v>
          </cell>
          <cell r="H71">
            <v>0</v>
          </cell>
          <cell r="I71">
            <v>0</v>
          </cell>
          <cell r="J71">
            <v>0</v>
          </cell>
          <cell r="K71">
            <v>0</v>
          </cell>
          <cell r="L71">
            <v>0</v>
          </cell>
          <cell r="M71">
            <v>0</v>
          </cell>
          <cell r="N71">
            <v>2.5238697912710606E-6</v>
          </cell>
          <cell r="O71">
            <v>0</v>
          </cell>
          <cell r="P71">
            <v>0</v>
          </cell>
          <cell r="Q71">
            <v>0</v>
          </cell>
          <cell r="R71">
            <v>0</v>
          </cell>
          <cell r="S71">
            <v>0</v>
          </cell>
          <cell r="T71">
            <v>0</v>
          </cell>
          <cell r="U71">
            <v>0</v>
          </cell>
          <cell r="V71">
            <v>0</v>
          </cell>
          <cell r="W71">
            <v>1.49306838448382E-6</v>
          </cell>
          <cell r="X71">
            <v>0</v>
          </cell>
          <cell r="Y71">
            <v>0</v>
          </cell>
          <cell r="Z71">
            <v>0</v>
          </cell>
          <cell r="AA71">
            <v>0</v>
          </cell>
          <cell r="AB71">
            <v>0</v>
          </cell>
          <cell r="AC71">
            <v>0</v>
          </cell>
          <cell r="AD71">
            <v>0</v>
          </cell>
          <cell r="AE71">
            <v>0</v>
          </cell>
          <cell r="AF71">
            <v>4.0852780998079652E-6</v>
          </cell>
          <cell r="AG71">
            <v>0</v>
          </cell>
          <cell r="AH71">
            <v>0</v>
          </cell>
          <cell r="AI71">
            <v>0</v>
          </cell>
          <cell r="AJ71">
            <v>0</v>
          </cell>
          <cell r="AK71">
            <v>0</v>
          </cell>
          <cell r="AL71">
            <v>0</v>
          </cell>
          <cell r="AM71">
            <v>0</v>
          </cell>
          <cell r="AN71">
            <v>0</v>
          </cell>
          <cell r="AO71">
            <v>3.8777074284901403E-7</v>
          </cell>
          <cell r="AP71">
            <v>0</v>
          </cell>
          <cell r="AQ71">
            <v>0</v>
          </cell>
          <cell r="AR71">
            <v>0</v>
          </cell>
          <cell r="AS71">
            <v>0</v>
          </cell>
          <cell r="AT71">
            <v>0</v>
          </cell>
          <cell r="AU71">
            <v>0</v>
          </cell>
          <cell r="AV71">
            <v>0</v>
          </cell>
          <cell r="AW71">
            <v>0</v>
          </cell>
          <cell r="AX71">
            <v>4.1887793529316042E-6</v>
          </cell>
        </row>
        <row r="72">
          <cell r="A72">
            <v>0</v>
          </cell>
          <cell r="B72">
            <v>0</v>
          </cell>
          <cell r="C72">
            <v>0</v>
          </cell>
          <cell r="D72" t="str">
            <v>% terme capacitaire</v>
          </cell>
          <cell r="F72">
            <v>0.8</v>
          </cell>
          <cell r="H72">
            <v>0.8</v>
          </cell>
          <cell r="I72">
            <v>0.8</v>
          </cell>
          <cell r="J72">
            <v>0.65</v>
          </cell>
          <cell r="K72">
            <v>0.6</v>
          </cell>
          <cell r="O72">
            <v>0.8</v>
          </cell>
          <cell r="Q72">
            <v>0.8</v>
          </cell>
          <cell r="R72">
            <v>0.8</v>
          </cell>
          <cell r="S72">
            <v>0.65</v>
          </cell>
          <cell r="T72">
            <v>0.65</v>
          </cell>
          <cell r="X72">
            <v>0.8</v>
          </cell>
          <cell r="Z72">
            <v>0.8</v>
          </cell>
          <cell r="AA72">
            <v>0.8</v>
          </cell>
          <cell r="AB72">
            <v>0.6</v>
          </cell>
          <cell r="AC72">
            <v>0.6</v>
          </cell>
          <cell r="AG72">
            <v>0.8</v>
          </cell>
          <cell r="AI72">
            <v>0.8</v>
          </cell>
          <cell r="AJ72">
            <v>0.8</v>
          </cell>
          <cell r="AK72">
            <v>0.6</v>
          </cell>
          <cell r="AL72">
            <v>0.6</v>
          </cell>
          <cell r="AP72">
            <v>0.8</v>
          </cell>
          <cell r="AQ72">
            <v>0</v>
          </cell>
          <cell r="AR72">
            <v>0.8</v>
          </cell>
          <cell r="AS72">
            <v>0.8</v>
          </cell>
          <cell r="AT72">
            <v>0.6</v>
          </cell>
          <cell r="AU72">
            <v>0.6</v>
          </cell>
        </row>
        <row r="73">
          <cell r="A73">
            <v>0</v>
          </cell>
          <cell r="B73">
            <v>0</v>
          </cell>
          <cell r="C73">
            <v>0</v>
          </cell>
          <cell r="D73" t="str">
            <v>% tension kWh H/kWh L</v>
          </cell>
          <cell r="F73">
            <v>0.6</v>
          </cell>
          <cell r="H73">
            <v>0.6</v>
          </cell>
          <cell r="I73">
            <v>0.6</v>
          </cell>
          <cell r="J73">
            <v>0.6</v>
          </cell>
          <cell r="K73">
            <v>0.6</v>
          </cell>
          <cell r="L73">
            <v>0.6</v>
          </cell>
          <cell r="M73">
            <v>0.6</v>
          </cell>
          <cell r="O73">
            <v>0.6</v>
          </cell>
          <cell r="Q73">
            <v>0.6</v>
          </cell>
          <cell r="R73">
            <v>0.6</v>
          </cell>
          <cell r="S73">
            <v>0.6</v>
          </cell>
          <cell r="T73">
            <v>0.6</v>
          </cell>
          <cell r="U73">
            <v>0.6</v>
          </cell>
          <cell r="V73">
            <v>0.6</v>
          </cell>
          <cell r="X73">
            <v>0.6</v>
          </cell>
          <cell r="Z73">
            <v>0.6</v>
          </cell>
          <cell r="AA73">
            <v>0.6</v>
          </cell>
          <cell r="AB73">
            <v>0.6</v>
          </cell>
          <cell r="AC73">
            <v>0.6</v>
          </cell>
          <cell r="AD73">
            <v>0.6</v>
          </cell>
          <cell r="AE73">
            <v>0.6</v>
          </cell>
          <cell r="AG73">
            <v>0.6</v>
          </cell>
          <cell r="AI73">
            <v>0.6</v>
          </cell>
          <cell r="AJ73">
            <v>0.6</v>
          </cell>
          <cell r="AK73">
            <v>0.6</v>
          </cell>
          <cell r="AL73">
            <v>0.6</v>
          </cell>
          <cell r="AM73">
            <v>0.6</v>
          </cell>
          <cell r="AN73">
            <v>0.6</v>
          </cell>
          <cell r="AP73">
            <v>0.6</v>
          </cell>
          <cell r="AQ73">
            <v>0</v>
          </cell>
          <cell r="AR73">
            <v>0.6</v>
          </cell>
          <cell r="AS73">
            <v>0.6</v>
          </cell>
          <cell r="AT73">
            <v>0.6</v>
          </cell>
          <cell r="AU73">
            <v>0.6</v>
          </cell>
          <cell r="AV73">
            <v>0.6</v>
          </cell>
          <cell r="AW73">
            <v>0.6</v>
          </cell>
        </row>
        <row r="74">
          <cell r="A74">
            <v>0</v>
          </cell>
          <cell r="B74">
            <v>0</v>
          </cell>
          <cell r="C74">
            <v>0</v>
          </cell>
          <cell r="D74" t="str">
            <v>kWh totaux pondérés</v>
          </cell>
          <cell r="F74">
            <v>184005</v>
          </cell>
          <cell r="G74">
            <v>0</v>
          </cell>
          <cell r="H74">
            <v>1657842.7999999998</v>
          </cell>
          <cell r="I74">
            <v>0</v>
          </cell>
          <cell r="J74">
            <v>20308</v>
          </cell>
          <cell r="K74">
            <v>149205.44</v>
          </cell>
          <cell r="L74">
            <v>1653853.2</v>
          </cell>
          <cell r="M74">
            <v>54633</v>
          </cell>
          <cell r="O74">
            <v>181244.79999999999</v>
          </cell>
          <cell r="P74">
            <v>0</v>
          </cell>
          <cell r="Q74">
            <v>1635792.8</v>
          </cell>
          <cell r="R74">
            <v>0</v>
          </cell>
          <cell r="S74">
            <v>19699</v>
          </cell>
          <cell r="T74">
            <v>153317.85999999999</v>
          </cell>
          <cell r="U74">
            <v>1613502.8</v>
          </cell>
          <cell r="V74">
            <v>54187.799999999996</v>
          </cell>
          <cell r="X74">
            <v>177896.8</v>
          </cell>
          <cell r="Y74">
            <v>0</v>
          </cell>
          <cell r="Z74">
            <v>1609442.8</v>
          </cell>
          <cell r="AA74">
            <v>0</v>
          </cell>
          <cell r="AB74">
            <v>18978</v>
          </cell>
          <cell r="AC74">
            <v>157531.91999999998</v>
          </cell>
          <cell r="AD74">
            <v>1571447.8</v>
          </cell>
          <cell r="AE74">
            <v>53752.799999999996</v>
          </cell>
          <cell r="AG74">
            <v>175228.4</v>
          </cell>
          <cell r="AH74">
            <v>0</v>
          </cell>
          <cell r="AI74">
            <v>1588037.2</v>
          </cell>
          <cell r="AJ74">
            <v>0</v>
          </cell>
          <cell r="AK74">
            <v>18408.599999999999</v>
          </cell>
          <cell r="AL74">
            <v>161685.848</v>
          </cell>
          <cell r="AM74">
            <v>1535649.8</v>
          </cell>
          <cell r="AN74">
            <v>53328</v>
          </cell>
          <cell r="AP74">
            <v>0</v>
          </cell>
          <cell r="AQ74">
            <v>0</v>
          </cell>
          <cell r="AR74">
            <v>1744600</v>
          </cell>
          <cell r="AS74">
            <v>0</v>
          </cell>
          <cell r="AT74">
            <v>0</v>
          </cell>
          <cell r="AU74">
            <v>181594.68799999999</v>
          </cell>
          <cell r="AV74">
            <v>1505203</v>
          </cell>
          <cell r="AW74">
            <v>52913.399999999994</v>
          </cell>
        </row>
        <row r="75">
          <cell r="A75">
            <v>0</v>
          </cell>
          <cell r="B75">
            <v>0</v>
          </cell>
          <cell r="C75">
            <v>0</v>
          </cell>
          <cell r="D75" t="str">
            <v>Utilisation moyenne</v>
          </cell>
          <cell r="J75">
            <v>2970</v>
          </cell>
          <cell r="K75">
            <v>2718</v>
          </cell>
          <cell r="T75">
            <v>2718</v>
          </cell>
          <cell r="AC75">
            <v>2718</v>
          </cell>
          <cell r="AL75">
            <v>2718</v>
          </cell>
          <cell r="AU75">
            <v>2718</v>
          </cell>
        </row>
        <row r="76">
          <cell r="A76">
            <v>0</v>
          </cell>
          <cell r="B76">
            <v>0</v>
          </cell>
          <cell r="C76">
            <v>0</v>
          </cell>
          <cell r="D76" t="str">
            <v>% tension BT normal/BT &gt; 56 kVA</v>
          </cell>
          <cell r="J76">
            <v>0</v>
          </cell>
          <cell r="K76">
            <v>0.8</v>
          </cell>
          <cell r="S76">
            <v>0</v>
          </cell>
          <cell r="T76">
            <v>0.82</v>
          </cell>
          <cell r="AB76">
            <v>0</v>
          </cell>
          <cell r="AC76">
            <v>0.84</v>
          </cell>
          <cell r="AK76">
            <v>0</v>
          </cell>
          <cell r="AL76">
            <v>0.86</v>
          </cell>
          <cell r="AT76">
            <v>0</v>
          </cell>
          <cell r="AU76">
            <v>0.88</v>
          </cell>
        </row>
        <row r="77">
          <cell r="A77">
            <v>0</v>
          </cell>
          <cell r="B77">
            <v>0</v>
          </cell>
          <cell r="C77">
            <v>0</v>
          </cell>
          <cell r="D77" t="str">
            <v>facture &gt; 56 kVA dans autre tarif</v>
          </cell>
          <cell r="J77">
            <v>5043123.3942765594</v>
          </cell>
          <cell r="K77">
            <v>7394119.5136000011</v>
          </cell>
          <cell r="M77">
            <v>9242649.3920000009</v>
          </cell>
          <cell r="S77">
            <v>5336368.0839219028</v>
          </cell>
          <cell r="T77">
            <v>7421351.0132999988</v>
          </cell>
          <cell r="V77">
            <v>9050428.0649999995</v>
          </cell>
          <cell r="AB77">
            <v>5503220.0079717431</v>
          </cell>
          <cell r="AC77">
            <v>7943845.8170399992</v>
          </cell>
          <cell r="AE77">
            <v>9456959.3059999999</v>
          </cell>
          <cell r="AK77">
            <v>5801528.6543267993</v>
          </cell>
          <cell r="AL77">
            <v>8393920.79892</v>
          </cell>
          <cell r="AN77">
            <v>9760373.0219999999</v>
          </cell>
          <cell r="AT77">
            <v>0</v>
          </cell>
          <cell r="AU77">
            <v>9672641.0563200004</v>
          </cell>
          <cell r="AW77">
            <v>10991637.564000001</v>
          </cell>
        </row>
        <row r="79">
          <cell r="F79">
            <v>0</v>
          </cell>
          <cell r="G79">
            <v>0</v>
          </cell>
        </row>
        <row r="81">
          <cell r="F81">
            <v>0</v>
          </cell>
          <cell r="G81">
            <v>0</v>
          </cell>
        </row>
        <row r="82">
          <cell r="F82">
            <v>0</v>
          </cell>
          <cell r="G82">
            <v>0</v>
          </cell>
        </row>
        <row r="83">
          <cell r="F83">
            <v>0</v>
          </cell>
          <cell r="G83">
            <v>0</v>
          </cell>
        </row>
        <row r="84">
          <cell r="F84">
            <v>0</v>
          </cell>
          <cell r="G84">
            <v>0</v>
          </cell>
        </row>
        <row r="85">
          <cell r="F85">
            <v>0</v>
          </cell>
          <cell r="G85">
            <v>0</v>
          </cell>
        </row>
      </sheetData>
      <sheetData sheetId="20" refreshError="1">
        <row r="1">
          <cell r="A1">
            <v>0</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row>
        <row r="2">
          <cell r="A2">
            <v>0</v>
          </cell>
          <cell r="B2">
            <v>0</v>
          </cell>
          <cell r="C2">
            <v>0</v>
          </cell>
          <cell r="D2">
            <v>0</v>
          </cell>
          <cell r="E2" t="str">
            <v>Distribution Électricité</v>
          </cell>
          <cell r="F2">
            <v>0</v>
          </cell>
          <cell r="G2">
            <v>0</v>
          </cell>
          <cell r="H2">
            <v>0</v>
          </cell>
          <cell r="I2">
            <v>0</v>
          </cell>
          <cell r="J2">
            <v>0</v>
          </cell>
          <cell r="K2" t="str">
            <v xml:space="preserve">Tableau 15 : Détermination des tarifs </v>
          </cell>
          <cell r="L2">
            <v>0</v>
          </cell>
          <cell r="M2">
            <v>0</v>
          </cell>
          <cell r="N2">
            <v>0</v>
          </cell>
          <cell r="O2">
            <v>0</v>
          </cell>
          <cell r="P2">
            <v>0</v>
          </cell>
          <cell r="Q2" t="str">
            <v xml:space="preserve">Tableau 15 : Détermination des tarifs </v>
          </cell>
          <cell r="R2">
            <v>0</v>
          </cell>
          <cell r="S2">
            <v>0</v>
          </cell>
          <cell r="T2">
            <v>0</v>
          </cell>
          <cell r="U2">
            <v>0</v>
          </cell>
          <cell r="V2">
            <v>0</v>
          </cell>
          <cell r="W2" t="str">
            <v xml:space="preserve">Tableau 15 : Détermination des tarifs </v>
          </cell>
          <cell r="X2">
            <v>0</v>
          </cell>
          <cell r="Y2">
            <v>0</v>
          </cell>
          <cell r="Z2">
            <v>0</v>
          </cell>
          <cell r="AA2">
            <v>0</v>
          </cell>
          <cell r="AB2">
            <v>0</v>
          </cell>
          <cell r="AC2" t="str">
            <v xml:space="preserve">Tableau 15 : Détermination des tarifs </v>
          </cell>
          <cell r="AD2">
            <v>0</v>
          </cell>
          <cell r="AE2">
            <v>0</v>
          </cell>
          <cell r="AF2">
            <v>0</v>
          </cell>
          <cell r="AG2">
            <v>0</v>
          </cell>
          <cell r="AH2">
            <v>0</v>
          </cell>
          <cell r="AI2" t="str">
            <v xml:space="preserve">Tableau 15 : Détermination des tarifs </v>
          </cell>
        </row>
        <row r="3">
          <cell r="A3">
            <v>0</v>
          </cell>
          <cell r="B3">
            <v>0</v>
          </cell>
          <cell r="C3" t="str">
            <v>NoPrint</v>
          </cell>
          <cell r="D3">
            <v>0</v>
          </cell>
          <cell r="E3">
            <v>0</v>
          </cell>
          <cell r="F3">
            <v>2020</v>
          </cell>
          <cell r="G3">
            <v>0.8</v>
          </cell>
          <cell r="H3">
            <v>0.7</v>
          </cell>
          <cell r="I3">
            <v>0.5</v>
          </cell>
          <cell r="J3">
            <v>0</v>
          </cell>
          <cell r="K3">
            <v>0</v>
          </cell>
          <cell r="L3">
            <v>2021</v>
          </cell>
          <cell r="M3">
            <v>0.8</v>
          </cell>
          <cell r="N3">
            <v>0.7</v>
          </cell>
          <cell r="O3">
            <v>0.5</v>
          </cell>
          <cell r="P3">
            <v>0</v>
          </cell>
          <cell r="Q3">
            <v>0</v>
          </cell>
          <cell r="R3">
            <v>2022</v>
          </cell>
          <cell r="S3">
            <v>0.8</v>
          </cell>
          <cell r="T3">
            <v>0.7</v>
          </cell>
          <cell r="U3">
            <v>0.5</v>
          </cell>
          <cell r="V3">
            <v>0</v>
          </cell>
          <cell r="W3">
            <v>0</v>
          </cell>
          <cell r="X3">
            <v>2023</v>
          </cell>
          <cell r="Y3">
            <v>0.8</v>
          </cell>
          <cell r="Z3">
            <v>0.7</v>
          </cell>
          <cell r="AA3">
            <v>0.5</v>
          </cell>
          <cell r="AB3">
            <v>0</v>
          </cell>
          <cell r="AC3">
            <v>0</v>
          </cell>
          <cell r="AD3">
            <v>2024</v>
          </cell>
          <cell r="AE3">
            <v>0.8</v>
          </cell>
          <cell r="AF3">
            <v>0.7</v>
          </cell>
          <cell r="AG3">
            <v>0.5</v>
          </cell>
          <cell r="AH3">
            <v>0</v>
          </cell>
          <cell r="AI3">
            <v>0</v>
          </cell>
        </row>
        <row r="4">
          <cell r="A4">
            <v>0</v>
          </cell>
          <cell r="B4">
            <v>0</v>
          </cell>
          <cell r="C4">
            <v>0</v>
          </cell>
          <cell r="F4" t="str">
            <v>Prévision 2020</v>
          </cell>
          <cell r="G4">
            <v>0</v>
          </cell>
          <cell r="H4">
            <v>0</v>
          </cell>
          <cell r="I4">
            <v>0</v>
          </cell>
          <cell r="J4">
            <v>0</v>
          </cell>
          <cell r="K4">
            <v>0</v>
          </cell>
          <cell r="L4" t="str">
            <v>Prévision 2021</v>
          </cell>
          <cell r="M4">
            <v>0</v>
          </cell>
          <cell r="N4">
            <v>0</v>
          </cell>
          <cell r="O4">
            <v>0</v>
          </cell>
          <cell r="P4">
            <v>0</v>
          </cell>
          <cell r="Q4">
            <v>0</v>
          </cell>
          <cell r="R4" t="str">
            <v>Prévision 2022</v>
          </cell>
          <cell r="S4">
            <v>0</v>
          </cell>
          <cell r="T4">
            <v>0</v>
          </cell>
          <cell r="U4">
            <v>0</v>
          </cell>
          <cell r="V4">
            <v>0</v>
          </cell>
          <cell r="W4">
            <v>0</v>
          </cell>
          <cell r="X4" t="str">
            <v>Prévision 2023</v>
          </cell>
          <cell r="Y4">
            <v>0</v>
          </cell>
          <cell r="Z4">
            <v>0</v>
          </cell>
          <cell r="AA4">
            <v>0</v>
          </cell>
          <cell r="AB4">
            <v>0</v>
          </cell>
          <cell r="AC4">
            <v>0</v>
          </cell>
          <cell r="AD4" t="str">
            <v>Prévision 2024</v>
          </cell>
          <cell r="AE4">
            <v>0</v>
          </cell>
          <cell r="AF4">
            <v>0</v>
          </cell>
          <cell r="AG4">
            <v>0</v>
          </cell>
          <cell r="AH4">
            <v>0</v>
          </cell>
          <cell r="AI4">
            <v>0</v>
          </cell>
        </row>
        <row r="5">
          <cell r="A5">
            <v>0</v>
          </cell>
          <cell r="B5">
            <v>0</v>
          </cell>
          <cell r="C5">
            <v>0</v>
          </cell>
          <cell r="F5" t="str">
            <v>Tarif 1</v>
          </cell>
          <cell r="G5" t="str">
            <v>Tarif 2</v>
          </cell>
          <cell r="H5" t="str">
            <v>Tarif 3</v>
          </cell>
          <cell r="I5" t="str">
            <v>Tarif 4</v>
          </cell>
          <cell r="J5" t="str">
            <v>Tarif 5</v>
          </cell>
          <cell r="K5" t="str">
            <v>TOTAL</v>
          </cell>
          <cell r="L5" t="str">
            <v>Tarif 1</v>
          </cell>
          <cell r="M5" t="str">
            <v>Tarif 2</v>
          </cell>
          <cell r="N5" t="str">
            <v>Tarif 3</v>
          </cell>
          <cell r="O5" t="str">
            <v>Tarif 4</v>
          </cell>
          <cell r="P5" t="str">
            <v>Tarif 5</v>
          </cell>
          <cell r="Q5" t="str">
            <v>TOTAL</v>
          </cell>
          <cell r="R5" t="str">
            <v>Tarif 1</v>
          </cell>
          <cell r="S5" t="str">
            <v>Tarif 2</v>
          </cell>
          <cell r="T5" t="str">
            <v>Tarif 3</v>
          </cell>
          <cell r="U5" t="str">
            <v>Tarif 4</v>
          </cell>
          <cell r="V5" t="str">
            <v>Tarif 5</v>
          </cell>
          <cell r="W5" t="str">
            <v>TOTAL</v>
          </cell>
          <cell r="X5" t="str">
            <v>Tarif 1</v>
          </cell>
          <cell r="Y5" t="str">
            <v>Tarif 2</v>
          </cell>
          <cell r="Z5" t="str">
            <v>Tarif 3</v>
          </cell>
          <cell r="AA5" t="str">
            <v>Tarif 4</v>
          </cell>
          <cell r="AB5" t="str">
            <v>Tarif 5</v>
          </cell>
          <cell r="AC5" t="str">
            <v>TOTAL</v>
          </cell>
          <cell r="AD5" t="str">
            <v>Tarif 1</v>
          </cell>
          <cell r="AE5" t="str">
            <v>Tarif 2</v>
          </cell>
          <cell r="AF5" t="str">
            <v>Tarif 3</v>
          </cell>
          <cell r="AG5" t="str">
            <v>Tarif 4</v>
          </cell>
          <cell r="AH5" t="str">
            <v>Tarif 5</v>
          </cell>
          <cell r="AI5" t="str">
            <v>TOTAL</v>
          </cell>
        </row>
        <row r="6">
          <cell r="A6">
            <v>0</v>
          </cell>
          <cell r="B6">
            <v>0</v>
          </cell>
          <cell r="C6">
            <v>0</v>
          </cell>
          <cell r="D6" t="str">
            <v>Tarif d'application jusqu'à</v>
          </cell>
          <cell r="E6" t="str">
            <v>kWh/an</v>
          </cell>
          <cell r="F6">
            <v>5000</v>
          </cell>
          <cell r="G6">
            <v>150000</v>
          </cell>
          <cell r="H6">
            <v>1000000</v>
          </cell>
          <cell r="I6">
            <v>10000000</v>
          </cell>
          <cell r="J6">
            <v>0</v>
          </cell>
          <cell r="K6">
            <v>0</v>
          </cell>
          <cell r="L6">
            <v>5000</v>
          </cell>
          <cell r="M6">
            <v>150000</v>
          </cell>
          <cell r="N6">
            <v>1000000</v>
          </cell>
          <cell r="O6">
            <v>10000000</v>
          </cell>
          <cell r="P6">
            <v>0</v>
          </cell>
          <cell r="Q6">
            <v>0</v>
          </cell>
          <cell r="R6">
            <v>5000</v>
          </cell>
          <cell r="S6">
            <v>150000</v>
          </cell>
          <cell r="T6">
            <v>1000000</v>
          </cell>
          <cell r="U6">
            <v>10000000</v>
          </cell>
          <cell r="V6">
            <v>0</v>
          </cell>
          <cell r="W6">
            <v>0</v>
          </cell>
          <cell r="X6">
            <v>5000</v>
          </cell>
          <cell r="Y6">
            <v>150000</v>
          </cell>
          <cell r="Z6">
            <v>1000000</v>
          </cell>
          <cell r="AA6">
            <v>10000000</v>
          </cell>
          <cell r="AB6">
            <v>0</v>
          </cell>
          <cell r="AC6">
            <v>0</v>
          </cell>
          <cell r="AD6">
            <v>5000</v>
          </cell>
          <cell r="AE6">
            <v>150000</v>
          </cell>
          <cell r="AF6">
            <v>1000000</v>
          </cell>
          <cell r="AG6">
            <v>10000000</v>
          </cell>
          <cell r="AH6">
            <v>0</v>
          </cell>
          <cell r="AI6">
            <v>0</v>
          </cell>
        </row>
        <row r="7">
          <cell r="A7">
            <v>0</v>
          </cell>
          <cell r="B7">
            <v>0</v>
          </cell>
          <cell r="C7">
            <v>0</v>
          </cell>
          <cell r="D7" t="str">
            <v>Données quantitatives</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row>
        <row r="8">
          <cell r="A8">
            <v>0</v>
          </cell>
          <cell r="B8">
            <v>0</v>
          </cell>
          <cell r="C8">
            <v>0</v>
          </cell>
          <cell r="D8" t="str">
            <v>Consommation</v>
          </cell>
          <cell r="E8" t="str">
            <v>MWh</v>
          </cell>
          <cell r="F8">
            <v>226607</v>
          </cell>
          <cell r="G8">
            <v>0</v>
          </cell>
          <cell r="H8">
            <v>2007936</v>
          </cell>
          <cell r="I8">
            <v>0</v>
          </cell>
          <cell r="J8">
            <v>24766</v>
          </cell>
          <cell r="K8">
            <v>2259309</v>
          </cell>
          <cell r="L8">
            <v>223208</v>
          </cell>
          <cell r="M8">
            <v>0</v>
          </cell>
          <cell r="N8">
            <v>1981230</v>
          </cell>
          <cell r="O8">
            <v>0</v>
          </cell>
          <cell r="P8">
            <v>24023</v>
          </cell>
          <cell r="Q8">
            <v>2228461</v>
          </cell>
          <cell r="R8">
            <v>219860</v>
          </cell>
          <cell r="S8">
            <v>0</v>
          </cell>
          <cell r="T8">
            <v>1954880</v>
          </cell>
          <cell r="U8">
            <v>0</v>
          </cell>
          <cell r="V8">
            <v>23302</v>
          </cell>
          <cell r="W8">
            <v>2198042</v>
          </cell>
          <cell r="X8">
            <v>216562</v>
          </cell>
          <cell r="Y8">
            <v>0</v>
          </cell>
          <cell r="Z8">
            <v>1928880</v>
          </cell>
          <cell r="AA8">
            <v>0</v>
          </cell>
          <cell r="AB8">
            <v>22603</v>
          </cell>
          <cell r="AC8">
            <v>2168045</v>
          </cell>
          <cell r="AD8">
            <v>213314</v>
          </cell>
          <cell r="AE8">
            <v>0</v>
          </cell>
          <cell r="AF8">
            <v>1903226</v>
          </cell>
          <cell r="AG8">
            <v>0</v>
          </cell>
          <cell r="AH8">
            <v>21925</v>
          </cell>
          <cell r="AI8">
            <v>2138465</v>
          </cell>
        </row>
        <row r="9">
          <cell r="A9">
            <v>0</v>
          </cell>
          <cell r="B9">
            <v>0</v>
          </cell>
          <cell r="C9">
            <v>0</v>
          </cell>
          <cell r="D9" t="str">
            <v>Tarifs Utilisation du réseau de distribution</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row>
        <row r="10">
          <cell r="A10">
            <v>0</v>
          </cell>
          <cell r="B10">
            <v>0</v>
          </cell>
          <cell r="C10">
            <v>0</v>
          </cell>
          <cell r="D10" t="str">
            <v>Coûts imputés</v>
          </cell>
          <cell r="E10" t="str">
            <v>EUR</v>
          </cell>
          <cell r="F10">
            <v>141794445.92000002</v>
          </cell>
          <cell r="G10">
            <v>0</v>
          </cell>
          <cell r="H10">
            <v>0</v>
          </cell>
          <cell r="I10">
            <v>0</v>
          </cell>
          <cell r="J10">
            <v>0</v>
          </cell>
          <cell r="K10">
            <v>141794445.92000002</v>
          </cell>
          <cell r="L10">
            <v>139224691.21000001</v>
          </cell>
          <cell r="M10">
            <v>0</v>
          </cell>
          <cell r="N10">
            <v>0</v>
          </cell>
          <cell r="O10">
            <v>0</v>
          </cell>
          <cell r="P10">
            <v>0</v>
          </cell>
          <cell r="Q10">
            <v>139224691.21000001</v>
          </cell>
          <cell r="R10">
            <v>142687643.98000002</v>
          </cell>
          <cell r="S10">
            <v>0</v>
          </cell>
          <cell r="T10">
            <v>0</v>
          </cell>
          <cell r="U10">
            <v>0</v>
          </cell>
          <cell r="V10">
            <v>0</v>
          </cell>
          <cell r="W10">
            <v>142687643.98000002</v>
          </cell>
          <cell r="X10">
            <v>144856549.72999996</v>
          </cell>
          <cell r="Y10">
            <v>0</v>
          </cell>
          <cell r="Z10">
            <v>0</v>
          </cell>
          <cell r="AA10">
            <v>0</v>
          </cell>
          <cell r="AB10">
            <v>0</v>
          </cell>
          <cell r="AC10">
            <v>144856549.72999996</v>
          </cell>
          <cell r="AD10">
            <v>147659368.36999997</v>
          </cell>
          <cell r="AE10">
            <v>0</v>
          </cell>
          <cell r="AF10">
            <v>0</v>
          </cell>
          <cell r="AG10">
            <v>0</v>
          </cell>
          <cell r="AH10">
            <v>0</v>
          </cell>
          <cell r="AI10">
            <v>147659368.36999997</v>
          </cell>
        </row>
        <row r="11">
          <cell r="A11">
            <v>0</v>
          </cell>
          <cell r="B11">
            <v>0</v>
          </cell>
          <cell r="C11">
            <v>0</v>
          </cell>
          <cell r="D11" t="str">
            <v>Redevance annuelle</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row>
        <row r="12">
          <cell r="A12">
            <v>0</v>
          </cell>
          <cell r="B12">
            <v>0</v>
          </cell>
          <cell r="C12">
            <v>0</v>
          </cell>
          <cell r="D12" t="str">
            <v>Nombre d'EAN</v>
          </cell>
          <cell r="E12">
            <v>0</v>
          </cell>
          <cell r="F12">
            <v>8</v>
          </cell>
          <cell r="G12">
            <v>2796</v>
          </cell>
          <cell r="H12">
            <v>209</v>
          </cell>
          <cell r="I12">
            <v>653551</v>
          </cell>
          <cell r="J12">
            <v>426</v>
          </cell>
          <cell r="K12">
            <v>0</v>
          </cell>
          <cell r="L12">
            <v>9</v>
          </cell>
          <cell r="M12">
            <v>2784</v>
          </cell>
          <cell r="N12">
            <v>208</v>
          </cell>
          <cell r="O12">
            <v>659318</v>
          </cell>
          <cell r="P12" t="str">
            <v>n.d.</v>
          </cell>
          <cell r="Q12">
            <v>0</v>
          </cell>
          <cell r="R12">
            <v>8</v>
          </cell>
          <cell r="S12">
            <v>2783</v>
          </cell>
          <cell r="T12">
            <v>202</v>
          </cell>
          <cell r="U12">
            <v>664971</v>
          </cell>
          <cell r="V12" t="str">
            <v>n.d.</v>
          </cell>
          <cell r="W12">
            <v>0</v>
          </cell>
          <cell r="X12">
            <v>8</v>
          </cell>
          <cell r="Y12">
            <v>2772</v>
          </cell>
          <cell r="Z12">
            <v>196</v>
          </cell>
          <cell r="AA12">
            <v>670672</v>
          </cell>
          <cell r="AB12" t="str">
            <v>n.d.</v>
          </cell>
          <cell r="AC12">
            <v>0</v>
          </cell>
          <cell r="AD12">
            <v>8</v>
          </cell>
          <cell r="AE12">
            <v>2761</v>
          </cell>
          <cell r="AF12">
            <v>190</v>
          </cell>
          <cell r="AG12">
            <v>676423</v>
          </cell>
          <cell r="AH12" t="str">
            <v>n.d.</v>
          </cell>
          <cell r="AI12">
            <v>0</v>
          </cell>
        </row>
        <row r="13">
          <cell r="A13" t="str">
            <v>F</v>
          </cell>
          <cell r="B13">
            <v>13</v>
          </cell>
          <cell r="C13">
            <v>0</v>
          </cell>
          <cell r="D13" t="str">
            <v>Tarif</v>
          </cell>
          <cell r="E13" t="str">
            <v>EUR/an</v>
          </cell>
          <cell r="F13">
            <v>3</v>
          </cell>
          <cell r="G13">
            <v>49.08</v>
          </cell>
          <cell r="H13">
            <v>808.68</v>
          </cell>
          <cell r="I13">
            <v>2245.3199999999997</v>
          </cell>
          <cell r="J13">
            <v>4988.72</v>
          </cell>
          <cell r="K13">
            <v>0</v>
          </cell>
          <cell r="L13">
            <v>3.12</v>
          </cell>
          <cell r="M13">
            <v>51.359999999999992</v>
          </cell>
          <cell r="N13">
            <v>834.36</v>
          </cell>
          <cell r="O13">
            <v>2422.44</v>
          </cell>
          <cell r="P13">
            <v>5054.88</v>
          </cell>
          <cell r="Q13">
            <v>0</v>
          </cell>
          <cell r="R13">
            <v>3.24</v>
          </cell>
          <cell r="S13">
            <v>53.4</v>
          </cell>
          <cell r="T13">
            <v>862.31999999999994</v>
          </cell>
          <cell r="U13">
            <v>2566.5600000000004</v>
          </cell>
          <cell r="V13">
            <v>5076.88</v>
          </cell>
          <cell r="W13">
            <v>0</v>
          </cell>
          <cell r="X13">
            <v>3.36</v>
          </cell>
          <cell r="Y13">
            <v>54.36</v>
          </cell>
          <cell r="Z13">
            <v>877.08</v>
          </cell>
          <cell r="AA13">
            <v>2638.6800000000003</v>
          </cell>
          <cell r="AB13">
            <v>5101.24</v>
          </cell>
          <cell r="AC13">
            <v>0</v>
          </cell>
          <cell r="AD13">
            <v>3.48</v>
          </cell>
          <cell r="AE13">
            <v>54.36</v>
          </cell>
          <cell r="AF13">
            <v>879.72</v>
          </cell>
          <cell r="AG13">
            <v>2651.04</v>
          </cell>
          <cell r="AH13">
            <v>5129.72</v>
          </cell>
          <cell r="AI13">
            <v>0</v>
          </cell>
        </row>
        <row r="14">
          <cell r="A14">
            <v>0</v>
          </cell>
          <cell r="B14">
            <v>0</v>
          </cell>
          <cell r="C14">
            <v>0</v>
          </cell>
          <cell r="D14" t="str">
            <v>Recettes</v>
          </cell>
          <cell r="E14" t="str">
            <v>EUR</v>
          </cell>
          <cell r="F14">
            <v>24</v>
          </cell>
          <cell r="G14">
            <v>137227.68</v>
          </cell>
          <cell r="H14">
            <v>169014.12</v>
          </cell>
          <cell r="I14">
            <v>1467431131.3199999</v>
          </cell>
          <cell r="J14">
            <v>2125194.7200000002</v>
          </cell>
          <cell r="K14">
            <v>1469862591.8399999</v>
          </cell>
          <cell r="L14">
            <v>28.08</v>
          </cell>
          <cell r="M14">
            <v>142986.23999999999</v>
          </cell>
          <cell r="N14">
            <v>173546.88</v>
          </cell>
          <cell r="O14">
            <v>1597158295.9200001</v>
          </cell>
          <cell r="P14" t="e">
            <v>#VALUE!</v>
          </cell>
          <cell r="Q14" t="e">
            <v>#VALUE!</v>
          </cell>
          <cell r="R14">
            <v>25.92</v>
          </cell>
          <cell r="S14">
            <v>148612.20000000001</v>
          </cell>
          <cell r="T14">
            <v>174188.64</v>
          </cell>
          <cell r="U14">
            <v>1706687969.76</v>
          </cell>
          <cell r="V14" t="e">
            <v>#VALUE!</v>
          </cell>
          <cell r="W14" t="e">
            <v>#VALUE!</v>
          </cell>
          <cell r="X14">
            <v>26.88</v>
          </cell>
          <cell r="Y14">
            <v>150685.92000000001</v>
          </cell>
          <cell r="Z14">
            <v>171907.68</v>
          </cell>
          <cell r="AA14">
            <v>1769688792.96</v>
          </cell>
          <cell r="AB14" t="e">
            <v>#VALUE!</v>
          </cell>
          <cell r="AC14" t="e">
            <v>#VALUE!</v>
          </cell>
          <cell r="AD14">
            <v>27.84</v>
          </cell>
          <cell r="AE14">
            <v>150087.96</v>
          </cell>
          <cell r="AF14">
            <v>167146.79999999999</v>
          </cell>
          <cell r="AG14">
            <v>1793224429.9200001</v>
          </cell>
          <cell r="AH14" t="e">
            <v>#VALUE!</v>
          </cell>
          <cell r="AI14" t="e">
            <v>#VALUE!</v>
          </cell>
        </row>
        <row r="15">
          <cell r="A15">
            <v>0</v>
          </cell>
          <cell r="B15">
            <v>0</v>
          </cell>
          <cell r="C15">
            <v>0</v>
          </cell>
          <cell r="D15" t="str">
            <v>Tarif de base</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row>
        <row r="16">
          <cell r="A16">
            <v>0</v>
          </cell>
          <cell r="B16">
            <v>0</v>
          </cell>
          <cell r="C16">
            <v>0</v>
          </cell>
          <cell r="D16" t="str">
            <v>Consommation</v>
          </cell>
          <cell r="E16" t="str">
            <v>MWh</v>
          </cell>
          <cell r="F16">
            <v>226607</v>
          </cell>
          <cell r="G16">
            <v>0</v>
          </cell>
          <cell r="H16">
            <v>2007936</v>
          </cell>
          <cell r="I16">
            <v>0</v>
          </cell>
          <cell r="J16">
            <v>24766</v>
          </cell>
          <cell r="K16">
            <v>0</v>
          </cell>
          <cell r="L16">
            <v>223208</v>
          </cell>
          <cell r="M16">
            <v>0</v>
          </cell>
          <cell r="N16">
            <v>1981230</v>
          </cell>
          <cell r="O16">
            <v>0</v>
          </cell>
          <cell r="P16">
            <v>24023</v>
          </cell>
          <cell r="Q16">
            <v>0</v>
          </cell>
          <cell r="R16">
            <v>219860</v>
          </cell>
          <cell r="S16">
            <v>0</v>
          </cell>
          <cell r="T16">
            <v>1954880</v>
          </cell>
          <cell r="U16">
            <v>0</v>
          </cell>
          <cell r="V16">
            <v>23302</v>
          </cell>
          <cell r="W16">
            <v>0</v>
          </cell>
          <cell r="X16">
            <v>216562</v>
          </cell>
          <cell r="Y16">
            <v>0</v>
          </cell>
          <cell r="Z16">
            <v>1928880</v>
          </cell>
          <cell r="AA16">
            <v>0</v>
          </cell>
          <cell r="AB16">
            <v>22603</v>
          </cell>
          <cell r="AC16">
            <v>0</v>
          </cell>
          <cell r="AD16">
            <v>213314</v>
          </cell>
          <cell r="AE16">
            <v>0</v>
          </cell>
          <cell r="AF16">
            <v>1903226</v>
          </cell>
          <cell r="AG16">
            <v>0</v>
          </cell>
          <cell r="AH16">
            <v>21925</v>
          </cell>
          <cell r="AI16">
            <v>0</v>
          </cell>
        </row>
        <row r="17">
          <cell r="A17" t="str">
            <v>B</v>
          </cell>
          <cell r="B17">
            <v>17</v>
          </cell>
          <cell r="C17">
            <v>0</v>
          </cell>
          <cell r="D17" t="str">
            <v>Tarif</v>
          </cell>
          <cell r="E17" t="str">
            <v>EUR/kWh</v>
          </cell>
          <cell r="F17">
            <v>1.9009000000000002E-2</v>
          </cell>
          <cell r="G17">
            <v>8.8540000000000008E-3</v>
          </cell>
          <cell r="H17">
            <v>3.2239999999999999E-3</v>
          </cell>
          <cell r="I17">
            <v>1.9989999999999999E-3</v>
          </cell>
          <cell r="J17">
            <v>1.4992499999999999E-3</v>
          </cell>
          <cell r="K17">
            <v>0</v>
          </cell>
          <cell r="L17">
            <v>1.7427000000000002E-2</v>
          </cell>
          <cell r="M17">
            <v>8.1980000000000004E-3</v>
          </cell>
          <cell r="N17">
            <v>3.1849999999999999E-3</v>
          </cell>
          <cell r="O17">
            <v>1.7290000000000001E-3</v>
          </cell>
          <cell r="P17">
            <v>1.2967500000000002E-3</v>
          </cell>
          <cell r="Q17">
            <v>0</v>
          </cell>
          <cell r="R17">
            <v>1.821E-2</v>
          </cell>
          <cell r="S17">
            <v>8.5869999999999991E-3</v>
          </cell>
          <cell r="T17">
            <v>3.3969999999999998E-3</v>
          </cell>
          <cell r="U17">
            <v>1.8159999999999999E-3</v>
          </cell>
          <cell r="V17">
            <v>1.3619999999999999E-3</v>
          </cell>
          <cell r="W17">
            <v>0</v>
          </cell>
          <cell r="X17">
            <v>1.8655999999999999E-2</v>
          </cell>
          <cell r="Y17">
            <v>8.848E-3</v>
          </cell>
          <cell r="Z17">
            <v>3.5539999999999999E-3</v>
          </cell>
          <cell r="AA17">
            <v>1.8940000000000001E-3</v>
          </cell>
          <cell r="AB17">
            <v>1.4205000000000001E-3</v>
          </cell>
          <cell r="AC17">
            <v>0</v>
          </cell>
          <cell r="AD17">
            <v>1.8811000000000001E-2</v>
          </cell>
          <cell r="AE17">
            <v>8.9750000000000003E-3</v>
          </cell>
          <cell r="AF17">
            <v>3.6519999999999999E-3</v>
          </cell>
          <cell r="AG17">
            <v>1.954E-3</v>
          </cell>
          <cell r="AH17">
            <v>1.4655E-3</v>
          </cell>
          <cell r="AI17">
            <v>0</v>
          </cell>
        </row>
        <row r="18">
          <cell r="A18">
            <v>0</v>
          </cell>
          <cell r="B18">
            <v>0</v>
          </cell>
          <cell r="C18">
            <v>0</v>
          </cell>
          <cell r="D18" t="str">
            <v>Recettes</v>
          </cell>
          <cell r="E18" t="str">
            <v>EUR</v>
          </cell>
          <cell r="F18">
            <v>4307572.46</v>
          </cell>
          <cell r="G18">
            <v>0</v>
          </cell>
          <cell r="H18">
            <v>6473585.6600000001</v>
          </cell>
          <cell r="I18">
            <v>0</v>
          </cell>
          <cell r="J18">
            <v>37130.43</v>
          </cell>
          <cell r="K18">
            <v>10818288.550000001</v>
          </cell>
          <cell r="L18">
            <v>3889845.82</v>
          </cell>
          <cell r="M18">
            <v>0</v>
          </cell>
          <cell r="N18">
            <v>6310217.5499999998</v>
          </cell>
          <cell r="O18">
            <v>0</v>
          </cell>
          <cell r="P18">
            <v>31151.83</v>
          </cell>
          <cell r="Q18">
            <v>10231215.199999999</v>
          </cell>
          <cell r="R18">
            <v>4003650.6</v>
          </cell>
          <cell r="S18">
            <v>0</v>
          </cell>
          <cell r="T18">
            <v>6640727.3600000003</v>
          </cell>
          <cell r="U18">
            <v>0</v>
          </cell>
          <cell r="V18">
            <v>31737.32</v>
          </cell>
          <cell r="W18">
            <v>10676115.280000001</v>
          </cell>
          <cell r="X18">
            <v>4040180.67</v>
          </cell>
          <cell r="Y18">
            <v>0</v>
          </cell>
          <cell r="Z18">
            <v>6855239.5199999996</v>
          </cell>
          <cell r="AA18">
            <v>0</v>
          </cell>
          <cell r="AB18">
            <v>32107.56</v>
          </cell>
          <cell r="AC18">
            <v>10927527.75</v>
          </cell>
          <cell r="AD18">
            <v>4012649.65</v>
          </cell>
          <cell r="AE18">
            <v>0</v>
          </cell>
          <cell r="AF18">
            <v>6950581.3499999996</v>
          </cell>
          <cell r="AG18">
            <v>0</v>
          </cell>
          <cell r="AH18">
            <v>32131.09</v>
          </cell>
          <cell r="AI18">
            <v>10995362.09</v>
          </cell>
        </row>
        <row r="19">
          <cell r="A19">
            <v>0</v>
          </cell>
          <cell r="B19">
            <v>0</v>
          </cell>
          <cell r="C19">
            <v>0</v>
          </cell>
          <cell r="D19" t="str">
            <v xml:space="preserve">Recettes totales </v>
          </cell>
          <cell r="E19" t="str">
            <v>EUR</v>
          </cell>
          <cell r="F19">
            <v>4307596.46</v>
          </cell>
          <cell r="G19">
            <v>137227.68</v>
          </cell>
          <cell r="H19">
            <v>6642599.7800000003</v>
          </cell>
          <cell r="I19">
            <v>1467431131.3199999</v>
          </cell>
          <cell r="J19">
            <v>2162325.1500000004</v>
          </cell>
          <cell r="K19">
            <v>1480680880.3900001</v>
          </cell>
          <cell r="L19">
            <v>3889873.9</v>
          </cell>
          <cell r="M19">
            <v>142986.23999999999</v>
          </cell>
          <cell r="N19">
            <v>6483764.4299999997</v>
          </cell>
          <cell r="O19">
            <v>1597158295.9200001</v>
          </cell>
          <cell r="P19" t="e">
            <v>#VALUE!</v>
          </cell>
          <cell r="Q19" t="e">
            <v>#VALUE!</v>
          </cell>
          <cell r="R19">
            <v>4003676.52</v>
          </cell>
          <cell r="S19">
            <v>148612.20000000001</v>
          </cell>
          <cell r="T19">
            <v>6814916</v>
          </cell>
          <cell r="U19">
            <v>1706687969.76</v>
          </cell>
          <cell r="V19" t="e">
            <v>#VALUE!</v>
          </cell>
          <cell r="W19" t="e">
            <v>#VALUE!</v>
          </cell>
          <cell r="X19">
            <v>4040207.55</v>
          </cell>
          <cell r="Y19">
            <v>150685.92000000001</v>
          </cell>
          <cell r="Z19">
            <v>7027147.1999999993</v>
          </cell>
          <cell r="AA19">
            <v>1769688792.96</v>
          </cell>
          <cell r="AB19" t="e">
            <v>#VALUE!</v>
          </cell>
          <cell r="AC19" t="e">
            <v>#VALUE!</v>
          </cell>
          <cell r="AD19">
            <v>4012677.4899999998</v>
          </cell>
          <cell r="AE19">
            <v>150087.96</v>
          </cell>
          <cell r="AF19">
            <v>7117728.1499999994</v>
          </cell>
          <cell r="AG19">
            <v>1793224429.9200001</v>
          </cell>
          <cell r="AH19" t="e">
            <v>#VALUE!</v>
          </cell>
          <cell r="AI19" t="e">
            <v>#VALUE!</v>
          </cell>
        </row>
        <row r="20">
          <cell r="A20">
            <v>0</v>
          </cell>
          <cell r="B20">
            <v>0</v>
          </cell>
          <cell r="C20">
            <v>0</v>
          </cell>
          <cell r="D20" t="str">
            <v>Tarif Relevé &amp; comptage</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row>
        <row r="21">
          <cell r="A21">
            <v>0</v>
          </cell>
          <cell r="B21">
            <v>0</v>
          </cell>
          <cell r="C21">
            <v>0</v>
          </cell>
          <cell r="D21" t="str">
            <v>Coûts imputés</v>
          </cell>
          <cell r="E21" t="str">
            <v>EUR</v>
          </cell>
          <cell r="F21">
            <v>9898048.1999999993</v>
          </cell>
          <cell r="G21">
            <v>0</v>
          </cell>
          <cell r="H21">
            <v>0</v>
          </cell>
          <cell r="I21">
            <v>0</v>
          </cell>
          <cell r="J21">
            <v>0</v>
          </cell>
          <cell r="K21">
            <v>9898048.1999999993</v>
          </cell>
          <cell r="L21">
            <v>10011707.229999997</v>
          </cell>
          <cell r="M21">
            <v>0</v>
          </cell>
          <cell r="N21">
            <v>0</v>
          </cell>
          <cell r="O21">
            <v>0</v>
          </cell>
          <cell r="P21">
            <v>0</v>
          </cell>
          <cell r="Q21">
            <v>10011707.229999997</v>
          </cell>
          <cell r="R21">
            <v>10086804.98</v>
          </cell>
          <cell r="S21">
            <v>0</v>
          </cell>
          <cell r="T21">
            <v>0</v>
          </cell>
          <cell r="U21">
            <v>0</v>
          </cell>
          <cell r="V21">
            <v>0</v>
          </cell>
          <cell r="W21">
            <v>10086804.98</v>
          </cell>
          <cell r="X21">
            <v>10077928.01</v>
          </cell>
          <cell r="Y21">
            <v>0</v>
          </cell>
          <cell r="Z21">
            <v>0</v>
          </cell>
          <cell r="AA21">
            <v>0</v>
          </cell>
          <cell r="AB21">
            <v>0</v>
          </cell>
          <cell r="AC21">
            <v>10077928.01</v>
          </cell>
          <cell r="AD21">
            <v>10119404.440000003</v>
          </cell>
          <cell r="AE21">
            <v>0</v>
          </cell>
          <cell r="AF21">
            <v>0</v>
          </cell>
          <cell r="AG21">
            <v>0</v>
          </cell>
          <cell r="AH21">
            <v>0</v>
          </cell>
          <cell r="AI21">
            <v>10119404.440000003</v>
          </cell>
        </row>
        <row r="22">
          <cell r="A22">
            <v>0</v>
          </cell>
          <cell r="B22">
            <v>0</v>
          </cell>
          <cell r="C22">
            <v>0</v>
          </cell>
          <cell r="D22" t="str">
            <v>Nombre de compteurs AMR</v>
          </cell>
          <cell r="E22">
            <v>0</v>
          </cell>
          <cell r="F22">
            <v>0</v>
          </cell>
          <cell r="G22">
            <v>0</v>
          </cell>
          <cell r="H22">
            <v>0</v>
          </cell>
          <cell r="I22">
            <v>0</v>
          </cell>
          <cell r="J22">
            <v>202</v>
          </cell>
          <cell r="K22">
            <v>202</v>
          </cell>
          <cell r="L22">
            <v>0</v>
          </cell>
          <cell r="M22">
            <v>0</v>
          </cell>
          <cell r="N22">
            <v>0</v>
          </cell>
          <cell r="O22">
            <v>0</v>
          </cell>
          <cell r="P22">
            <v>196</v>
          </cell>
          <cell r="Q22">
            <v>196</v>
          </cell>
          <cell r="R22">
            <v>0</v>
          </cell>
          <cell r="S22">
            <v>0</v>
          </cell>
          <cell r="T22">
            <v>0</v>
          </cell>
          <cell r="U22">
            <v>0</v>
          </cell>
          <cell r="V22">
            <v>190</v>
          </cell>
          <cell r="W22">
            <v>190</v>
          </cell>
          <cell r="X22">
            <v>0</v>
          </cell>
          <cell r="Y22">
            <v>0</v>
          </cell>
          <cell r="Z22">
            <v>0</v>
          </cell>
          <cell r="AA22">
            <v>0</v>
          </cell>
          <cell r="AB22">
            <v>184</v>
          </cell>
          <cell r="AC22">
            <v>184</v>
          </cell>
          <cell r="AD22">
            <v>0</v>
          </cell>
          <cell r="AE22">
            <v>0</v>
          </cell>
          <cell r="AF22">
            <v>0</v>
          </cell>
          <cell r="AG22">
            <v>0</v>
          </cell>
          <cell r="AH22">
            <v>178</v>
          </cell>
          <cell r="AI22">
            <v>178</v>
          </cell>
        </row>
        <row r="23">
          <cell r="A23" t="str">
            <v>E1</v>
          </cell>
          <cell r="B23">
            <v>23</v>
          </cell>
          <cell r="C23">
            <v>0</v>
          </cell>
          <cell r="D23" t="str">
            <v>Tarif AMR</v>
          </cell>
          <cell r="E23" t="str">
            <v>EUR/an</v>
          </cell>
          <cell r="F23" t="str">
            <v>-</v>
          </cell>
          <cell r="G23" t="str">
            <v>-</v>
          </cell>
          <cell r="H23" t="str">
            <v>-</v>
          </cell>
          <cell r="I23">
            <v>750</v>
          </cell>
          <cell r="J23">
            <v>750</v>
          </cell>
          <cell r="K23">
            <v>0</v>
          </cell>
          <cell r="L23" t="str">
            <v>-</v>
          </cell>
          <cell r="M23" t="str">
            <v>-</v>
          </cell>
          <cell r="N23" t="str">
            <v>-</v>
          </cell>
          <cell r="O23">
            <v>750</v>
          </cell>
          <cell r="P23">
            <v>750</v>
          </cell>
          <cell r="Q23">
            <v>0</v>
          </cell>
          <cell r="R23" t="str">
            <v>-</v>
          </cell>
          <cell r="S23" t="str">
            <v>-</v>
          </cell>
          <cell r="T23" t="str">
            <v>-</v>
          </cell>
          <cell r="U23">
            <v>750</v>
          </cell>
          <cell r="V23">
            <v>750</v>
          </cell>
          <cell r="W23">
            <v>0</v>
          </cell>
          <cell r="X23" t="str">
            <v>-</v>
          </cell>
          <cell r="Y23" t="str">
            <v>-</v>
          </cell>
          <cell r="Z23" t="str">
            <v>-</v>
          </cell>
          <cell r="AA23">
            <v>750</v>
          </cell>
          <cell r="AB23">
            <v>750</v>
          </cell>
          <cell r="AC23">
            <v>0</v>
          </cell>
          <cell r="AD23" t="str">
            <v>-</v>
          </cell>
          <cell r="AE23" t="str">
            <v>-</v>
          </cell>
          <cell r="AF23" t="str">
            <v>-</v>
          </cell>
          <cell r="AG23">
            <v>750</v>
          </cell>
          <cell r="AH23">
            <v>750</v>
          </cell>
          <cell r="AI23">
            <v>0</v>
          </cell>
        </row>
        <row r="24">
          <cell r="A24">
            <v>0</v>
          </cell>
          <cell r="B24">
            <v>0</v>
          </cell>
          <cell r="C24">
            <v>0</v>
          </cell>
          <cell r="D24" t="str">
            <v>Nombre de compteurs MMR</v>
          </cell>
          <cell r="E24">
            <v>0</v>
          </cell>
          <cell r="F24" t="e">
            <v>#REF!</v>
          </cell>
          <cell r="G24">
            <v>154393</v>
          </cell>
          <cell r="H24">
            <v>0</v>
          </cell>
          <cell r="I24">
            <v>0</v>
          </cell>
          <cell r="J24">
            <v>0</v>
          </cell>
          <cell r="K24" t="e">
            <v>#REF!</v>
          </cell>
          <cell r="L24" t="e">
            <v>#REF!</v>
          </cell>
          <cell r="M24">
            <v>155818</v>
          </cell>
          <cell r="N24">
            <v>0</v>
          </cell>
          <cell r="O24">
            <v>0</v>
          </cell>
          <cell r="P24">
            <v>0</v>
          </cell>
          <cell r="Q24" t="e">
            <v>#REF!</v>
          </cell>
          <cell r="R24" t="e">
            <v>#REF!</v>
          </cell>
          <cell r="S24">
            <v>157256</v>
          </cell>
          <cell r="T24">
            <v>0</v>
          </cell>
          <cell r="U24">
            <v>0</v>
          </cell>
          <cell r="V24">
            <v>0</v>
          </cell>
          <cell r="W24" t="e">
            <v>#REF!</v>
          </cell>
          <cell r="X24" t="e">
            <v>#REF!</v>
          </cell>
          <cell r="Y24">
            <v>158707</v>
          </cell>
          <cell r="Z24">
            <v>0</v>
          </cell>
          <cell r="AA24">
            <v>0</v>
          </cell>
          <cell r="AB24">
            <v>0</v>
          </cell>
          <cell r="AC24" t="e">
            <v>#REF!</v>
          </cell>
          <cell r="AD24" t="e">
            <v>#REF!</v>
          </cell>
          <cell r="AE24">
            <v>160171</v>
          </cell>
          <cell r="AF24">
            <v>0</v>
          </cell>
          <cell r="AG24">
            <v>0</v>
          </cell>
          <cell r="AH24">
            <v>0</v>
          </cell>
          <cell r="AI24" t="e">
            <v>#REF!</v>
          </cell>
        </row>
        <row r="25">
          <cell r="A25" t="str">
            <v>E2</v>
          </cell>
          <cell r="B25">
            <v>25</v>
          </cell>
          <cell r="C25">
            <v>0</v>
          </cell>
          <cell r="D25" t="str">
            <v>Tarif MMR</v>
          </cell>
          <cell r="E25" t="str">
            <v>EUR/an</v>
          </cell>
          <cell r="F25">
            <v>575</v>
          </cell>
          <cell r="G25">
            <v>575</v>
          </cell>
          <cell r="H25">
            <v>575</v>
          </cell>
          <cell r="I25">
            <v>575</v>
          </cell>
          <cell r="J25">
            <v>575</v>
          </cell>
          <cell r="K25">
            <v>0</v>
          </cell>
          <cell r="L25">
            <v>575.36</v>
          </cell>
          <cell r="M25">
            <v>575.36</v>
          </cell>
          <cell r="N25">
            <v>575.36</v>
          </cell>
          <cell r="O25">
            <v>575.36</v>
          </cell>
          <cell r="P25">
            <v>575.36</v>
          </cell>
          <cell r="Q25">
            <v>0</v>
          </cell>
          <cell r="R25">
            <v>574.54999999999995</v>
          </cell>
          <cell r="S25">
            <v>574.54999999999995</v>
          </cell>
          <cell r="T25">
            <v>574.54999999999995</v>
          </cell>
          <cell r="U25">
            <v>574.54999999999995</v>
          </cell>
          <cell r="V25">
            <v>574.54999999999995</v>
          </cell>
          <cell r="W25">
            <v>0</v>
          </cell>
          <cell r="X25">
            <v>575.04999999999995</v>
          </cell>
          <cell r="Y25">
            <v>575.04999999999995</v>
          </cell>
          <cell r="Z25">
            <v>575.04999999999995</v>
          </cell>
          <cell r="AA25">
            <v>575.04999999999995</v>
          </cell>
          <cell r="AB25">
            <v>575.04999999999995</v>
          </cell>
          <cell r="AC25">
            <v>0</v>
          </cell>
          <cell r="AD25">
            <v>574.87</v>
          </cell>
          <cell r="AE25">
            <v>574.87</v>
          </cell>
          <cell r="AF25">
            <v>574.87</v>
          </cell>
          <cell r="AG25">
            <v>574.87</v>
          </cell>
          <cell r="AH25">
            <v>574.87</v>
          </cell>
          <cell r="AI25">
            <v>0</v>
          </cell>
        </row>
        <row r="26">
          <cell r="A26">
            <v>0</v>
          </cell>
          <cell r="B26">
            <v>0</v>
          </cell>
          <cell r="C26">
            <v>0</v>
          </cell>
          <cell r="D26" t="str">
            <v>Nombre de compteurs YMR</v>
          </cell>
          <cell r="E26">
            <v>0</v>
          </cell>
          <cell r="F26" t="e">
            <v>#REF!</v>
          </cell>
          <cell r="G26" t="e">
            <v>#REF!</v>
          </cell>
          <cell r="H26" t="e">
            <v>#REF!</v>
          </cell>
          <cell r="I26" t="e">
            <v>#REF!</v>
          </cell>
          <cell r="J26">
            <v>0</v>
          </cell>
          <cell r="K26" t="e">
            <v>#REF!</v>
          </cell>
          <cell r="L26" t="e">
            <v>#REF!</v>
          </cell>
          <cell r="M26" t="e">
            <v>#REF!</v>
          </cell>
          <cell r="N26" t="e">
            <v>#REF!</v>
          </cell>
          <cell r="O26" t="e">
            <v>#REF!</v>
          </cell>
          <cell r="P26">
            <v>0</v>
          </cell>
          <cell r="Q26" t="e">
            <v>#REF!</v>
          </cell>
          <cell r="R26" t="e">
            <v>#REF!</v>
          </cell>
          <cell r="S26" t="e">
            <v>#REF!</v>
          </cell>
          <cell r="T26" t="e">
            <v>#REF!</v>
          </cell>
          <cell r="U26" t="e">
            <v>#REF!</v>
          </cell>
          <cell r="V26">
            <v>0</v>
          </cell>
          <cell r="W26" t="e">
            <v>#REF!</v>
          </cell>
          <cell r="X26" t="e">
            <v>#REF!</v>
          </cell>
          <cell r="Y26" t="e">
            <v>#REF!</v>
          </cell>
          <cell r="Z26" t="e">
            <v>#REF!</v>
          </cell>
          <cell r="AA26" t="e">
            <v>#REF!</v>
          </cell>
          <cell r="AB26">
            <v>0</v>
          </cell>
          <cell r="AC26" t="e">
            <v>#REF!</v>
          </cell>
          <cell r="AD26" t="e">
            <v>#REF!</v>
          </cell>
          <cell r="AE26" t="e">
            <v>#REF!</v>
          </cell>
          <cell r="AF26" t="e">
            <v>#REF!</v>
          </cell>
          <cell r="AG26" t="e">
            <v>#REF!</v>
          </cell>
          <cell r="AH26">
            <v>0</v>
          </cell>
          <cell r="AI26" t="e">
            <v>#REF!</v>
          </cell>
        </row>
        <row r="27">
          <cell r="A27" t="str">
            <v>E3</v>
          </cell>
          <cell r="B27">
            <v>27</v>
          </cell>
          <cell r="C27">
            <v>0</v>
          </cell>
          <cell r="D27" t="str">
            <v>Tarif YMR</v>
          </cell>
          <cell r="E27" t="str">
            <v>EUR/an</v>
          </cell>
          <cell r="F27">
            <v>15.69</v>
          </cell>
          <cell r="G27">
            <v>15.69</v>
          </cell>
          <cell r="H27">
            <v>15.69</v>
          </cell>
          <cell r="I27">
            <v>15.69</v>
          </cell>
          <cell r="J27" t="str">
            <v>-</v>
          </cell>
          <cell r="K27">
            <v>0</v>
          </cell>
          <cell r="L27">
            <v>15.44</v>
          </cell>
          <cell r="M27">
            <v>15.44</v>
          </cell>
          <cell r="N27">
            <v>15.44</v>
          </cell>
          <cell r="O27">
            <v>15.44</v>
          </cell>
          <cell r="P27" t="str">
            <v>-</v>
          </cell>
          <cell r="Q27">
            <v>0</v>
          </cell>
          <cell r="R27">
            <v>15.63</v>
          </cell>
          <cell r="S27">
            <v>15.63</v>
          </cell>
          <cell r="T27">
            <v>15.63</v>
          </cell>
          <cell r="U27">
            <v>15.63</v>
          </cell>
          <cell r="V27" t="str">
            <v>-</v>
          </cell>
          <cell r="W27">
            <v>0</v>
          </cell>
          <cell r="X27">
            <v>15.86</v>
          </cell>
          <cell r="Y27">
            <v>15.86</v>
          </cell>
          <cell r="Z27">
            <v>15.86</v>
          </cell>
          <cell r="AA27">
            <v>15.86</v>
          </cell>
          <cell r="AB27" t="str">
            <v>-</v>
          </cell>
          <cell r="AC27">
            <v>0</v>
          </cell>
          <cell r="AD27">
            <v>16.079999999999998</v>
          </cell>
          <cell r="AE27">
            <v>16.079999999999998</v>
          </cell>
          <cell r="AF27">
            <v>16.079999999999998</v>
          </cell>
          <cell r="AG27">
            <v>16.079999999999998</v>
          </cell>
          <cell r="AH27" t="str">
            <v>-</v>
          </cell>
          <cell r="AI27">
            <v>0</v>
          </cell>
        </row>
        <row r="28">
          <cell r="A28">
            <v>0</v>
          </cell>
          <cell r="B28">
            <v>0</v>
          </cell>
          <cell r="C28">
            <v>0</v>
          </cell>
          <cell r="D28" t="str">
            <v>Recettes</v>
          </cell>
          <cell r="E28" t="str">
            <v>EUR</v>
          </cell>
          <cell r="F28" t="e">
            <v>#REF!</v>
          </cell>
          <cell r="G28" t="e">
            <v>#REF!</v>
          </cell>
          <cell r="H28" t="e">
            <v>#REF!</v>
          </cell>
          <cell r="I28" t="e">
            <v>#REF!</v>
          </cell>
          <cell r="J28">
            <v>151500</v>
          </cell>
          <cell r="K28" t="e">
            <v>#REF!</v>
          </cell>
          <cell r="L28" t="e">
            <v>#REF!</v>
          </cell>
          <cell r="M28" t="e">
            <v>#REF!</v>
          </cell>
          <cell r="N28" t="e">
            <v>#REF!</v>
          </cell>
          <cell r="O28" t="e">
            <v>#REF!</v>
          </cell>
          <cell r="P28">
            <v>147000</v>
          </cell>
          <cell r="Q28" t="e">
            <v>#REF!</v>
          </cell>
          <cell r="R28" t="e">
            <v>#REF!</v>
          </cell>
          <cell r="S28" t="e">
            <v>#REF!</v>
          </cell>
          <cell r="T28" t="e">
            <v>#REF!</v>
          </cell>
          <cell r="U28" t="e">
            <v>#REF!</v>
          </cell>
          <cell r="V28">
            <v>142500</v>
          </cell>
          <cell r="W28" t="e">
            <v>#REF!</v>
          </cell>
          <cell r="X28" t="e">
            <v>#REF!</v>
          </cell>
          <cell r="Y28" t="e">
            <v>#REF!</v>
          </cell>
          <cell r="Z28" t="e">
            <v>#REF!</v>
          </cell>
          <cell r="AA28" t="e">
            <v>#REF!</v>
          </cell>
          <cell r="AB28">
            <v>138000</v>
          </cell>
          <cell r="AC28" t="e">
            <v>#REF!</v>
          </cell>
          <cell r="AD28" t="e">
            <v>#REF!</v>
          </cell>
          <cell r="AE28" t="e">
            <v>#REF!</v>
          </cell>
          <cell r="AF28" t="e">
            <v>#REF!</v>
          </cell>
          <cell r="AG28" t="e">
            <v>#REF!</v>
          </cell>
          <cell r="AH28">
            <v>133500</v>
          </cell>
          <cell r="AI28" t="e">
            <v>#REF!</v>
          </cell>
        </row>
        <row r="29">
          <cell r="A29">
            <v>0</v>
          </cell>
          <cell r="B29">
            <v>0</v>
          </cell>
          <cell r="C29">
            <v>0</v>
          </cell>
          <cell r="D29" t="str">
            <v>Tarif Obligations de service public</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row>
        <row r="30">
          <cell r="A30">
            <v>0</v>
          </cell>
          <cell r="B30">
            <v>0</v>
          </cell>
          <cell r="C30">
            <v>0</v>
          </cell>
          <cell r="D30" t="str">
            <v>Coûts imputés</v>
          </cell>
          <cell r="E30" t="str">
            <v>EUR</v>
          </cell>
          <cell r="F30">
            <v>28471328.48</v>
          </cell>
          <cell r="G30">
            <v>0</v>
          </cell>
          <cell r="H30">
            <v>0</v>
          </cell>
          <cell r="I30">
            <v>0</v>
          </cell>
          <cell r="J30">
            <v>0</v>
          </cell>
          <cell r="K30">
            <v>28471328.48</v>
          </cell>
          <cell r="L30">
            <v>33297812.080000002</v>
          </cell>
          <cell r="M30">
            <v>0</v>
          </cell>
          <cell r="N30">
            <v>0</v>
          </cell>
          <cell r="O30">
            <v>0</v>
          </cell>
          <cell r="P30">
            <v>0</v>
          </cell>
          <cell r="Q30">
            <v>33297812.080000002</v>
          </cell>
          <cell r="R30">
            <v>33897172.710000001</v>
          </cell>
          <cell r="S30">
            <v>0</v>
          </cell>
          <cell r="T30">
            <v>0</v>
          </cell>
          <cell r="U30">
            <v>0</v>
          </cell>
          <cell r="V30">
            <v>0</v>
          </cell>
          <cell r="W30">
            <v>33897172.710000001</v>
          </cell>
          <cell r="X30">
            <v>34507321.780000009</v>
          </cell>
          <cell r="Y30">
            <v>0</v>
          </cell>
          <cell r="Z30">
            <v>0</v>
          </cell>
          <cell r="AA30">
            <v>0</v>
          </cell>
          <cell r="AB30">
            <v>0</v>
          </cell>
          <cell r="AC30">
            <v>34507321.780000009</v>
          </cell>
          <cell r="AD30">
            <v>35162960.869999997</v>
          </cell>
          <cell r="AE30">
            <v>0</v>
          </cell>
          <cell r="AF30">
            <v>0</v>
          </cell>
          <cell r="AG30">
            <v>0</v>
          </cell>
          <cell r="AH30">
            <v>0</v>
          </cell>
          <cell r="AI30">
            <v>35162960.869999997</v>
          </cell>
        </row>
        <row r="31">
          <cell r="A31">
            <v>0</v>
          </cell>
          <cell r="B31">
            <v>0</v>
          </cell>
          <cell r="C31">
            <v>0</v>
          </cell>
          <cell r="D31" t="str">
            <v>Consommation</v>
          </cell>
          <cell r="E31" t="str">
            <v>MWh</v>
          </cell>
          <cell r="F31">
            <v>226607</v>
          </cell>
          <cell r="G31">
            <v>0</v>
          </cell>
          <cell r="H31">
            <v>2007936</v>
          </cell>
          <cell r="I31">
            <v>0</v>
          </cell>
          <cell r="J31">
            <v>24766</v>
          </cell>
          <cell r="K31">
            <v>0</v>
          </cell>
          <cell r="L31">
            <v>223208</v>
          </cell>
          <cell r="M31">
            <v>0</v>
          </cell>
          <cell r="N31">
            <v>1981230</v>
          </cell>
          <cell r="O31">
            <v>0</v>
          </cell>
          <cell r="P31">
            <v>24023</v>
          </cell>
          <cell r="Q31">
            <v>0</v>
          </cell>
          <cell r="R31">
            <v>219860</v>
          </cell>
          <cell r="S31">
            <v>0</v>
          </cell>
          <cell r="T31">
            <v>1954880</v>
          </cell>
          <cell r="U31">
            <v>0</v>
          </cell>
          <cell r="V31">
            <v>23302</v>
          </cell>
          <cell r="W31">
            <v>0</v>
          </cell>
          <cell r="X31">
            <v>216562</v>
          </cell>
          <cell r="Y31">
            <v>0</v>
          </cell>
          <cell r="Z31">
            <v>1928880</v>
          </cell>
          <cell r="AA31">
            <v>0</v>
          </cell>
          <cell r="AB31">
            <v>22603</v>
          </cell>
          <cell r="AC31">
            <v>0</v>
          </cell>
          <cell r="AD31">
            <v>213314</v>
          </cell>
          <cell r="AE31">
            <v>0</v>
          </cell>
          <cell r="AF31">
            <v>1903226</v>
          </cell>
          <cell r="AG31">
            <v>0</v>
          </cell>
          <cell r="AH31">
            <v>21925</v>
          </cell>
          <cell r="AI31">
            <v>0</v>
          </cell>
        </row>
        <row r="32">
          <cell r="A32" t="str">
            <v>D02</v>
          </cell>
          <cell r="B32">
            <v>32</v>
          </cell>
          <cell r="C32">
            <v>0</v>
          </cell>
          <cell r="D32" t="str">
            <v>Tarif</v>
          </cell>
          <cell r="E32" t="str">
            <v>EUR/kWh</v>
          </cell>
          <cell r="F32">
            <v>1.7444000000000001E-2</v>
          </cell>
          <cell r="G32">
            <v>1.3955E-2</v>
          </cell>
          <cell r="H32">
            <v>1.2213E-2</v>
          </cell>
          <cell r="I32">
            <v>0</v>
          </cell>
          <cell r="J32">
            <v>0</v>
          </cell>
          <cell r="K32">
            <v>0</v>
          </cell>
          <cell r="L32">
            <v>2.0681000000000001E-2</v>
          </cell>
          <cell r="M32">
            <v>1.6545000000000001E-2</v>
          </cell>
          <cell r="N32">
            <v>1.4479000000000001E-2</v>
          </cell>
          <cell r="O32">
            <v>0</v>
          </cell>
          <cell r="P32">
            <v>0</v>
          </cell>
          <cell r="Q32">
            <v>0</v>
          </cell>
          <cell r="R32">
            <v>2.1342E-2</v>
          </cell>
          <cell r="S32">
            <v>1.7073999999999999E-2</v>
          </cell>
          <cell r="T32">
            <v>1.4940999999999999E-2</v>
          </cell>
          <cell r="U32">
            <v>0</v>
          </cell>
          <cell r="V32">
            <v>0</v>
          </cell>
          <cell r="W32">
            <v>0</v>
          </cell>
          <cell r="X32">
            <v>2.2023999999999998E-2</v>
          </cell>
          <cell r="Y32">
            <v>1.7618999999999999E-2</v>
          </cell>
          <cell r="Z32">
            <v>1.5417E-2</v>
          </cell>
          <cell r="AA32">
            <v>0</v>
          </cell>
          <cell r="AB32">
            <v>0</v>
          </cell>
          <cell r="AC32">
            <v>0</v>
          </cell>
          <cell r="AD32">
            <v>2.2751E-2</v>
          </cell>
          <cell r="AE32">
            <v>1.8200999999999998E-2</v>
          </cell>
          <cell r="AF32">
            <v>1.5927E-2</v>
          </cell>
          <cell r="AG32">
            <v>0</v>
          </cell>
          <cell r="AH32">
            <v>0</v>
          </cell>
          <cell r="AI32">
            <v>0</v>
          </cell>
        </row>
        <row r="33">
          <cell r="A33">
            <v>0</v>
          </cell>
          <cell r="B33">
            <v>0</v>
          </cell>
          <cell r="C33">
            <v>0</v>
          </cell>
          <cell r="D33" t="str">
            <v>Recettes</v>
          </cell>
          <cell r="E33" t="str">
            <v>EUR</v>
          </cell>
          <cell r="F33">
            <v>3952932.51</v>
          </cell>
          <cell r="G33">
            <v>0</v>
          </cell>
          <cell r="H33">
            <v>24522922.370000001</v>
          </cell>
          <cell r="I33">
            <v>0</v>
          </cell>
          <cell r="J33">
            <v>0</v>
          </cell>
          <cell r="K33">
            <v>28475854.880000003</v>
          </cell>
          <cell r="L33">
            <v>4616164.6500000004</v>
          </cell>
          <cell r="M33">
            <v>0</v>
          </cell>
          <cell r="N33">
            <v>28686229.170000002</v>
          </cell>
          <cell r="O33">
            <v>0</v>
          </cell>
          <cell r="P33">
            <v>0</v>
          </cell>
          <cell r="Q33">
            <v>33302393.82</v>
          </cell>
          <cell r="R33">
            <v>4692252.12</v>
          </cell>
          <cell r="S33">
            <v>0</v>
          </cell>
          <cell r="T33">
            <v>29207862.079999998</v>
          </cell>
          <cell r="U33">
            <v>0</v>
          </cell>
          <cell r="V33">
            <v>0</v>
          </cell>
          <cell r="W33">
            <v>33900114.199999996</v>
          </cell>
          <cell r="X33">
            <v>4769561.49</v>
          </cell>
          <cell r="Y33">
            <v>0</v>
          </cell>
          <cell r="Z33">
            <v>29737542.960000001</v>
          </cell>
          <cell r="AA33">
            <v>0</v>
          </cell>
          <cell r="AB33">
            <v>0</v>
          </cell>
          <cell r="AC33">
            <v>34507104.450000003</v>
          </cell>
          <cell r="AD33">
            <v>4853106.8099999996</v>
          </cell>
          <cell r="AE33">
            <v>0</v>
          </cell>
          <cell r="AF33">
            <v>30312680.5</v>
          </cell>
          <cell r="AG33">
            <v>0</v>
          </cell>
          <cell r="AH33">
            <v>0</v>
          </cell>
          <cell r="AI33">
            <v>35165787.310000002</v>
          </cell>
        </row>
        <row r="34">
          <cell r="A34">
            <v>0</v>
          </cell>
          <cell r="B34">
            <v>0</v>
          </cell>
          <cell r="C34">
            <v>0</v>
          </cell>
          <cell r="D34" t="str">
            <v xml:space="preserve"> Surcharges</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row>
        <row r="35">
          <cell r="A35">
            <v>0</v>
          </cell>
          <cell r="B35">
            <v>0</v>
          </cell>
          <cell r="C35">
            <v>0</v>
          </cell>
          <cell r="D35" t="str">
            <v>Surcharge Pensions</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row>
        <row r="36">
          <cell r="A36">
            <v>0</v>
          </cell>
          <cell r="B36">
            <v>0</v>
          </cell>
          <cell r="C36">
            <v>0</v>
          </cell>
          <cell r="D36" t="str">
            <v>Coûts imputés</v>
          </cell>
          <cell r="E36" t="str">
            <v>EUR</v>
          </cell>
          <cell r="F36">
            <v>3260638.8100000005</v>
          </cell>
          <cell r="G36">
            <v>0</v>
          </cell>
          <cell r="H36">
            <v>0</v>
          </cell>
          <cell r="I36">
            <v>0</v>
          </cell>
          <cell r="J36">
            <v>0</v>
          </cell>
          <cell r="K36">
            <v>3260638.8100000005</v>
          </cell>
          <cell r="L36">
            <v>2915409.19</v>
          </cell>
          <cell r="M36">
            <v>0</v>
          </cell>
          <cell r="N36">
            <v>0</v>
          </cell>
          <cell r="O36">
            <v>0</v>
          </cell>
          <cell r="P36">
            <v>0</v>
          </cell>
          <cell r="Q36">
            <v>2915409.19</v>
          </cell>
          <cell r="R36">
            <v>2597052.5</v>
          </cell>
          <cell r="S36">
            <v>0</v>
          </cell>
          <cell r="T36">
            <v>0</v>
          </cell>
          <cell r="U36">
            <v>0</v>
          </cell>
          <cell r="V36">
            <v>0</v>
          </cell>
          <cell r="W36">
            <v>2597052.5</v>
          </cell>
          <cell r="X36">
            <v>2308218.4900000002</v>
          </cell>
          <cell r="Y36">
            <v>0</v>
          </cell>
          <cell r="Z36">
            <v>0</v>
          </cell>
          <cell r="AA36">
            <v>0</v>
          </cell>
          <cell r="AB36">
            <v>0</v>
          </cell>
          <cell r="AC36">
            <v>2308218.4900000002</v>
          </cell>
          <cell r="AD36">
            <v>2055065.72</v>
          </cell>
          <cell r="AE36">
            <v>0</v>
          </cell>
          <cell r="AF36">
            <v>0</v>
          </cell>
          <cell r="AG36">
            <v>0</v>
          </cell>
          <cell r="AH36">
            <v>0</v>
          </cell>
          <cell r="AI36">
            <v>2055065.72</v>
          </cell>
        </row>
        <row r="37">
          <cell r="A37">
            <v>0</v>
          </cell>
          <cell r="B37">
            <v>0</v>
          </cell>
          <cell r="C37">
            <v>0</v>
          </cell>
          <cell r="D37" t="str">
            <v>Consommation</v>
          </cell>
          <cell r="E37" t="str">
            <v>MWh</v>
          </cell>
          <cell r="F37">
            <v>226607</v>
          </cell>
          <cell r="G37">
            <v>0</v>
          </cell>
          <cell r="H37">
            <v>2007936</v>
          </cell>
          <cell r="I37">
            <v>0</v>
          </cell>
          <cell r="J37">
            <v>24766</v>
          </cell>
          <cell r="K37">
            <v>0</v>
          </cell>
          <cell r="L37">
            <v>223208</v>
          </cell>
          <cell r="M37">
            <v>0</v>
          </cell>
          <cell r="N37">
            <v>1981230</v>
          </cell>
          <cell r="O37">
            <v>0</v>
          </cell>
          <cell r="P37">
            <v>24023</v>
          </cell>
          <cell r="Q37">
            <v>0</v>
          </cell>
          <cell r="R37">
            <v>219860</v>
          </cell>
          <cell r="S37">
            <v>0</v>
          </cell>
          <cell r="T37">
            <v>1954880</v>
          </cell>
          <cell r="U37">
            <v>0</v>
          </cell>
          <cell r="V37">
            <v>23302</v>
          </cell>
          <cell r="W37">
            <v>0</v>
          </cell>
          <cell r="X37">
            <v>216562</v>
          </cell>
          <cell r="Y37">
            <v>0</v>
          </cell>
          <cell r="Z37">
            <v>1928880</v>
          </cell>
          <cell r="AA37">
            <v>0</v>
          </cell>
          <cell r="AB37">
            <v>22603</v>
          </cell>
          <cell r="AC37">
            <v>0</v>
          </cell>
          <cell r="AD37">
            <v>213314</v>
          </cell>
          <cell r="AE37">
            <v>0</v>
          </cell>
          <cell r="AF37">
            <v>1903226</v>
          </cell>
          <cell r="AG37">
            <v>0</v>
          </cell>
          <cell r="AH37">
            <v>21925</v>
          </cell>
          <cell r="AI37">
            <v>0</v>
          </cell>
        </row>
        <row r="38">
          <cell r="A38" t="str">
            <v>D08</v>
          </cell>
          <cell r="B38">
            <v>38</v>
          </cell>
          <cell r="C38">
            <v>0</v>
          </cell>
          <cell r="D38" t="str">
            <v>Tarif</v>
          </cell>
          <cell r="E38" t="str">
            <v>EUR/kWh</v>
          </cell>
          <cell r="F38">
            <v>1.9980000000000002E-3</v>
          </cell>
          <cell r="G38">
            <v>1.598E-3</v>
          </cell>
          <cell r="H38">
            <v>1.3990000000000001E-3</v>
          </cell>
          <cell r="I38">
            <v>9.990000000000001E-4</v>
          </cell>
          <cell r="J38">
            <v>0</v>
          </cell>
          <cell r="K38">
            <v>0</v>
          </cell>
          <cell r="L38">
            <v>1.8109999999999999E-3</v>
          </cell>
          <cell r="M38">
            <v>1.449E-3</v>
          </cell>
          <cell r="N38">
            <v>1.2670000000000001E-3</v>
          </cell>
          <cell r="O38">
            <v>9.0600000000000001E-4</v>
          </cell>
          <cell r="P38">
            <v>0</v>
          </cell>
          <cell r="Q38">
            <v>0</v>
          </cell>
          <cell r="R38">
            <v>1.635E-3</v>
          </cell>
          <cell r="S38">
            <v>1.3079999999999999E-3</v>
          </cell>
          <cell r="T38">
            <v>1.1459999999999999E-3</v>
          </cell>
          <cell r="U38">
            <v>8.1800000000000004E-4</v>
          </cell>
          <cell r="V38">
            <v>0</v>
          </cell>
          <cell r="W38">
            <v>0</v>
          </cell>
          <cell r="X38">
            <v>1.472E-3</v>
          </cell>
          <cell r="Y38">
            <v>1.178E-3</v>
          </cell>
          <cell r="Z38">
            <v>1.0300000000000001E-3</v>
          </cell>
          <cell r="AA38">
            <v>7.3700000000000002E-4</v>
          </cell>
          <cell r="AB38">
            <v>0</v>
          </cell>
          <cell r="AC38">
            <v>0</v>
          </cell>
          <cell r="AD38">
            <v>1.33E-3</v>
          </cell>
          <cell r="AE38">
            <v>1.0640000000000001E-3</v>
          </cell>
          <cell r="AF38">
            <v>9.2999999999999995E-4</v>
          </cell>
          <cell r="AG38">
            <v>6.6399999999999999E-4</v>
          </cell>
          <cell r="AH38">
            <v>0</v>
          </cell>
          <cell r="AI38">
            <v>0</v>
          </cell>
        </row>
        <row r="39">
          <cell r="A39">
            <v>0</v>
          </cell>
          <cell r="B39">
            <v>0</v>
          </cell>
          <cell r="C39">
            <v>0</v>
          </cell>
          <cell r="D39" t="str">
            <v>Recettes</v>
          </cell>
          <cell r="E39" t="str">
            <v>EUR</v>
          </cell>
          <cell r="F39">
            <v>452760.79</v>
          </cell>
          <cell r="G39">
            <v>0</v>
          </cell>
          <cell r="H39">
            <v>2809102.46</v>
          </cell>
          <cell r="I39">
            <v>0</v>
          </cell>
          <cell r="J39">
            <v>0</v>
          </cell>
          <cell r="K39">
            <v>3261863.25</v>
          </cell>
          <cell r="L39">
            <v>404229.69</v>
          </cell>
          <cell r="M39">
            <v>0</v>
          </cell>
          <cell r="N39">
            <v>2510218.41</v>
          </cell>
          <cell r="O39">
            <v>0</v>
          </cell>
          <cell r="P39">
            <v>0</v>
          </cell>
          <cell r="Q39">
            <v>2914448.1</v>
          </cell>
          <cell r="R39">
            <v>359471.1</v>
          </cell>
          <cell r="S39">
            <v>0</v>
          </cell>
          <cell r="T39">
            <v>2240292.48</v>
          </cell>
          <cell r="U39">
            <v>0</v>
          </cell>
          <cell r="V39">
            <v>0</v>
          </cell>
          <cell r="W39">
            <v>2599763.58</v>
          </cell>
          <cell r="X39">
            <v>318779.26</v>
          </cell>
          <cell r="Y39">
            <v>0</v>
          </cell>
          <cell r="Z39">
            <v>1986746.4</v>
          </cell>
          <cell r="AA39">
            <v>0</v>
          </cell>
          <cell r="AB39">
            <v>0</v>
          </cell>
          <cell r="AC39">
            <v>2305525.66</v>
          </cell>
          <cell r="AD39">
            <v>283707.62</v>
          </cell>
          <cell r="AE39">
            <v>0</v>
          </cell>
          <cell r="AF39">
            <v>1770000.18</v>
          </cell>
          <cell r="AG39">
            <v>0</v>
          </cell>
          <cell r="AH39">
            <v>0</v>
          </cell>
          <cell r="AI39">
            <v>2053707.7999999998</v>
          </cell>
        </row>
        <row r="40">
          <cell r="A40">
            <v>0</v>
          </cell>
          <cell r="B40">
            <v>0</v>
          </cell>
          <cell r="C40">
            <v>0</v>
          </cell>
          <cell r="D40" t="str">
            <v>Surcharge Redevance de voirie</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row>
        <row r="41">
          <cell r="A41">
            <v>0</v>
          </cell>
          <cell r="B41">
            <v>0</v>
          </cell>
          <cell r="C41">
            <v>0</v>
          </cell>
          <cell r="D41" t="str">
            <v>Coûts imputés</v>
          </cell>
          <cell r="E41" t="str">
            <v>EUR</v>
          </cell>
          <cell r="F41">
            <v>22973749</v>
          </cell>
          <cell r="G41">
            <v>0</v>
          </cell>
          <cell r="H41">
            <v>0</v>
          </cell>
          <cell r="I41">
            <v>0</v>
          </cell>
          <cell r="J41">
            <v>0</v>
          </cell>
          <cell r="K41">
            <v>22973749</v>
          </cell>
          <cell r="L41">
            <v>22914995</v>
          </cell>
          <cell r="M41">
            <v>0</v>
          </cell>
          <cell r="N41">
            <v>0</v>
          </cell>
          <cell r="O41">
            <v>0</v>
          </cell>
          <cell r="P41">
            <v>0</v>
          </cell>
          <cell r="Q41">
            <v>22914995</v>
          </cell>
          <cell r="R41">
            <v>22905819</v>
          </cell>
          <cell r="S41">
            <v>0</v>
          </cell>
          <cell r="T41">
            <v>0</v>
          </cell>
          <cell r="U41">
            <v>0</v>
          </cell>
          <cell r="V41">
            <v>0</v>
          </cell>
          <cell r="W41">
            <v>22905819</v>
          </cell>
          <cell r="X41">
            <v>22911484</v>
          </cell>
          <cell r="Y41">
            <v>0</v>
          </cell>
          <cell r="Z41">
            <v>0</v>
          </cell>
          <cell r="AA41">
            <v>0</v>
          </cell>
          <cell r="AB41">
            <v>0</v>
          </cell>
          <cell r="AC41">
            <v>22911484</v>
          </cell>
          <cell r="AD41">
            <v>22948486</v>
          </cell>
          <cell r="AE41">
            <v>0</v>
          </cell>
          <cell r="AF41">
            <v>0</v>
          </cell>
          <cell r="AG41">
            <v>0</v>
          </cell>
          <cell r="AH41">
            <v>0</v>
          </cell>
          <cell r="AI41">
            <v>22948486</v>
          </cell>
        </row>
        <row r="42">
          <cell r="A42">
            <v>0</v>
          </cell>
          <cell r="B42">
            <v>0</v>
          </cell>
          <cell r="C42">
            <v>0</v>
          </cell>
          <cell r="D42" t="str">
            <v>Consommation</v>
          </cell>
          <cell r="E42" t="str">
            <v>MWh</v>
          </cell>
          <cell r="F42">
            <v>226607</v>
          </cell>
          <cell r="G42">
            <v>0</v>
          </cell>
          <cell r="H42">
            <v>2007936</v>
          </cell>
          <cell r="I42">
            <v>0</v>
          </cell>
          <cell r="J42">
            <v>24766</v>
          </cell>
          <cell r="K42">
            <v>0</v>
          </cell>
          <cell r="L42">
            <v>223208</v>
          </cell>
          <cell r="M42">
            <v>0</v>
          </cell>
          <cell r="N42">
            <v>1981230</v>
          </cell>
          <cell r="O42">
            <v>0</v>
          </cell>
          <cell r="P42">
            <v>24023</v>
          </cell>
          <cell r="Q42">
            <v>0</v>
          </cell>
          <cell r="R42">
            <v>219860</v>
          </cell>
          <cell r="S42">
            <v>0</v>
          </cell>
          <cell r="T42">
            <v>1954880</v>
          </cell>
          <cell r="U42">
            <v>0</v>
          </cell>
          <cell r="V42">
            <v>23302</v>
          </cell>
          <cell r="W42">
            <v>0</v>
          </cell>
          <cell r="X42">
            <v>216562</v>
          </cell>
          <cell r="Y42">
            <v>0</v>
          </cell>
          <cell r="Z42">
            <v>1928880</v>
          </cell>
          <cell r="AA42">
            <v>0</v>
          </cell>
          <cell r="AB42">
            <v>22603</v>
          </cell>
          <cell r="AC42">
            <v>0</v>
          </cell>
          <cell r="AD42">
            <v>213314</v>
          </cell>
          <cell r="AE42">
            <v>0</v>
          </cell>
          <cell r="AF42">
            <v>1903226</v>
          </cell>
          <cell r="AG42">
            <v>0</v>
          </cell>
          <cell r="AH42">
            <v>21925</v>
          </cell>
          <cell r="AI42">
            <v>0</v>
          </cell>
        </row>
        <row r="43">
          <cell r="A43" t="str">
            <v>D12</v>
          </cell>
          <cell r="B43">
            <v>43</v>
          </cell>
          <cell r="C43">
            <v>0</v>
          </cell>
          <cell r="D43" t="str">
            <v>Tarif</v>
          </cell>
          <cell r="E43" t="str">
            <v>EUR/kWh</v>
          </cell>
          <cell r="F43">
            <v>1.0281E-2</v>
          </cell>
          <cell r="G43">
            <v>1.0281E-2</v>
          </cell>
          <cell r="H43">
            <v>1.0281E-2</v>
          </cell>
          <cell r="I43">
            <v>1.0281E-2</v>
          </cell>
          <cell r="J43">
            <v>0</v>
          </cell>
          <cell r="K43">
            <v>0</v>
          </cell>
          <cell r="L43">
            <v>1.0395E-2</v>
          </cell>
          <cell r="M43">
            <v>1.0395E-2</v>
          </cell>
          <cell r="N43">
            <v>1.0395E-2</v>
          </cell>
          <cell r="O43">
            <v>1.0395E-2</v>
          </cell>
          <cell r="P43">
            <v>0</v>
          </cell>
          <cell r="Q43">
            <v>0</v>
          </cell>
          <cell r="R43">
            <v>1.0533000000000001E-2</v>
          </cell>
          <cell r="S43">
            <v>1.0533000000000001E-2</v>
          </cell>
          <cell r="T43">
            <v>1.0533000000000001E-2</v>
          </cell>
          <cell r="U43">
            <v>1.0533000000000001E-2</v>
          </cell>
          <cell r="V43">
            <v>0</v>
          </cell>
          <cell r="W43">
            <v>0</v>
          </cell>
          <cell r="X43">
            <v>1.0678999999999999E-2</v>
          </cell>
          <cell r="Y43">
            <v>1.0678999999999999E-2</v>
          </cell>
          <cell r="Z43">
            <v>1.0678999999999999E-2</v>
          </cell>
          <cell r="AA43">
            <v>1.0678999999999999E-2</v>
          </cell>
          <cell r="AB43">
            <v>0</v>
          </cell>
          <cell r="AC43">
            <v>0</v>
          </cell>
          <cell r="AD43">
            <v>1.0841999999999999E-2</v>
          </cell>
          <cell r="AE43">
            <v>1.0841999999999999E-2</v>
          </cell>
          <cell r="AF43">
            <v>1.0841999999999999E-2</v>
          </cell>
          <cell r="AG43">
            <v>1.0841999999999999E-2</v>
          </cell>
          <cell r="AH43">
            <v>0</v>
          </cell>
          <cell r="AI43">
            <v>0</v>
          </cell>
        </row>
        <row r="44">
          <cell r="A44">
            <v>0</v>
          </cell>
          <cell r="B44">
            <v>0</v>
          </cell>
          <cell r="C44">
            <v>0</v>
          </cell>
          <cell r="D44" t="str">
            <v>Recettes</v>
          </cell>
          <cell r="E44" t="str">
            <v>EUR</v>
          </cell>
          <cell r="F44">
            <v>2329746.5699999998</v>
          </cell>
          <cell r="G44">
            <v>0</v>
          </cell>
          <cell r="H44">
            <v>20643590.02</v>
          </cell>
          <cell r="I44">
            <v>0</v>
          </cell>
          <cell r="J44">
            <v>0</v>
          </cell>
          <cell r="K44">
            <v>22973336.59</v>
          </cell>
          <cell r="L44">
            <v>2320247.16</v>
          </cell>
          <cell r="M44">
            <v>0</v>
          </cell>
          <cell r="N44">
            <v>20594885.850000001</v>
          </cell>
          <cell r="O44">
            <v>0</v>
          </cell>
          <cell r="P44">
            <v>0</v>
          </cell>
          <cell r="Q44">
            <v>22915133.010000002</v>
          </cell>
          <cell r="R44">
            <v>2315785.38</v>
          </cell>
          <cell r="S44">
            <v>0</v>
          </cell>
          <cell r="T44">
            <v>20590751.039999999</v>
          </cell>
          <cell r="U44">
            <v>0</v>
          </cell>
          <cell r="V44">
            <v>0</v>
          </cell>
          <cell r="W44">
            <v>22906536.419999998</v>
          </cell>
          <cell r="X44">
            <v>2312665.6</v>
          </cell>
          <cell r="Y44">
            <v>0</v>
          </cell>
          <cell r="Z44">
            <v>20598509.52</v>
          </cell>
          <cell r="AA44">
            <v>0</v>
          </cell>
          <cell r="AB44">
            <v>0</v>
          </cell>
          <cell r="AC44">
            <v>22911175.120000001</v>
          </cell>
          <cell r="AD44">
            <v>2312750.39</v>
          </cell>
          <cell r="AE44">
            <v>0</v>
          </cell>
          <cell r="AF44">
            <v>20634776.289999999</v>
          </cell>
          <cell r="AG44">
            <v>0</v>
          </cell>
          <cell r="AH44">
            <v>0</v>
          </cell>
          <cell r="AI44">
            <v>22947526.68</v>
          </cell>
        </row>
        <row r="45">
          <cell r="A45">
            <v>0</v>
          </cell>
          <cell r="B45">
            <v>0</v>
          </cell>
          <cell r="C45">
            <v>0</v>
          </cell>
          <cell r="D45" t="str">
            <v>Surcharge Autres impôts &amp; prélèvements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row>
        <row r="46">
          <cell r="A46">
            <v>0</v>
          </cell>
          <cell r="B46">
            <v>0</v>
          </cell>
          <cell r="C46">
            <v>0</v>
          </cell>
          <cell r="D46" t="str">
            <v>Coûts imputés</v>
          </cell>
          <cell r="E46" t="str">
            <v>EUR</v>
          </cell>
          <cell r="F46">
            <v>8173080.8000000007</v>
          </cell>
          <cell r="G46">
            <v>0</v>
          </cell>
          <cell r="H46">
            <v>0</v>
          </cell>
          <cell r="I46">
            <v>0</v>
          </cell>
          <cell r="J46">
            <v>0</v>
          </cell>
          <cell r="K46">
            <v>8173080.8000000007</v>
          </cell>
          <cell r="L46">
            <v>10051369.02</v>
          </cell>
          <cell r="M46">
            <v>0</v>
          </cell>
          <cell r="N46">
            <v>0</v>
          </cell>
          <cell r="O46">
            <v>0</v>
          </cell>
          <cell r="P46">
            <v>0</v>
          </cell>
          <cell r="Q46">
            <v>10051369.02</v>
          </cell>
          <cell r="R46">
            <v>10170223.109999999</v>
          </cell>
          <cell r="S46">
            <v>0</v>
          </cell>
          <cell r="T46">
            <v>0</v>
          </cell>
          <cell r="U46">
            <v>0</v>
          </cell>
          <cell r="V46">
            <v>0</v>
          </cell>
          <cell r="W46">
            <v>10170223.109999999</v>
          </cell>
          <cell r="X46">
            <v>11683578.450000003</v>
          </cell>
          <cell r="Y46">
            <v>0</v>
          </cell>
          <cell r="Z46">
            <v>0</v>
          </cell>
          <cell r="AA46">
            <v>0</v>
          </cell>
          <cell r="AB46">
            <v>0</v>
          </cell>
          <cell r="AC46">
            <v>11683578.450000003</v>
          </cell>
          <cell r="AD46">
            <v>12699472.57</v>
          </cell>
          <cell r="AE46">
            <v>0</v>
          </cell>
          <cell r="AF46">
            <v>0</v>
          </cell>
          <cell r="AG46">
            <v>0</v>
          </cell>
          <cell r="AH46">
            <v>0</v>
          </cell>
          <cell r="AI46">
            <v>12699472.57</v>
          </cell>
        </row>
        <row r="47">
          <cell r="A47">
            <v>0</v>
          </cell>
          <cell r="B47">
            <v>0</v>
          </cell>
          <cell r="C47">
            <v>0</v>
          </cell>
          <cell r="D47" t="str">
            <v>Consommation</v>
          </cell>
          <cell r="E47" t="str">
            <v>MWh</v>
          </cell>
          <cell r="F47">
            <v>226607</v>
          </cell>
          <cell r="G47">
            <v>0</v>
          </cell>
          <cell r="H47">
            <v>2007936</v>
          </cell>
          <cell r="I47">
            <v>0</v>
          </cell>
          <cell r="J47">
            <v>24766</v>
          </cell>
          <cell r="K47">
            <v>0</v>
          </cell>
          <cell r="L47">
            <v>223208</v>
          </cell>
          <cell r="M47">
            <v>0</v>
          </cell>
          <cell r="N47">
            <v>1981230</v>
          </cell>
          <cell r="O47">
            <v>0</v>
          </cell>
          <cell r="P47">
            <v>24023</v>
          </cell>
          <cell r="Q47">
            <v>0</v>
          </cell>
          <cell r="R47">
            <v>219860</v>
          </cell>
          <cell r="S47">
            <v>0</v>
          </cell>
          <cell r="T47">
            <v>1954880</v>
          </cell>
          <cell r="U47">
            <v>0</v>
          </cell>
          <cell r="V47">
            <v>23302</v>
          </cell>
          <cell r="W47">
            <v>0</v>
          </cell>
          <cell r="X47">
            <v>216562</v>
          </cell>
          <cell r="Y47">
            <v>0</v>
          </cell>
          <cell r="Z47">
            <v>1928880</v>
          </cell>
          <cell r="AA47">
            <v>0</v>
          </cell>
          <cell r="AB47">
            <v>22603</v>
          </cell>
          <cell r="AC47">
            <v>0</v>
          </cell>
          <cell r="AD47">
            <v>213314</v>
          </cell>
          <cell r="AE47">
            <v>0</v>
          </cell>
          <cell r="AF47">
            <v>1903226</v>
          </cell>
          <cell r="AG47">
            <v>0</v>
          </cell>
          <cell r="AH47">
            <v>21925</v>
          </cell>
          <cell r="AI47">
            <v>0</v>
          </cell>
        </row>
        <row r="48">
          <cell r="A48" t="str">
            <v>D22</v>
          </cell>
          <cell r="B48">
            <v>48</v>
          </cell>
          <cell r="C48">
            <v>0</v>
          </cell>
          <cell r="D48" t="str">
            <v>Tarif</v>
          </cell>
          <cell r="E48" t="str">
            <v>EUR/kWh</v>
          </cell>
          <cell r="F48">
            <v>4.8790000000000005E-3</v>
          </cell>
          <cell r="G48">
            <v>3.9589999999999998E-3</v>
          </cell>
          <cell r="H48">
            <v>3.5000000000000001E-3</v>
          </cell>
          <cell r="I48">
            <v>2.6639999999999997E-3</v>
          </cell>
          <cell r="J48">
            <v>0</v>
          </cell>
          <cell r="K48">
            <v>0</v>
          </cell>
          <cell r="L48">
            <v>6.1010000000000005E-3</v>
          </cell>
          <cell r="M48">
            <v>4.9420000000000002E-3</v>
          </cell>
          <cell r="N48">
            <v>4.3659999999999992E-3</v>
          </cell>
          <cell r="O48">
            <v>3.3010000000000001E-3</v>
          </cell>
          <cell r="P48">
            <v>0</v>
          </cell>
          <cell r="Q48">
            <v>0</v>
          </cell>
          <cell r="R48">
            <v>6.2469999999999999E-3</v>
          </cell>
          <cell r="S48">
            <v>5.0699999999999999E-3</v>
          </cell>
          <cell r="T48">
            <v>4.4819999999999999E-3</v>
          </cell>
          <cell r="U48">
            <v>3.3800000000000002E-3</v>
          </cell>
          <cell r="V48">
            <v>0</v>
          </cell>
          <cell r="W48">
            <v>0</v>
          </cell>
          <cell r="X48">
            <v>7.2880000000000002E-3</v>
          </cell>
          <cell r="Y48">
            <v>5.9110000000000005E-3</v>
          </cell>
          <cell r="Z48">
            <v>5.2299999999999994E-3</v>
          </cell>
          <cell r="AA48">
            <v>3.9000000000000003E-3</v>
          </cell>
          <cell r="AB48">
            <v>0</v>
          </cell>
          <cell r="AC48">
            <v>0</v>
          </cell>
          <cell r="AD48">
            <v>8.0560000000000007E-3</v>
          </cell>
          <cell r="AE48">
            <v>6.522E-3</v>
          </cell>
          <cell r="AF48">
            <v>5.7609999999999996E-3</v>
          </cell>
          <cell r="AG48">
            <v>4.2720000000000006E-3</v>
          </cell>
          <cell r="AH48">
            <v>0</v>
          </cell>
          <cell r="AI48">
            <v>0</v>
          </cell>
        </row>
        <row r="49">
          <cell r="A49">
            <v>0</v>
          </cell>
          <cell r="B49">
            <v>0</v>
          </cell>
          <cell r="C49">
            <v>0</v>
          </cell>
          <cell r="D49" t="str">
            <v>Recettes</v>
          </cell>
          <cell r="E49" t="str">
            <v>EUR</v>
          </cell>
          <cell r="F49">
            <v>1105615.55</v>
          </cell>
          <cell r="G49">
            <v>0</v>
          </cell>
          <cell r="H49">
            <v>7027776</v>
          </cell>
          <cell r="I49">
            <v>0</v>
          </cell>
          <cell r="J49">
            <v>0</v>
          </cell>
          <cell r="K49">
            <v>8133391.5499999998</v>
          </cell>
          <cell r="L49">
            <v>1361792.01</v>
          </cell>
          <cell r="M49">
            <v>0</v>
          </cell>
          <cell r="N49">
            <v>8650050.1799999997</v>
          </cell>
          <cell r="O49">
            <v>0</v>
          </cell>
          <cell r="P49">
            <v>0</v>
          </cell>
          <cell r="Q49">
            <v>10011842.189999999</v>
          </cell>
          <cell r="R49">
            <v>1373465.42</v>
          </cell>
          <cell r="S49">
            <v>0</v>
          </cell>
          <cell r="T49">
            <v>8761772.1600000001</v>
          </cell>
          <cell r="U49">
            <v>0</v>
          </cell>
          <cell r="V49">
            <v>0</v>
          </cell>
          <cell r="W49">
            <v>10135237.58</v>
          </cell>
          <cell r="X49">
            <v>1578303.86</v>
          </cell>
          <cell r="Y49">
            <v>0</v>
          </cell>
          <cell r="Z49">
            <v>10088042.4</v>
          </cell>
          <cell r="AA49">
            <v>0</v>
          </cell>
          <cell r="AB49">
            <v>0</v>
          </cell>
          <cell r="AC49">
            <v>11666346.26</v>
          </cell>
          <cell r="AD49">
            <v>1718457.58</v>
          </cell>
          <cell r="AE49">
            <v>0</v>
          </cell>
          <cell r="AF49">
            <v>10964484.99</v>
          </cell>
          <cell r="AG49">
            <v>0</v>
          </cell>
          <cell r="AH49">
            <v>0</v>
          </cell>
          <cell r="AI49">
            <v>12682942.57</v>
          </cell>
        </row>
        <row r="50">
          <cell r="A50">
            <v>0</v>
          </cell>
          <cell r="B50">
            <v>0</v>
          </cell>
          <cell r="C50">
            <v>0</v>
          </cell>
          <cell r="D50" t="str">
            <v xml:space="preserve"> Total des coûts imputés</v>
          </cell>
          <cell r="E50" t="str">
            <v>EUR</v>
          </cell>
          <cell r="F50">
            <v>214571291.21000001</v>
          </cell>
          <cell r="G50">
            <v>0</v>
          </cell>
          <cell r="H50">
            <v>0</v>
          </cell>
          <cell r="I50">
            <v>0</v>
          </cell>
          <cell r="J50">
            <v>0</v>
          </cell>
          <cell r="K50">
            <v>214571291.21000001</v>
          </cell>
          <cell r="L50">
            <v>218415983.73000002</v>
          </cell>
          <cell r="M50">
            <v>0</v>
          </cell>
          <cell r="N50">
            <v>0</v>
          </cell>
          <cell r="O50">
            <v>0</v>
          </cell>
          <cell r="P50">
            <v>0</v>
          </cell>
          <cell r="Q50">
            <v>218415983.73000002</v>
          </cell>
          <cell r="R50">
            <v>222344716.28000003</v>
          </cell>
          <cell r="S50">
            <v>0</v>
          </cell>
          <cell r="T50">
            <v>0</v>
          </cell>
          <cell r="U50">
            <v>0</v>
          </cell>
          <cell r="V50">
            <v>0</v>
          </cell>
          <cell r="W50">
            <v>222344716.28000003</v>
          </cell>
          <cell r="X50">
            <v>226345080.45999998</v>
          </cell>
          <cell r="Y50">
            <v>0</v>
          </cell>
          <cell r="Z50">
            <v>0</v>
          </cell>
          <cell r="AA50">
            <v>0</v>
          </cell>
          <cell r="AB50">
            <v>0</v>
          </cell>
          <cell r="AC50">
            <v>226345080.45999998</v>
          </cell>
          <cell r="AD50">
            <v>230644757.96999997</v>
          </cell>
          <cell r="AE50">
            <v>0</v>
          </cell>
          <cell r="AF50">
            <v>0</v>
          </cell>
          <cell r="AG50">
            <v>0</v>
          </cell>
          <cell r="AH50">
            <v>0</v>
          </cell>
          <cell r="AI50">
            <v>230644757.96999997</v>
          </cell>
        </row>
        <row r="51">
          <cell r="A51">
            <v>0</v>
          </cell>
          <cell r="B51">
            <v>0</v>
          </cell>
          <cell r="C51">
            <v>0</v>
          </cell>
          <cell r="D51" t="str">
            <v xml:space="preserve"> Total des recettes</v>
          </cell>
          <cell r="E51" t="str">
            <v>EUR</v>
          </cell>
          <cell r="F51" t="e">
            <v>#REF!</v>
          </cell>
          <cell r="G51" t="e">
            <v>#REF!</v>
          </cell>
          <cell r="H51" t="e">
            <v>#REF!</v>
          </cell>
          <cell r="I51" t="e">
            <v>#REF!</v>
          </cell>
          <cell r="J51">
            <v>2313825.1500000004</v>
          </cell>
          <cell r="K51" t="e">
            <v>#REF!</v>
          </cell>
          <cell r="L51" t="e">
            <v>#REF!</v>
          </cell>
          <cell r="M51" t="e">
            <v>#REF!</v>
          </cell>
          <cell r="N51" t="e">
            <v>#REF!</v>
          </cell>
          <cell r="O51" t="e">
            <v>#REF!</v>
          </cell>
          <cell r="P51" t="e">
            <v>#VALUE!</v>
          </cell>
          <cell r="Q51" t="e">
            <v>#VALUE!</v>
          </cell>
          <cell r="R51" t="e">
            <v>#REF!</v>
          </cell>
          <cell r="S51" t="e">
            <v>#REF!</v>
          </cell>
          <cell r="T51" t="e">
            <v>#REF!</v>
          </cell>
          <cell r="U51" t="e">
            <v>#REF!</v>
          </cell>
          <cell r="V51" t="e">
            <v>#VALUE!</v>
          </cell>
          <cell r="W51" t="e">
            <v>#VALUE!</v>
          </cell>
          <cell r="X51" t="e">
            <v>#REF!</v>
          </cell>
          <cell r="Y51" t="e">
            <v>#REF!</v>
          </cell>
          <cell r="Z51" t="e">
            <v>#REF!</v>
          </cell>
          <cell r="AA51" t="e">
            <v>#REF!</v>
          </cell>
          <cell r="AB51" t="e">
            <v>#VALUE!</v>
          </cell>
          <cell r="AC51" t="e">
            <v>#VALUE!</v>
          </cell>
          <cell r="AD51" t="e">
            <v>#REF!</v>
          </cell>
          <cell r="AE51" t="e">
            <v>#REF!</v>
          </cell>
          <cell r="AF51" t="e">
            <v>#REF!</v>
          </cell>
          <cell r="AG51" t="e">
            <v>#REF!</v>
          </cell>
          <cell r="AH51" t="e">
            <v>#VALUE!</v>
          </cell>
          <cell r="AI51" t="e">
            <v>#VALUE!</v>
          </cell>
        </row>
        <row r="52">
          <cell r="A52">
            <v>0</v>
          </cell>
          <cell r="B52">
            <v>0</v>
          </cell>
          <cell r="C52">
            <v>0</v>
          </cell>
          <cell r="D52" t="str">
            <v xml:space="preserve"> Ecart coûts-recettes</v>
          </cell>
          <cell r="E52" t="str">
            <v>EUR</v>
          </cell>
          <cell r="F52" t="e">
            <v>#REF!</v>
          </cell>
          <cell r="G52">
            <v>0</v>
          </cell>
          <cell r="H52">
            <v>0</v>
          </cell>
          <cell r="I52">
            <v>0</v>
          </cell>
          <cell r="J52">
            <v>-2313825.1500000004</v>
          </cell>
          <cell r="K52" t="e">
            <v>#REF!</v>
          </cell>
          <cell r="L52" t="e">
            <v>#REF!</v>
          </cell>
          <cell r="M52">
            <v>0</v>
          </cell>
          <cell r="N52">
            <v>0</v>
          </cell>
          <cell r="O52">
            <v>0</v>
          </cell>
          <cell r="P52" t="e">
            <v>#VALUE!</v>
          </cell>
          <cell r="Q52" t="e">
            <v>#VALUE!</v>
          </cell>
          <cell r="R52" t="e">
            <v>#REF!</v>
          </cell>
          <cell r="S52">
            <v>0</v>
          </cell>
          <cell r="T52">
            <v>0</v>
          </cell>
          <cell r="U52">
            <v>0</v>
          </cell>
          <cell r="V52" t="e">
            <v>#VALUE!</v>
          </cell>
          <cell r="W52" t="e">
            <v>#VALUE!</v>
          </cell>
          <cell r="X52" t="e">
            <v>#REF!</v>
          </cell>
          <cell r="Y52">
            <v>0</v>
          </cell>
          <cell r="Z52">
            <v>0</v>
          </cell>
          <cell r="AA52">
            <v>0</v>
          </cell>
          <cell r="AB52" t="e">
            <v>#VALUE!</v>
          </cell>
          <cell r="AC52" t="e">
            <v>#VALUE!</v>
          </cell>
          <cell r="AD52" t="e">
            <v>#REF!</v>
          </cell>
          <cell r="AE52">
            <v>0</v>
          </cell>
          <cell r="AF52">
            <v>0</v>
          </cell>
          <cell r="AG52">
            <v>0</v>
          </cell>
          <cell r="AH52" t="e">
            <v>#VALUE!</v>
          </cell>
          <cell r="AI52" t="e">
            <v>#VALUE!</v>
          </cell>
        </row>
        <row r="53">
          <cell r="A53">
            <v>0</v>
          </cell>
          <cell r="B53">
            <v>0</v>
          </cell>
          <cell r="C53">
            <v>0</v>
          </cell>
        </row>
        <row r="54">
          <cell r="A54">
            <v>0</v>
          </cell>
          <cell r="B54">
            <v>0</v>
          </cell>
          <cell r="C54">
            <v>0</v>
          </cell>
          <cell r="D54" t="str">
            <v>Ctrl T15</v>
          </cell>
          <cell r="E54">
            <v>0</v>
          </cell>
          <cell r="F54">
            <v>593.74361099999987</v>
          </cell>
          <cell r="G54">
            <v>639.80864699999995</v>
          </cell>
          <cell r="H54">
            <v>1399.400617</v>
          </cell>
          <cell r="I54">
            <v>2836.0259429999996</v>
          </cell>
          <cell r="J54">
            <v>5738.7214992500003</v>
          </cell>
          <cell r="K54">
            <v>11207.700317250001</v>
          </cell>
          <cell r="L54">
            <v>593.97641499999997</v>
          </cell>
          <cell r="M54">
            <v>642.20152900000005</v>
          </cell>
          <cell r="N54">
            <v>1425.1936920000001</v>
          </cell>
          <cell r="O54">
            <v>3013.2563310000005</v>
          </cell>
          <cell r="P54">
            <v>5804.8812967499998</v>
          </cell>
          <cell r="Q54">
            <v>11479.50926375</v>
          </cell>
          <cell r="R54">
            <v>593.47796699999992</v>
          </cell>
          <cell r="S54">
            <v>643.62257199999999</v>
          </cell>
          <cell r="T54">
            <v>1452.5344989999999</v>
          </cell>
          <cell r="U54">
            <v>3156.7565470000009</v>
          </cell>
          <cell r="V54">
            <v>5826.8813620000001</v>
          </cell>
          <cell r="W54">
            <v>11673.272947000001</v>
          </cell>
          <cell r="X54">
            <v>594.33011899999997</v>
          </cell>
          <cell r="Y54">
            <v>645.31423499999983</v>
          </cell>
          <cell r="Z54">
            <v>1468.0259099999998</v>
          </cell>
          <cell r="AA54">
            <v>3229.6072100000006</v>
          </cell>
          <cell r="AB54">
            <v>5851.2414204999995</v>
          </cell>
          <cell r="AC54">
            <v>11788.518894500001</v>
          </cell>
          <cell r="AD54">
            <v>594.49179000000015</v>
          </cell>
          <cell r="AE54">
            <v>645.35560400000008</v>
          </cell>
          <cell r="AF54">
            <v>1470.7071119999996</v>
          </cell>
          <cell r="AG54">
            <v>3242.007732</v>
          </cell>
          <cell r="AH54">
            <v>5879.7214655000007</v>
          </cell>
          <cell r="AI54">
            <v>11832.283703500001</v>
          </cell>
        </row>
        <row r="55">
          <cell r="A55">
            <v>0</v>
          </cell>
          <cell r="B55">
            <v>0</v>
          </cell>
          <cell r="C55">
            <v>0</v>
          </cell>
          <cell r="D55" t="str">
            <v>Ctrl T16</v>
          </cell>
          <cell r="E55">
            <v>0</v>
          </cell>
          <cell r="F55">
            <v>0</v>
          </cell>
          <cell r="G55">
            <v>0</v>
          </cell>
          <cell r="H55">
            <v>0</v>
          </cell>
          <cell r="I55">
            <v>0</v>
          </cell>
          <cell r="J55">
            <v>0</v>
          </cell>
          <cell r="K55">
            <v>9435.6303172500029</v>
          </cell>
          <cell r="L55">
            <v>0</v>
          </cell>
          <cell r="M55">
            <v>0</v>
          </cell>
          <cell r="N55">
            <v>0</v>
          </cell>
          <cell r="O55">
            <v>0</v>
          </cell>
          <cell r="P55">
            <v>0</v>
          </cell>
          <cell r="Q55">
            <v>9707.1092637499969</v>
          </cell>
          <cell r="R55">
            <v>0</v>
          </cell>
          <cell r="S55">
            <v>0</v>
          </cell>
          <cell r="T55">
            <v>0</v>
          </cell>
          <cell r="U55">
            <v>0</v>
          </cell>
          <cell r="V55">
            <v>0</v>
          </cell>
          <cell r="W55">
            <v>9902.7329470000041</v>
          </cell>
          <cell r="X55">
            <v>0</v>
          </cell>
          <cell r="Y55">
            <v>0</v>
          </cell>
          <cell r="Z55">
            <v>0</v>
          </cell>
          <cell r="AA55">
            <v>0</v>
          </cell>
          <cell r="AB55">
            <v>0</v>
          </cell>
          <cell r="AC55">
            <v>10015.788894500009</v>
          </cell>
          <cell r="AD55">
            <v>0</v>
          </cell>
          <cell r="AE55">
            <v>0</v>
          </cell>
          <cell r="AF55">
            <v>0</v>
          </cell>
          <cell r="AG55">
            <v>0</v>
          </cell>
          <cell r="AH55">
            <v>0</v>
          </cell>
          <cell r="AI55">
            <v>10059.433703499999</v>
          </cell>
        </row>
        <row r="56">
          <cell r="A56">
            <v>0</v>
          </cell>
          <cell r="B56">
            <v>0</v>
          </cell>
          <cell r="C56">
            <v>0</v>
          </cell>
          <cell r="J56">
            <v>0</v>
          </cell>
          <cell r="P56">
            <v>0</v>
          </cell>
          <cell r="V56">
            <v>0</v>
          </cell>
          <cell r="AB56">
            <v>0</v>
          </cell>
          <cell r="AH56">
            <v>0</v>
          </cell>
        </row>
        <row r="57">
          <cell r="A57">
            <v>0</v>
          </cell>
          <cell r="B57">
            <v>0</v>
          </cell>
          <cell r="C57">
            <v>0</v>
          </cell>
          <cell r="D57" t="str">
            <v>Acheminement 2014</v>
          </cell>
          <cell r="E57">
            <v>0</v>
          </cell>
          <cell r="F57">
            <v>93.02</v>
          </cell>
          <cell r="G57">
            <v>1232.4000000000001</v>
          </cell>
          <cell r="H57">
            <v>2696</v>
          </cell>
          <cell r="I57">
            <v>23230</v>
          </cell>
          <cell r="J57">
            <v>1.090776591195713</v>
          </cell>
          <cell r="L57">
            <v>0</v>
          </cell>
          <cell r="M57">
            <v>0</v>
          </cell>
          <cell r="N57">
            <v>0</v>
          </cell>
          <cell r="O57">
            <v>0</v>
          </cell>
          <cell r="P57" t="e">
            <v>#DIV/0!</v>
          </cell>
          <cell r="Q57" t="e">
            <v>#DIV/0!</v>
          </cell>
          <cell r="R57">
            <v>0</v>
          </cell>
          <cell r="S57">
            <v>0</v>
          </cell>
          <cell r="T57">
            <v>0</v>
          </cell>
          <cell r="U57">
            <v>0</v>
          </cell>
          <cell r="V57" t="e">
            <v>#DIV/0!</v>
          </cell>
          <cell r="W57" t="e">
            <v>#DIV/0!</v>
          </cell>
          <cell r="X57">
            <v>0</v>
          </cell>
          <cell r="Y57">
            <v>0</v>
          </cell>
          <cell r="Z57">
            <v>0</v>
          </cell>
          <cell r="AA57">
            <v>0</v>
          </cell>
          <cell r="AB57" t="e">
            <v>#DIV/0!</v>
          </cell>
          <cell r="AC57" t="e">
            <v>#DIV/0!</v>
          </cell>
          <cell r="AD57">
            <v>0</v>
          </cell>
          <cell r="AE57">
            <v>0</v>
          </cell>
          <cell r="AF57">
            <v>0</v>
          </cell>
          <cell r="AG57">
            <v>0</v>
          </cell>
          <cell r="AH57" t="e">
            <v>#DIV/0!</v>
          </cell>
          <cell r="AI57" t="e">
            <v>#DIV/0!</v>
          </cell>
        </row>
        <row r="58">
          <cell r="A58">
            <v>0</v>
          </cell>
          <cell r="B58">
            <v>0</v>
          </cell>
          <cell r="C58">
            <v>0</v>
          </cell>
          <cell r="D58" t="str">
            <v>Objectif achem.2015-2019</v>
          </cell>
          <cell r="E58">
            <v>0</v>
          </cell>
          <cell r="F58">
            <v>113.73403851302521</v>
          </cell>
          <cell r="G58">
            <v>1397.5730709895968</v>
          </cell>
          <cell r="H58">
            <v>4137.7336898636422</v>
          </cell>
          <cell r="I58">
            <v>22125.740213476412</v>
          </cell>
          <cell r="J58">
            <v>0</v>
          </cell>
          <cell r="L58" t="e">
            <v>#DIV/0!</v>
          </cell>
          <cell r="M58" t="e">
            <v>#DIV/0!</v>
          </cell>
          <cell r="N58" t="e">
            <v>#DIV/0!</v>
          </cell>
          <cell r="O58" t="e">
            <v>#DIV/0!</v>
          </cell>
          <cell r="P58">
            <v>0</v>
          </cell>
          <cell r="R58" t="e">
            <v>#DIV/0!</v>
          </cell>
          <cell r="S58" t="e">
            <v>#DIV/0!</v>
          </cell>
          <cell r="T58" t="e">
            <v>#DIV/0!</v>
          </cell>
          <cell r="U58" t="e">
            <v>#DIV/0!</v>
          </cell>
          <cell r="V58">
            <v>0</v>
          </cell>
          <cell r="X58" t="e">
            <v>#DIV/0!</v>
          </cell>
          <cell r="Y58" t="e">
            <v>#DIV/0!</v>
          </cell>
          <cell r="Z58" t="e">
            <v>#DIV/0!</v>
          </cell>
          <cell r="AA58" t="e">
            <v>#DIV/0!</v>
          </cell>
          <cell r="AB58">
            <v>0</v>
          </cell>
          <cell r="AD58" t="e">
            <v>#DIV/0!</v>
          </cell>
          <cell r="AE58" t="e">
            <v>#DIV/0!</v>
          </cell>
          <cell r="AF58" t="e">
            <v>#DIV/0!</v>
          </cell>
          <cell r="AG58" t="e">
            <v>#DIV/0!</v>
          </cell>
          <cell r="AH58">
            <v>0</v>
          </cell>
        </row>
        <row r="59">
          <cell r="A59">
            <v>0</v>
          </cell>
          <cell r="B59">
            <v>0</v>
          </cell>
          <cell r="C59">
            <v>0</v>
          </cell>
          <cell r="D59" t="str">
            <v>ajustement</v>
          </cell>
          <cell r="E59">
            <v>0</v>
          </cell>
          <cell r="F59">
            <v>12.27</v>
          </cell>
          <cell r="G59">
            <v>53.3</v>
          </cell>
          <cell r="H59">
            <v>1197</v>
          </cell>
          <cell r="I59">
            <v>-3213</v>
          </cell>
          <cell r="J59">
            <v>0</v>
          </cell>
          <cell r="L59">
            <v>-1.19</v>
          </cell>
          <cell r="M59">
            <v>-7.2</v>
          </cell>
          <cell r="N59">
            <v>22</v>
          </cell>
          <cell r="O59">
            <v>-550</v>
          </cell>
          <cell r="P59">
            <v>0</v>
          </cell>
          <cell r="R59">
            <v>-1.17</v>
          </cell>
          <cell r="S59">
            <v>-5.4</v>
          </cell>
          <cell r="T59">
            <v>36.299999999999997</v>
          </cell>
          <cell r="U59">
            <v>27</v>
          </cell>
          <cell r="V59">
            <v>0</v>
          </cell>
          <cell r="X59">
            <v>-1.03</v>
          </cell>
          <cell r="Y59">
            <v>-4.05</v>
          </cell>
          <cell r="Z59">
            <v>35</v>
          </cell>
          <cell r="AA59">
            <v>201</v>
          </cell>
          <cell r="AB59">
            <v>0</v>
          </cell>
          <cell r="AD59">
            <v>-0.82</v>
          </cell>
          <cell r="AE59">
            <v>-3.14</v>
          </cell>
          <cell r="AF59">
            <v>31.3</v>
          </cell>
          <cell r="AG59">
            <v>290</v>
          </cell>
          <cell r="AH59">
            <v>0</v>
          </cell>
        </row>
        <row r="60">
          <cell r="A60">
            <v>0</v>
          </cell>
          <cell r="B60">
            <v>0</v>
          </cell>
          <cell r="C60">
            <v>0</v>
          </cell>
          <cell r="D60">
            <v>0</v>
          </cell>
          <cell r="E60">
            <v>0</v>
          </cell>
          <cell r="F60">
            <v>0</v>
          </cell>
          <cell r="G60">
            <v>0</v>
          </cell>
          <cell r="H60">
            <v>0</v>
          </cell>
          <cell r="I60">
            <v>0</v>
          </cell>
          <cell r="J60">
            <v>0</v>
          </cell>
          <cell r="L60">
            <v>0</v>
          </cell>
          <cell r="M60">
            <v>0</v>
          </cell>
          <cell r="N60">
            <v>0</v>
          </cell>
          <cell r="O60">
            <v>0</v>
          </cell>
          <cell r="P60">
            <v>0</v>
          </cell>
          <cell r="R60">
            <v>0</v>
          </cell>
          <cell r="S60">
            <v>0</v>
          </cell>
          <cell r="T60">
            <v>0</v>
          </cell>
          <cell r="U60">
            <v>0</v>
          </cell>
          <cell r="V60">
            <v>0</v>
          </cell>
          <cell r="X60">
            <v>0</v>
          </cell>
          <cell r="Y60">
            <v>0</v>
          </cell>
          <cell r="Z60">
            <v>0</v>
          </cell>
          <cell r="AA60">
            <v>0</v>
          </cell>
          <cell r="AB60">
            <v>0</v>
          </cell>
          <cell r="AD60">
            <v>0</v>
          </cell>
          <cell r="AE60">
            <v>0</v>
          </cell>
          <cell r="AF60">
            <v>0</v>
          </cell>
          <cell r="AG60">
            <v>6.0727398507815238</v>
          </cell>
          <cell r="AH60">
            <v>0</v>
          </cell>
        </row>
        <row r="61">
          <cell r="A61">
            <v>0</v>
          </cell>
          <cell r="B61">
            <v>0</v>
          </cell>
          <cell r="C61">
            <v>0</v>
          </cell>
          <cell r="D61">
            <v>0</v>
          </cell>
          <cell r="E61">
            <v>0</v>
          </cell>
          <cell r="F61">
            <v>0</v>
          </cell>
          <cell r="G61">
            <v>0</v>
          </cell>
          <cell r="H61">
            <v>0</v>
          </cell>
          <cell r="I61">
            <v>0</v>
          </cell>
          <cell r="J61">
            <v>0</v>
          </cell>
          <cell r="L61">
            <v>0</v>
          </cell>
          <cell r="M61">
            <v>0</v>
          </cell>
          <cell r="N61">
            <v>0</v>
          </cell>
          <cell r="O61">
            <v>0</v>
          </cell>
          <cell r="P61">
            <v>0</v>
          </cell>
          <cell r="R61">
            <v>0</v>
          </cell>
          <cell r="S61">
            <v>0</v>
          </cell>
          <cell r="T61">
            <v>0</v>
          </cell>
          <cell r="U61">
            <v>0</v>
          </cell>
          <cell r="V61">
            <v>0</v>
          </cell>
          <cell r="X61">
            <v>0</v>
          </cell>
          <cell r="Y61">
            <v>0</v>
          </cell>
          <cell r="Z61">
            <v>0</v>
          </cell>
          <cell r="AA61">
            <v>0</v>
          </cell>
          <cell r="AB61">
            <v>0</v>
          </cell>
          <cell r="AD61">
            <v>7.2326331622807952E-3</v>
          </cell>
          <cell r="AE61">
            <v>6.2792130057080951E-3</v>
          </cell>
          <cell r="AF61">
            <v>5.8419757364518259E-3</v>
          </cell>
          <cell r="AG61">
            <v>5.1739743528658585E-3</v>
          </cell>
          <cell r="AH61">
            <v>0</v>
          </cell>
        </row>
        <row r="62">
          <cell r="A62">
            <v>0</v>
          </cell>
          <cell r="B62">
            <v>0</v>
          </cell>
          <cell r="C62">
            <v>0</v>
          </cell>
          <cell r="D62">
            <v>0</v>
          </cell>
          <cell r="E62">
            <v>0</v>
          </cell>
          <cell r="F62">
            <v>0</v>
          </cell>
          <cell r="G62">
            <v>0</v>
          </cell>
          <cell r="H62">
            <v>0</v>
          </cell>
          <cell r="I62">
            <v>0</v>
          </cell>
          <cell r="J62">
            <v>0</v>
          </cell>
          <cell r="L62">
            <v>0</v>
          </cell>
          <cell r="M62">
            <v>0</v>
          </cell>
          <cell r="N62">
            <v>0</v>
          </cell>
          <cell r="O62">
            <v>0</v>
          </cell>
          <cell r="P62">
            <v>0</v>
          </cell>
          <cell r="R62">
            <v>0</v>
          </cell>
          <cell r="S62">
            <v>0</v>
          </cell>
          <cell r="T62">
            <v>0</v>
          </cell>
          <cell r="U62">
            <v>0</v>
          </cell>
          <cell r="V62">
            <v>0</v>
          </cell>
          <cell r="X62">
            <v>0</v>
          </cell>
          <cell r="Y62">
            <v>0</v>
          </cell>
          <cell r="Z62">
            <v>0</v>
          </cell>
          <cell r="AA62">
            <v>0</v>
          </cell>
          <cell r="AB62">
            <v>0</v>
          </cell>
          <cell r="AD62">
            <v>0</v>
          </cell>
          <cell r="AE62">
            <v>0</v>
          </cell>
          <cell r="AF62">
            <v>0</v>
          </cell>
          <cell r="AG62">
            <v>0</v>
          </cell>
          <cell r="AH62">
            <v>0</v>
          </cell>
        </row>
        <row r="63">
          <cell r="A63">
            <v>0</v>
          </cell>
          <cell r="B63">
            <v>0</v>
          </cell>
          <cell r="C63">
            <v>0</v>
          </cell>
          <cell r="D63" t="str">
            <v>Simulation</v>
          </cell>
          <cell r="E63" t="str">
            <v>kWh</v>
          </cell>
          <cell r="F63">
            <v>2014</v>
          </cell>
          <cell r="G63">
            <v>0</v>
          </cell>
          <cell r="H63">
            <v>2015</v>
          </cell>
          <cell r="L63">
            <v>0</v>
          </cell>
          <cell r="M63">
            <v>0</v>
          </cell>
          <cell r="N63">
            <v>2016</v>
          </cell>
          <cell r="R63">
            <v>0</v>
          </cell>
          <cell r="S63">
            <v>0</v>
          </cell>
          <cell r="T63">
            <v>2017</v>
          </cell>
          <cell r="X63">
            <v>0</v>
          </cell>
          <cell r="Y63">
            <v>0</v>
          </cell>
          <cell r="Z63">
            <v>2018</v>
          </cell>
          <cell r="AD63">
            <v>0</v>
          </cell>
          <cell r="AE63">
            <v>0</v>
          </cell>
          <cell r="AF63">
            <v>2019</v>
          </cell>
        </row>
        <row r="64">
          <cell r="A64">
            <v>0</v>
          </cell>
          <cell r="B64">
            <v>0</v>
          </cell>
          <cell r="C64">
            <v>0</v>
          </cell>
          <cell r="D64">
            <v>581.5</v>
          </cell>
          <cell r="F64">
            <v>31.51</v>
          </cell>
          <cell r="G64">
            <v>10.82</v>
          </cell>
          <cell r="H64">
            <v>49.864796499999997</v>
          </cell>
          <cell r="I64">
            <v>1.5825070295144397</v>
          </cell>
          <cell r="L64">
            <v>0</v>
          </cell>
          <cell r="M64">
            <v>0</v>
          </cell>
          <cell r="N64">
            <v>51.365322500000005</v>
          </cell>
          <cell r="O64">
            <v>1.030091890578557</v>
          </cell>
          <cell r="R64">
            <v>0</v>
          </cell>
          <cell r="S64">
            <v>0</v>
          </cell>
          <cell r="T64">
            <v>52.577810499999998</v>
          </cell>
          <cell r="U64">
            <v>1.0236051861642648</v>
          </cell>
          <cell r="X64">
            <v>0</v>
          </cell>
          <cell r="Y64">
            <v>0</v>
          </cell>
          <cell r="Z64">
            <v>54.179198499999998</v>
          </cell>
          <cell r="AA64">
            <v>1.0304574873843406</v>
          </cell>
          <cell r="AD64">
            <v>0</v>
          </cell>
          <cell r="AE64">
            <v>0</v>
          </cell>
          <cell r="AF64">
            <v>55.490884999999992</v>
          </cell>
          <cell r="AG64">
            <v>1.0242101495835159</v>
          </cell>
        </row>
        <row r="65">
          <cell r="A65">
            <v>0</v>
          </cell>
          <cell r="B65">
            <v>0</v>
          </cell>
          <cell r="C65">
            <v>0</v>
          </cell>
          <cell r="D65">
            <v>2326</v>
          </cell>
          <cell r="F65">
            <v>69.989999999999995</v>
          </cell>
          <cell r="G65">
            <v>43.27</v>
          </cell>
          <cell r="H65">
            <v>143.389186</v>
          </cell>
          <cell r="I65">
            <v>2.04870961565938</v>
          </cell>
          <cell r="L65">
            <v>0</v>
          </cell>
          <cell r="M65">
            <v>0</v>
          </cell>
          <cell r="N65">
            <v>149.78129000000001</v>
          </cell>
          <cell r="O65">
            <v>1.0445787034456002</v>
          </cell>
          <cell r="R65">
            <v>0</v>
          </cell>
          <cell r="S65">
            <v>0</v>
          </cell>
          <cell r="T65">
            <v>153.70124200000001</v>
          </cell>
          <cell r="U65">
            <v>1.0261711726477987</v>
          </cell>
          <cell r="X65">
            <v>0</v>
          </cell>
          <cell r="Y65">
            <v>0</v>
          </cell>
          <cell r="Z65">
            <v>159.056794</v>
          </cell>
          <cell r="AA65">
            <v>1.0348439084181245</v>
          </cell>
          <cell r="AD65">
            <v>0</v>
          </cell>
          <cell r="AE65">
            <v>0</v>
          </cell>
          <cell r="AF65">
            <v>163.28353999999999</v>
          </cell>
          <cell r="AG65">
            <v>1.0265738161426792</v>
          </cell>
        </row>
        <row r="66">
          <cell r="A66">
            <v>0</v>
          </cell>
          <cell r="B66">
            <v>0</v>
          </cell>
          <cell r="C66">
            <v>0</v>
          </cell>
          <cell r="D66">
            <v>4652</v>
          </cell>
          <cell r="F66">
            <v>121.31</v>
          </cell>
          <cell r="G66">
            <v>86.55</v>
          </cell>
          <cell r="H66">
            <v>268.08837199999999</v>
          </cell>
          <cell r="I66">
            <v>2.209944538784931</v>
          </cell>
          <cell r="L66">
            <v>0</v>
          </cell>
          <cell r="M66">
            <v>0</v>
          </cell>
          <cell r="N66">
            <v>281.00258000000002</v>
          </cell>
          <cell r="O66">
            <v>1.0481714589247459</v>
          </cell>
          <cell r="R66">
            <v>0</v>
          </cell>
          <cell r="S66">
            <v>0</v>
          </cell>
          <cell r="T66">
            <v>288.53248400000001</v>
          </cell>
          <cell r="U66">
            <v>1.0267965653553786</v>
          </cell>
          <cell r="X66">
            <v>0</v>
          </cell>
          <cell r="Y66">
            <v>0</v>
          </cell>
          <cell r="Z66">
            <v>298.89358800000002</v>
          </cell>
          <cell r="AA66">
            <v>1.035909662081584</v>
          </cell>
          <cell r="AD66">
            <v>0</v>
          </cell>
          <cell r="AE66">
            <v>0</v>
          </cell>
          <cell r="AF66">
            <v>307.00707999999997</v>
          </cell>
          <cell r="AG66">
            <v>1.0271450854944402</v>
          </cell>
        </row>
        <row r="67">
          <cell r="A67">
            <v>0</v>
          </cell>
          <cell r="B67">
            <v>0</v>
          </cell>
          <cell r="C67">
            <v>0</v>
          </cell>
          <cell r="D67">
            <v>5000</v>
          </cell>
          <cell r="E67">
            <v>0</v>
          </cell>
          <cell r="F67">
            <v>128.97</v>
          </cell>
          <cell r="G67">
            <v>93.02</v>
          </cell>
          <cell r="H67">
            <v>286.745</v>
          </cell>
          <cell r="I67">
            <v>2.2233465146933398</v>
          </cell>
          <cell r="J67">
            <v>0</v>
          </cell>
          <cell r="K67">
            <v>0</v>
          </cell>
          <cell r="L67">
            <v>0</v>
          </cell>
          <cell r="M67">
            <v>0</v>
          </cell>
          <cell r="N67">
            <v>300.63500000000005</v>
          </cell>
          <cell r="O67">
            <v>1.0484402517916618</v>
          </cell>
          <cell r="P67">
            <v>0</v>
          </cell>
          <cell r="Q67">
            <v>0</v>
          </cell>
          <cell r="R67">
            <v>0</v>
          </cell>
          <cell r="S67">
            <v>0</v>
          </cell>
          <cell r="T67">
            <v>308.70500000000004</v>
          </cell>
          <cell r="U67">
            <v>1.0268431819315782</v>
          </cell>
          <cell r="V67">
            <v>0</v>
          </cell>
          <cell r="W67">
            <v>0</v>
          </cell>
          <cell r="X67">
            <v>0</v>
          </cell>
          <cell r="Y67">
            <v>0</v>
          </cell>
          <cell r="Z67">
            <v>319.81499999999994</v>
          </cell>
          <cell r="AA67">
            <v>1.0359890510357781</v>
          </cell>
          <cell r="AB67">
            <v>0</v>
          </cell>
          <cell r="AC67">
            <v>0</v>
          </cell>
          <cell r="AD67">
            <v>0</v>
          </cell>
          <cell r="AE67">
            <v>0</v>
          </cell>
          <cell r="AF67">
            <v>328.51</v>
          </cell>
          <cell r="AG67">
            <v>1.0271875928271033</v>
          </cell>
          <cell r="AH67">
            <v>0</v>
          </cell>
          <cell r="AI67">
            <v>0</v>
          </cell>
        </row>
        <row r="68">
          <cell r="A68">
            <v>0</v>
          </cell>
          <cell r="B68">
            <v>0</v>
          </cell>
          <cell r="C68">
            <v>0</v>
          </cell>
          <cell r="D68">
            <v>5000</v>
          </cell>
          <cell r="E68">
            <v>0</v>
          </cell>
          <cell r="F68">
            <v>129.36000000000001</v>
          </cell>
          <cell r="G68">
            <v>41.08</v>
          </cell>
          <cell r="H68">
            <v>258.005</v>
          </cell>
          <cell r="I68">
            <v>1.994472789115646</v>
          </cell>
          <cell r="J68">
            <v>285.31840796019907</v>
          </cell>
          <cell r="K68">
            <v>0</v>
          </cell>
          <cell r="L68">
            <v>0</v>
          </cell>
          <cell r="M68">
            <v>0</v>
          </cell>
          <cell r="N68">
            <v>274.44499999999999</v>
          </cell>
          <cell r="O68">
            <v>1.0637196953547412</v>
          </cell>
          <cell r="P68">
            <v>299.13930348258714</v>
          </cell>
          <cell r="Q68">
            <v>0</v>
          </cell>
          <cell r="R68">
            <v>0</v>
          </cell>
          <cell r="S68">
            <v>0</v>
          </cell>
          <cell r="T68">
            <v>281.89</v>
          </cell>
          <cell r="U68">
            <v>1.0271274754504545</v>
          </cell>
          <cell r="V68">
            <v>307.1691542288558</v>
          </cell>
          <cell r="W68">
            <v>0</v>
          </cell>
          <cell r="X68">
            <v>0</v>
          </cell>
          <cell r="Y68">
            <v>0</v>
          </cell>
          <cell r="Z68">
            <v>291.39499999999998</v>
          </cell>
          <cell r="AA68">
            <v>1.0337188264926034</v>
          </cell>
          <cell r="AB68">
            <v>318.2238805970149</v>
          </cell>
          <cell r="AC68">
            <v>0</v>
          </cell>
          <cell r="AD68">
            <v>0</v>
          </cell>
          <cell r="AE68">
            <v>0</v>
          </cell>
          <cell r="AF68">
            <v>298.45999999999998</v>
          </cell>
          <cell r="AG68">
            <v>1.0242454400384358</v>
          </cell>
          <cell r="AH68">
            <v>326.87562189054728</v>
          </cell>
          <cell r="AI68">
            <v>0</v>
          </cell>
        </row>
        <row r="69">
          <cell r="A69">
            <v>0</v>
          </cell>
          <cell r="B69">
            <v>0</v>
          </cell>
          <cell r="C69">
            <v>0</v>
          </cell>
          <cell r="D69">
            <v>23260</v>
          </cell>
          <cell r="F69">
            <v>342.16</v>
          </cell>
          <cell r="G69">
            <v>191.11</v>
          </cell>
          <cell r="H69">
            <v>963.69921999999997</v>
          </cell>
          <cell r="I69">
            <v>2.8165163081599247</v>
          </cell>
          <cell r="L69">
            <v>0</v>
          </cell>
          <cell r="M69">
            <v>0</v>
          </cell>
          <cell r="N69">
            <v>1032.7645400000001</v>
          </cell>
          <cell r="O69">
            <v>1.0716668837814356</v>
          </cell>
          <cell r="R69">
            <v>0</v>
          </cell>
          <cell r="S69">
            <v>0</v>
          </cell>
          <cell r="T69">
            <v>1059.2547199999999</v>
          </cell>
          <cell r="U69">
            <v>1.0256497768600767</v>
          </cell>
          <cell r="X69">
            <v>0</v>
          </cell>
          <cell r="Y69">
            <v>0</v>
          </cell>
          <cell r="Z69">
            <v>1099.1261</v>
          </cell>
          <cell r="AA69">
            <v>1.0376409745901345</v>
          </cell>
          <cell r="AD69">
            <v>0</v>
          </cell>
          <cell r="AE69">
            <v>0</v>
          </cell>
          <cell r="AF69">
            <v>1131.18904</v>
          </cell>
          <cell r="AG69">
            <v>1.0291713025466322</v>
          </cell>
        </row>
        <row r="70">
          <cell r="A70">
            <v>0</v>
          </cell>
          <cell r="B70">
            <v>0</v>
          </cell>
          <cell r="C70">
            <v>0</v>
          </cell>
          <cell r="D70">
            <v>34890</v>
          </cell>
          <cell r="F70">
            <v>477.92</v>
          </cell>
          <cell r="G70">
            <v>286.66000000000003</v>
          </cell>
          <cell r="H70">
            <v>1413.16383</v>
          </cell>
          <cell r="I70">
            <v>2.9569045656176765</v>
          </cell>
          <cell r="L70">
            <v>0</v>
          </cell>
          <cell r="M70">
            <v>0</v>
          </cell>
          <cell r="N70">
            <v>1515.7468100000001</v>
          </cell>
          <cell r="O70">
            <v>1.0725910031252357</v>
          </cell>
          <cell r="R70">
            <v>0</v>
          </cell>
          <cell r="S70">
            <v>0</v>
          </cell>
          <cell r="T70">
            <v>1554.3670799999998</v>
          </cell>
          <cell r="U70">
            <v>1.0254793674940998</v>
          </cell>
          <cell r="X70">
            <v>0</v>
          </cell>
          <cell r="Y70">
            <v>0</v>
          </cell>
          <cell r="Z70">
            <v>1613.5791499999998</v>
          </cell>
          <cell r="AA70">
            <v>1.0380940067258759</v>
          </cell>
          <cell r="AD70">
            <v>0</v>
          </cell>
          <cell r="AE70">
            <v>0</v>
          </cell>
          <cell r="AF70">
            <v>1661.5635600000001</v>
          </cell>
          <cell r="AG70">
            <v>1.0297378718608259</v>
          </cell>
        </row>
        <row r="71">
          <cell r="A71">
            <v>0</v>
          </cell>
          <cell r="B71">
            <v>0</v>
          </cell>
          <cell r="C71">
            <v>0</v>
          </cell>
          <cell r="D71">
            <v>116300</v>
          </cell>
          <cell r="F71">
            <v>1428.21</v>
          </cell>
          <cell r="G71">
            <v>955.52</v>
          </cell>
          <cell r="H71">
            <v>4559.4161000000004</v>
          </cell>
          <cell r="I71">
            <v>3.1923989469335745</v>
          </cell>
          <cell r="L71">
            <v>0</v>
          </cell>
          <cell r="M71">
            <v>0</v>
          </cell>
          <cell r="N71">
            <v>4896.6227000000008</v>
          </cell>
          <cell r="O71">
            <v>1.0739582860182471</v>
          </cell>
          <cell r="R71">
            <v>0</v>
          </cell>
          <cell r="S71">
            <v>0</v>
          </cell>
          <cell r="T71">
            <v>5020.1535999999987</v>
          </cell>
          <cell r="U71">
            <v>1.0252277758709074</v>
          </cell>
          <cell r="X71">
            <v>0</v>
          </cell>
          <cell r="Y71">
            <v>0</v>
          </cell>
          <cell r="Z71">
            <v>5214.7505000000001</v>
          </cell>
          <cell r="AA71">
            <v>1.0387631366498431</v>
          </cell>
          <cell r="AD71">
            <v>0</v>
          </cell>
          <cell r="AE71">
            <v>0</v>
          </cell>
          <cell r="AF71">
            <v>5374.1851999999999</v>
          </cell>
          <cell r="AG71">
            <v>1.0305737925524912</v>
          </cell>
        </row>
        <row r="72">
          <cell r="A72">
            <v>0</v>
          </cell>
          <cell r="B72">
            <v>0</v>
          </cell>
          <cell r="C72">
            <v>0</v>
          </cell>
          <cell r="D72">
            <v>150000</v>
          </cell>
          <cell r="E72">
            <v>0</v>
          </cell>
          <cell r="F72">
            <v>1821.59</v>
          </cell>
          <cell r="G72">
            <v>1232.4000000000001</v>
          </cell>
          <cell r="H72">
            <v>5861.8200000000006</v>
          </cell>
          <cell r="I72">
            <v>3.2179689172645882</v>
          </cell>
          <cell r="J72">
            <v>0</v>
          </cell>
          <cell r="K72">
            <v>0</v>
          </cell>
          <cell r="L72">
            <v>0</v>
          </cell>
          <cell r="M72">
            <v>0</v>
          </cell>
          <cell r="N72">
            <v>6296.1500000000005</v>
          </cell>
          <cell r="O72">
            <v>1.0740947350822783</v>
          </cell>
          <cell r="P72">
            <v>0</v>
          </cell>
          <cell r="Q72">
            <v>0</v>
          </cell>
          <cell r="R72">
            <v>0</v>
          </cell>
          <cell r="S72">
            <v>0</v>
          </cell>
          <cell r="T72">
            <v>6454.8299999999981</v>
          </cell>
          <cell r="U72">
            <v>1.0252027032392808</v>
          </cell>
          <cell r="V72">
            <v>0</v>
          </cell>
          <cell r="W72">
            <v>0</v>
          </cell>
          <cell r="X72">
            <v>0</v>
          </cell>
          <cell r="Y72">
            <v>0</v>
          </cell>
          <cell r="Z72">
            <v>6705.4699999999993</v>
          </cell>
          <cell r="AA72">
            <v>1.0388298375015301</v>
          </cell>
          <cell r="AB72">
            <v>0</v>
          </cell>
          <cell r="AC72">
            <v>0</v>
          </cell>
          <cell r="AD72">
            <v>0</v>
          </cell>
          <cell r="AE72">
            <v>0</v>
          </cell>
          <cell r="AF72">
            <v>6911.0399999999991</v>
          </cell>
          <cell r="AG72">
            <v>1.0306570605789005</v>
          </cell>
          <cell r="AH72">
            <v>0</v>
          </cell>
          <cell r="AI72">
            <v>0</v>
          </cell>
        </row>
        <row r="73">
          <cell r="A73">
            <v>0</v>
          </cell>
          <cell r="B73">
            <v>0</v>
          </cell>
          <cell r="C73">
            <v>0</v>
          </cell>
          <cell r="D73">
            <v>150000</v>
          </cell>
          <cell r="E73">
            <v>0</v>
          </cell>
          <cell r="F73">
            <v>1821.59</v>
          </cell>
          <cell r="G73">
            <v>404.4</v>
          </cell>
          <cell r="H73">
            <v>5416.92</v>
          </cell>
          <cell r="I73">
            <v>2.9737317398536445</v>
          </cell>
          <cell r="J73">
            <v>5832.6567164179114</v>
          </cell>
          <cell r="K73">
            <v>0</v>
          </cell>
          <cell r="L73">
            <v>0</v>
          </cell>
          <cell r="M73">
            <v>0</v>
          </cell>
          <cell r="N73">
            <v>5903.6</v>
          </cell>
          <cell r="O73">
            <v>1.0898444134305103</v>
          </cell>
          <cell r="P73">
            <v>6264.8258706467677</v>
          </cell>
          <cell r="Q73">
            <v>0</v>
          </cell>
          <cell r="R73">
            <v>0</v>
          </cell>
          <cell r="S73">
            <v>0</v>
          </cell>
          <cell r="T73">
            <v>6052.8</v>
          </cell>
          <cell r="U73">
            <v>1.0252727149535876</v>
          </cell>
          <cell r="V73">
            <v>6422.7164179104466</v>
          </cell>
          <cell r="W73">
            <v>0</v>
          </cell>
          <cell r="X73">
            <v>0</v>
          </cell>
          <cell r="Y73">
            <v>0</v>
          </cell>
          <cell r="Z73">
            <v>6279.4400000000005</v>
          </cell>
          <cell r="AA73">
            <v>1.0374438276500133</v>
          </cell>
          <cell r="AB73">
            <v>6672.1094527363184</v>
          </cell>
          <cell r="AC73">
            <v>0</v>
          </cell>
          <cell r="AD73">
            <v>0</v>
          </cell>
          <cell r="AE73">
            <v>0</v>
          </cell>
          <cell r="AF73">
            <v>6462.6</v>
          </cell>
          <cell r="AG73">
            <v>1.029168206082071</v>
          </cell>
          <cell r="AH73">
            <v>6876.6567164179105</v>
          </cell>
          <cell r="AI73">
            <v>0</v>
          </cell>
        </row>
        <row r="74">
          <cell r="A74">
            <v>0</v>
          </cell>
          <cell r="B74">
            <v>0</v>
          </cell>
          <cell r="C74">
            <v>0</v>
          </cell>
          <cell r="D74">
            <v>290750</v>
          </cell>
          <cell r="F74">
            <v>2687.62</v>
          </cell>
          <cell r="G74">
            <v>783.86</v>
          </cell>
          <cell r="H74">
            <v>9726.2627500000017</v>
          </cell>
          <cell r="I74">
            <v>3.6189129229578594</v>
          </cell>
          <cell r="L74">
            <v>0</v>
          </cell>
          <cell r="M74">
            <v>0</v>
          </cell>
          <cell r="N74">
            <v>10645.749</v>
          </cell>
          <cell r="O74">
            <v>1.0945364394972774</v>
          </cell>
          <cell r="R74">
            <v>0</v>
          </cell>
          <cell r="S74">
            <v>0</v>
          </cell>
          <cell r="T74">
            <v>10908.534250000001</v>
          </cell>
          <cell r="U74">
            <v>1.0246845243110654</v>
          </cell>
          <cell r="X74">
            <v>0</v>
          </cell>
          <cell r="Y74">
            <v>0</v>
          </cell>
          <cell r="Z74">
            <v>11333.772499999999</v>
          </cell>
          <cell r="AA74">
            <v>1.0389821620626987</v>
          </cell>
          <cell r="AD74">
            <v>0</v>
          </cell>
          <cell r="AE74">
            <v>0</v>
          </cell>
          <cell r="AF74">
            <v>11686.114</v>
          </cell>
          <cell r="AG74">
            <v>1.0310877512319927</v>
          </cell>
        </row>
        <row r="75">
          <cell r="A75">
            <v>0</v>
          </cell>
          <cell r="B75">
            <v>0</v>
          </cell>
          <cell r="C75">
            <v>0</v>
          </cell>
          <cell r="D75">
            <v>600000</v>
          </cell>
          <cell r="F75">
            <v>4590.4399999999996</v>
          </cell>
          <cell r="G75">
            <v>1617.6</v>
          </cell>
          <cell r="H75">
            <v>19194.57</v>
          </cell>
          <cell r="I75">
            <v>4.1814226958635778</v>
          </cell>
          <cell r="L75">
            <v>0</v>
          </cell>
          <cell r="M75">
            <v>0</v>
          </cell>
          <cell r="N75">
            <v>21065</v>
          </cell>
          <cell r="O75">
            <v>1.0974457880536006</v>
          </cell>
          <cell r="R75">
            <v>0</v>
          </cell>
          <cell r="S75">
            <v>0</v>
          </cell>
          <cell r="T75">
            <v>21577.350000000002</v>
          </cell>
          <cell r="U75">
            <v>1.0243223356278188</v>
          </cell>
          <cell r="X75">
            <v>0</v>
          </cell>
          <cell r="Y75">
            <v>0</v>
          </cell>
          <cell r="Z75">
            <v>22438.94</v>
          </cell>
          <cell r="AA75">
            <v>1.0399302972793227</v>
          </cell>
          <cell r="AD75">
            <v>0</v>
          </cell>
          <cell r="AE75">
            <v>0</v>
          </cell>
          <cell r="AF75">
            <v>23163</v>
          </cell>
          <cell r="AG75">
            <v>1.0322680126601347</v>
          </cell>
        </row>
        <row r="76">
          <cell r="A76">
            <v>0</v>
          </cell>
          <cell r="B76">
            <v>0</v>
          </cell>
          <cell r="C76">
            <v>0</v>
          </cell>
          <cell r="D76">
            <v>1000000</v>
          </cell>
          <cell r="E76" t="str">
            <v>YMR</v>
          </cell>
          <cell r="F76">
            <v>7051.64</v>
          </cell>
          <cell r="G76">
            <v>2696</v>
          </cell>
          <cell r="H76">
            <v>31441.370000000003</v>
          </cell>
          <cell r="I76">
            <v>4.4587315858438608</v>
          </cell>
          <cell r="J76">
            <v>0</v>
          </cell>
          <cell r="K76">
            <v>0</v>
          </cell>
          <cell r="L76">
            <v>0</v>
          </cell>
          <cell r="M76">
            <v>0</v>
          </cell>
          <cell r="N76">
            <v>34541.800000000003</v>
          </cell>
          <cell r="O76">
            <v>1.0986098888184579</v>
          </cell>
          <cell r="P76">
            <v>0</v>
          </cell>
          <cell r="Q76">
            <v>0</v>
          </cell>
          <cell r="R76">
            <v>0</v>
          </cell>
          <cell r="S76">
            <v>0</v>
          </cell>
          <cell r="T76">
            <v>35376.949999999997</v>
          </cell>
          <cell r="U76">
            <v>1.0241779525097128</v>
          </cell>
          <cell r="V76">
            <v>0</v>
          </cell>
          <cell r="W76">
            <v>0</v>
          </cell>
          <cell r="X76">
            <v>0</v>
          </cell>
          <cell r="Y76">
            <v>0</v>
          </cell>
          <cell r="Z76">
            <v>36802.94</v>
          </cell>
          <cell r="AA76">
            <v>1.0403084494282295</v>
          </cell>
          <cell r="AB76">
            <v>0</v>
          </cell>
          <cell r="AC76">
            <v>0</v>
          </cell>
          <cell r="AD76">
            <v>0</v>
          </cell>
          <cell r="AE76">
            <v>0</v>
          </cell>
          <cell r="AF76">
            <v>38007.800000000003</v>
          </cell>
          <cell r="AG76">
            <v>1.0327381453764293</v>
          </cell>
          <cell r="AH76">
            <v>0</v>
          </cell>
          <cell r="AI76">
            <v>0</v>
          </cell>
        </row>
        <row r="77">
          <cell r="A77">
            <v>0</v>
          </cell>
          <cell r="B77">
            <v>0</v>
          </cell>
          <cell r="C77">
            <v>0</v>
          </cell>
          <cell r="D77">
            <v>1000000</v>
          </cell>
          <cell r="E77" t="str">
            <v>MMR</v>
          </cell>
          <cell r="F77">
            <v>7110.4</v>
          </cell>
          <cell r="G77">
            <v>2323</v>
          </cell>
          <cell r="H77">
            <v>18763.32</v>
          </cell>
          <cell r="I77">
            <v>2.6388557605760576</v>
          </cell>
          <cell r="J77">
            <v>31284.945273631845</v>
          </cell>
          <cell r="K77">
            <v>0</v>
          </cell>
          <cell r="L77">
            <v>0</v>
          </cell>
          <cell r="M77">
            <v>0</v>
          </cell>
          <cell r="N77">
            <v>19328.8</v>
          </cell>
          <cell r="O77">
            <v>1.030137523636542</v>
          </cell>
          <cell r="P77">
            <v>34369.950248756228</v>
          </cell>
          <cell r="Q77">
            <v>0</v>
          </cell>
          <cell r="R77">
            <v>0</v>
          </cell>
          <cell r="S77">
            <v>0</v>
          </cell>
          <cell r="T77">
            <v>19688.110000000004</v>
          </cell>
          <cell r="U77">
            <v>1.0185893588841524</v>
          </cell>
          <cell r="V77">
            <v>35200.945273631842</v>
          </cell>
          <cell r="W77">
            <v>0</v>
          </cell>
          <cell r="X77">
            <v>0</v>
          </cell>
          <cell r="Y77">
            <v>0</v>
          </cell>
          <cell r="Z77">
            <v>20423.73</v>
          </cell>
          <cell r="AA77">
            <v>1.0373636677162001</v>
          </cell>
          <cell r="AB77">
            <v>36619.840796019904</v>
          </cell>
          <cell r="AC77">
            <v>0</v>
          </cell>
          <cell r="AD77">
            <v>0</v>
          </cell>
          <cell r="AE77">
            <v>0</v>
          </cell>
          <cell r="AF77">
            <v>20957.91</v>
          </cell>
          <cell r="AG77">
            <v>1.0261548698499245</v>
          </cell>
          <cell r="AH77">
            <v>37818.706467661701</v>
          </cell>
          <cell r="AI77">
            <v>0</v>
          </cell>
        </row>
        <row r="78">
          <cell r="A78">
            <v>0</v>
          </cell>
          <cell r="B78">
            <v>0</v>
          </cell>
          <cell r="C78">
            <v>0</v>
          </cell>
          <cell r="D78">
            <v>1163000</v>
          </cell>
          <cell r="F78">
            <v>7763.71</v>
          </cell>
          <cell r="G78">
            <v>2701.65</v>
          </cell>
          <cell r="H78">
            <v>21362.028999999999</v>
          </cell>
          <cell r="I78">
            <v>2.7515233052239196</v>
          </cell>
          <cell r="L78">
            <v>0</v>
          </cell>
          <cell r="M78">
            <v>0</v>
          </cell>
          <cell r="N78">
            <v>21990.752999999997</v>
          </cell>
          <cell r="O78">
            <v>1.0294318484447333</v>
          </cell>
          <cell r="R78">
            <v>0</v>
          </cell>
          <cell r="S78">
            <v>0</v>
          </cell>
          <cell r="T78">
            <v>22385.271000000004</v>
          </cell>
          <cell r="U78">
            <v>1.0179401769461922</v>
          </cell>
          <cell r="X78">
            <v>0</v>
          </cell>
          <cell r="Y78">
            <v>0</v>
          </cell>
          <cell r="Z78">
            <v>23228.959999999999</v>
          </cell>
          <cell r="AA78">
            <v>1.0376894700090964</v>
          </cell>
          <cell r="AD78">
            <v>0</v>
          </cell>
          <cell r="AE78">
            <v>0</v>
          </cell>
          <cell r="AF78">
            <v>23848.226000000002</v>
          </cell>
          <cell r="AG78">
            <v>1.026659221936755</v>
          </cell>
        </row>
        <row r="79">
          <cell r="A79">
            <v>0</v>
          </cell>
          <cell r="B79">
            <v>0</v>
          </cell>
          <cell r="C79">
            <v>0</v>
          </cell>
          <cell r="D79">
            <v>5000000</v>
          </cell>
          <cell r="E79">
            <v>0</v>
          </cell>
          <cell r="F79">
            <v>23142.400000000001</v>
          </cell>
          <cell r="G79">
            <v>11615</v>
          </cell>
          <cell r="H79">
            <v>82535.320000000007</v>
          </cell>
          <cell r="I79">
            <v>3.5664114352876108</v>
          </cell>
          <cell r="J79" t="str">
            <v>G1_kW</v>
          </cell>
          <cell r="K79" t="str">
            <v>Anc.G1</v>
          </cell>
          <cell r="L79" t="str">
            <v>New G1 0,5</v>
          </cell>
          <cell r="M79">
            <v>0</v>
          </cell>
          <cell r="N79">
            <v>84652.799999999988</v>
          </cell>
          <cell r="O79">
            <v>1.0256554406040952</v>
          </cell>
          <cell r="P79">
            <v>0</v>
          </cell>
          <cell r="Q79">
            <v>0</v>
          </cell>
          <cell r="R79">
            <v>0</v>
          </cell>
          <cell r="S79">
            <v>0</v>
          </cell>
          <cell r="T79">
            <v>85876.110000000015</v>
          </cell>
          <cell r="U79">
            <v>1.014450910070311</v>
          </cell>
          <cell r="V79">
            <v>0</v>
          </cell>
          <cell r="W79">
            <v>0</v>
          </cell>
          <cell r="X79">
            <v>0</v>
          </cell>
          <cell r="Y79">
            <v>0</v>
          </cell>
          <cell r="Z79">
            <v>89263.73</v>
          </cell>
          <cell r="AA79">
            <v>1.0394477579387327</v>
          </cell>
          <cell r="AB79">
            <v>0</v>
          </cell>
          <cell r="AC79">
            <v>0</v>
          </cell>
          <cell r="AD79">
            <v>0</v>
          </cell>
          <cell r="AE79">
            <v>0</v>
          </cell>
          <cell r="AF79">
            <v>91885.91</v>
          </cell>
          <cell r="AG79">
            <v>1.0293756489897969</v>
          </cell>
          <cell r="AH79">
            <v>0</v>
          </cell>
          <cell r="AI79">
            <v>0</v>
          </cell>
        </row>
        <row r="80">
          <cell r="A80">
            <v>0</v>
          </cell>
          <cell r="B80">
            <v>0</v>
          </cell>
          <cell r="C80">
            <v>0</v>
          </cell>
          <cell r="D80">
            <v>10000000</v>
          </cell>
          <cell r="E80">
            <v>0</v>
          </cell>
          <cell r="F80">
            <v>43182.400000000001</v>
          </cell>
          <cell r="G80">
            <v>23230</v>
          </cell>
          <cell r="H80">
            <v>162250.32</v>
          </cell>
          <cell r="I80">
            <v>3.7573252065656377</v>
          </cell>
          <cell r="J80">
            <v>0</v>
          </cell>
          <cell r="K80">
            <v>0</v>
          </cell>
          <cell r="L80">
            <v>0</v>
          </cell>
          <cell r="M80">
            <v>0</v>
          </cell>
          <cell r="N80">
            <v>166307.79999999996</v>
          </cell>
          <cell r="O80">
            <v>1.0250075315722025</v>
          </cell>
          <cell r="P80">
            <v>0</v>
          </cell>
          <cell r="Q80">
            <v>0</v>
          </cell>
          <cell r="R80">
            <v>0</v>
          </cell>
          <cell r="S80">
            <v>0</v>
          </cell>
          <cell r="T80">
            <v>168611.11000000004</v>
          </cell>
          <cell r="U80">
            <v>1.013849681133417</v>
          </cell>
          <cell r="V80">
            <v>0</v>
          </cell>
          <cell r="W80">
            <v>0</v>
          </cell>
          <cell r="X80">
            <v>0</v>
          </cell>
          <cell r="Y80">
            <v>0</v>
          </cell>
          <cell r="Z80">
            <v>175313.73</v>
          </cell>
          <cell r="AA80">
            <v>1.0397519475436701</v>
          </cell>
          <cell r="AB80">
            <v>0</v>
          </cell>
          <cell r="AC80">
            <v>0</v>
          </cell>
          <cell r="AD80">
            <v>0</v>
          </cell>
          <cell r="AE80">
            <v>0</v>
          </cell>
          <cell r="AF80">
            <v>180545.91</v>
          </cell>
          <cell r="AG80">
            <v>1.0298446676138828</v>
          </cell>
          <cell r="AH80">
            <v>0</v>
          </cell>
          <cell r="AI80">
            <v>0</v>
          </cell>
        </row>
      </sheetData>
      <sheetData sheetId="21" refreshError="1"/>
      <sheetData sheetId="22" refreshError="1">
        <row r="10">
          <cell r="A10">
            <v>1</v>
          </cell>
          <cell r="B10" t="str">
            <v>Capacité GC2 → GC5</v>
          </cell>
          <cell r="C10">
            <v>5.7669627812021278E-2</v>
          </cell>
          <cell r="D10">
            <v>0.44794306466599981</v>
          </cell>
          <cell r="E10">
            <v>5.4870025462624089E-3</v>
          </cell>
          <cell r="F10">
            <v>0.48890030497571646</v>
          </cell>
          <cell r="G10">
            <v>1</v>
          </cell>
          <cell r="H10">
            <v>5.7669627812021278E-2</v>
          </cell>
          <cell r="I10">
            <v>0.44794306466599981</v>
          </cell>
          <cell r="J10">
            <v>5.4870025462624089E-3</v>
          </cell>
          <cell r="K10">
            <v>0.48890030497571646</v>
          </cell>
          <cell r="L10">
            <v>1</v>
          </cell>
          <cell r="M10">
            <v>5.7669627812021278E-2</v>
          </cell>
          <cell r="N10">
            <v>0.44794306466599981</v>
          </cell>
          <cell r="O10">
            <v>5.4870025462624089E-3</v>
          </cell>
          <cell r="P10">
            <v>0.48890030497571646</v>
          </cell>
          <cell r="Q10">
            <v>1</v>
          </cell>
          <cell r="R10">
            <v>5.7669627812021278E-2</v>
          </cell>
          <cell r="S10">
            <v>0.44794306466599981</v>
          </cell>
          <cell r="T10">
            <v>5.4870025462624089E-3</v>
          </cell>
          <cell r="U10">
            <v>0.48890030497571646</v>
          </cell>
          <cell r="V10">
            <v>1</v>
          </cell>
          <cell r="W10">
            <v>0.5056126924780211</v>
          </cell>
          <cell r="X10">
            <v>0</v>
          </cell>
          <cell r="Y10">
            <v>0.4943873075219789</v>
          </cell>
          <cell r="Z10">
            <v>0</v>
          </cell>
          <cell r="AA10">
            <v>1</v>
          </cell>
        </row>
        <row r="11">
          <cell r="A11">
            <v>2</v>
          </cell>
          <cell r="B11" t="str">
            <v>Capacité GC3 → GC5</v>
          </cell>
          <cell r="C11">
            <v>0</v>
          </cell>
          <cell r="D11">
            <v>0.47535670916127792</v>
          </cell>
          <cell r="E11">
            <v>5.8228013318962057E-3</v>
          </cell>
          <cell r="F11">
            <v>0.5188204895068258</v>
          </cell>
          <cell r="G11">
            <v>1</v>
          </cell>
          <cell r="H11">
            <v>0</v>
          </cell>
          <cell r="I11">
            <v>0.47535670916127792</v>
          </cell>
          <cell r="J11">
            <v>5.8228013318962057E-3</v>
          </cell>
          <cell r="K11">
            <v>0.5188204895068258</v>
          </cell>
          <cell r="L11">
            <v>1</v>
          </cell>
          <cell r="M11">
            <v>0</v>
          </cell>
          <cell r="N11">
            <v>0.47535670916127792</v>
          </cell>
          <cell r="O11">
            <v>5.8228013318962057E-3</v>
          </cell>
          <cell r="P11">
            <v>0.5188204895068258</v>
          </cell>
          <cell r="Q11">
            <v>1</v>
          </cell>
          <cell r="R11">
            <v>0</v>
          </cell>
          <cell r="S11">
            <v>0.47535670916127792</v>
          </cell>
          <cell r="T11">
            <v>5.8228013318962057E-3</v>
          </cell>
          <cell r="U11">
            <v>0.5188204895068258</v>
          </cell>
          <cell r="V11">
            <v>1</v>
          </cell>
          <cell r="W11">
            <v>0</v>
          </cell>
          <cell r="X11">
            <v>0</v>
          </cell>
          <cell r="Y11">
            <v>1</v>
          </cell>
          <cell r="Z11">
            <v>0</v>
          </cell>
          <cell r="AA11">
            <v>1</v>
          </cell>
        </row>
        <row r="12">
          <cell r="A12">
            <v>3</v>
          </cell>
          <cell r="B12" t="str">
            <v>Capacité GC4 → GC5</v>
          </cell>
          <cell r="C12">
            <v>0</v>
          </cell>
          <cell r="D12">
            <v>0</v>
          </cell>
          <cell r="E12">
            <v>1.1098591049525427E-2</v>
          </cell>
          <cell r="F12">
            <v>0.98890140895047463</v>
          </cell>
          <cell r="G12">
            <v>1</v>
          </cell>
          <cell r="H12">
            <v>0</v>
          </cell>
          <cell r="I12">
            <v>0</v>
          </cell>
          <cell r="J12">
            <v>1.1098591049525427E-2</v>
          </cell>
          <cell r="K12">
            <v>0.98890140895047463</v>
          </cell>
          <cell r="L12">
            <v>1</v>
          </cell>
          <cell r="M12">
            <v>0</v>
          </cell>
          <cell r="N12">
            <v>0</v>
          </cell>
          <cell r="O12">
            <v>1.1098591049525427E-2</v>
          </cell>
          <cell r="P12">
            <v>0.98890140895047463</v>
          </cell>
          <cell r="Q12">
            <v>1</v>
          </cell>
          <cell r="R12">
            <v>0</v>
          </cell>
          <cell r="S12">
            <v>0</v>
          </cell>
          <cell r="T12">
            <v>1.1098591049525427E-2</v>
          </cell>
          <cell r="U12">
            <v>0.98890140895047463</v>
          </cell>
          <cell r="V12">
            <v>1</v>
          </cell>
          <cell r="W12">
            <v>0</v>
          </cell>
          <cell r="X12">
            <v>0</v>
          </cell>
          <cell r="Y12">
            <v>1</v>
          </cell>
          <cell r="Z12">
            <v>0</v>
          </cell>
          <cell r="AA12">
            <v>1</v>
          </cell>
        </row>
        <row r="13">
          <cell r="A13">
            <v>4</v>
          </cell>
          <cell r="B13" t="str">
            <v>Volumes GC2 → GC5</v>
          </cell>
          <cell r="C13">
            <v>5.1675054672160867E-2</v>
          </cell>
          <cell r="D13">
            <v>0.45788613140017737</v>
          </cell>
          <cell r="E13">
            <v>5.6475943109027347E-3</v>
          </cell>
          <cell r="F13">
            <v>0.48479121961675897</v>
          </cell>
          <cell r="G13">
            <v>1</v>
          </cell>
          <cell r="H13">
            <v>5.1790742272562217E-2</v>
          </cell>
          <cell r="I13">
            <v>0.45970293319535338</v>
          </cell>
          <cell r="J13">
            <v>5.5740340920296854E-3</v>
          </cell>
          <cell r="K13">
            <v>0.4829322904400547</v>
          </cell>
          <cell r="L13">
            <v>1</v>
          </cell>
          <cell r="M13">
            <v>5.188761067063781E-2</v>
          </cell>
          <cell r="N13">
            <v>0.46135746542261641</v>
          </cell>
          <cell r="O13">
            <v>5.49934096173566E-3</v>
          </cell>
          <cell r="P13">
            <v>0.48125558294501014</v>
          </cell>
          <cell r="Q13">
            <v>1</v>
          </cell>
          <cell r="R13">
            <v>5.196488611310273E-2</v>
          </cell>
          <cell r="S13">
            <v>0.46284218619075174</v>
          </cell>
          <cell r="T13">
            <v>5.4236769184550426E-3</v>
          </cell>
          <cell r="U13">
            <v>0.4797692507776905</v>
          </cell>
          <cell r="V13">
            <v>1</v>
          </cell>
          <cell r="W13">
            <v>0.51620131787986112</v>
          </cell>
          <cell r="X13">
            <v>0</v>
          </cell>
          <cell r="Y13">
            <v>0.48379868212013888</v>
          </cell>
          <cell r="Z13">
            <v>0</v>
          </cell>
          <cell r="AA13">
            <v>1</v>
          </cell>
        </row>
        <row r="14">
          <cell r="A14">
            <v>5</v>
          </cell>
          <cell r="B14" t="str">
            <v>Volumes GC3 → GC5</v>
          </cell>
          <cell r="C14">
            <v>0</v>
          </cell>
          <cell r="D14">
            <v>0.48283674668273607</v>
          </cell>
          <cell r="E14">
            <v>5.9553366583121386E-3</v>
          </cell>
          <cell r="F14">
            <v>0.51120791665895182</v>
          </cell>
          <cell r="G14">
            <v>1</v>
          </cell>
          <cell r="H14">
            <v>0</v>
          </cell>
          <cell r="I14">
            <v>0.48481169050924278</v>
          </cell>
          <cell r="J14">
            <v>5.8784852041931217E-3</v>
          </cell>
          <cell r="K14">
            <v>0.50930982428656413</v>
          </cell>
          <cell r="L14">
            <v>1</v>
          </cell>
          <cell r="M14">
            <v>0</v>
          </cell>
          <cell r="N14">
            <v>0.4866063038675752</v>
          </cell>
          <cell r="O14">
            <v>5.8003049254799462E-3</v>
          </cell>
          <cell r="P14">
            <v>0.5075933912069448</v>
          </cell>
          <cell r="Q14">
            <v>1</v>
          </cell>
          <cell r="R14">
            <v>0</v>
          </cell>
          <cell r="S14">
            <v>0.48821207085159707</v>
          </cell>
          <cell r="T14">
            <v>5.7209662796330763E-3</v>
          </cell>
          <cell r="U14">
            <v>0.50606696286876984</v>
          </cell>
          <cell r="V14">
            <v>1</v>
          </cell>
          <cell r="W14">
            <v>0.51620131787986112</v>
          </cell>
          <cell r="X14">
            <v>0</v>
          </cell>
          <cell r="Y14">
            <v>0.48379868212013888</v>
          </cell>
          <cell r="Z14">
            <v>0</v>
          </cell>
          <cell r="AA14">
            <v>1</v>
          </cell>
        </row>
        <row r="15">
          <cell r="A15">
            <v>6</v>
          </cell>
          <cell r="B15" t="str">
            <v>Volumes GC4 → GC5</v>
          </cell>
          <cell r="C15">
            <v>0</v>
          </cell>
          <cell r="D15">
            <v>0</v>
          </cell>
          <cell r="E15">
            <v>1.1515390198573758E-2</v>
          </cell>
          <cell r="F15">
            <v>0.98848460980142627</v>
          </cell>
          <cell r="G15">
            <v>1</v>
          </cell>
          <cell r="H15">
            <v>0</v>
          </cell>
          <cell r="I15">
            <v>0</v>
          </cell>
          <cell r="J15">
            <v>1.1410362183885279E-2</v>
          </cell>
          <cell r="K15">
            <v>0.98858963781611475</v>
          </cell>
          <cell r="L15">
            <v>1</v>
          </cell>
          <cell r="M15">
            <v>0</v>
          </cell>
          <cell r="N15">
            <v>0</v>
          </cell>
          <cell r="O15">
            <v>1.1297966782949776E-2</v>
          </cell>
          <cell r="P15">
            <v>0.98870203321705019</v>
          </cell>
          <cell r="Q15">
            <v>1</v>
          </cell>
          <cell r="R15">
            <v>0</v>
          </cell>
          <cell r="S15">
            <v>0</v>
          </cell>
          <cell r="T15">
            <v>1.1178392364885515E-2</v>
          </cell>
          <cell r="U15">
            <v>0.98882160763511451</v>
          </cell>
          <cell r="V15">
            <v>1</v>
          </cell>
          <cell r="W15">
            <v>0</v>
          </cell>
          <cell r="X15">
            <v>0</v>
          </cell>
          <cell r="Y15">
            <v>1</v>
          </cell>
          <cell r="Z15">
            <v>0</v>
          </cell>
          <cell r="AA15">
            <v>1</v>
          </cell>
        </row>
        <row r="16">
          <cell r="A16">
            <v>7</v>
          </cell>
          <cell r="B16" t="str">
            <v>EAN</v>
          </cell>
          <cell r="C16">
            <v>1.1976693354731692E-5</v>
          </cell>
          <cell r="D16">
            <v>4.1663922007772877E-3</v>
          </cell>
          <cell r="E16">
            <v>3.0241150720697525E-4</v>
          </cell>
          <cell r="F16">
            <v>0.99551921959866096</v>
          </cell>
          <cell r="G16">
            <v>1</v>
          </cell>
          <cell r="H16">
            <v>1.1875638315559461E-5</v>
          </cell>
          <cell r="I16">
            <v>4.1149086763413532E-3</v>
          </cell>
          <cell r="J16">
            <v>2.909531387312068E-4</v>
          </cell>
          <cell r="K16">
            <v>0.99558226254661186</v>
          </cell>
          <cell r="L16">
            <v>1</v>
          </cell>
          <cell r="M16">
            <v>1.1775407649893579E-5</v>
          </cell>
          <cell r="N16">
            <v>4.0639875651695221E-3</v>
          </cell>
          <cell r="O16">
            <v>2.7966593168497251E-4</v>
          </cell>
          <cell r="P16">
            <v>0.99564457109549565</v>
          </cell>
          <cell r="Q16">
            <v>1</v>
          </cell>
          <cell r="R16">
            <v>1.1676002603748581E-5</v>
          </cell>
          <cell r="S16">
            <v>4.0136258950385743E-3</v>
          </cell>
          <cell r="T16">
            <v>2.6854805988621737E-4</v>
          </cell>
          <cell r="U16">
            <v>0.99570615004247143</v>
          </cell>
          <cell r="V16">
            <v>1</v>
          </cell>
          <cell r="W16">
            <v>3.9753979739507962E-3</v>
          </cell>
          <cell r="X16">
            <v>0</v>
          </cell>
          <cell r="Y16">
            <v>0.99602460202604925</v>
          </cell>
          <cell r="Z16">
            <v>0</v>
          </cell>
          <cell r="AA16">
            <v>1</v>
          </cell>
        </row>
        <row r="17">
          <cell r="A17">
            <v>8</v>
          </cell>
          <cell r="B17" t="str">
            <v>Compteurs HT</v>
          </cell>
          <cell r="C17">
            <v>1.0709735295647207E-3</v>
          </cell>
          <cell r="D17">
            <v>0.99892902647043524</v>
          </cell>
          <cell r="E17">
            <v>0</v>
          </cell>
          <cell r="F17">
            <v>0</v>
          </cell>
          <cell r="G17">
            <v>1</v>
          </cell>
          <cell r="H17">
            <v>1.4166139552691099E-3</v>
          </cell>
          <cell r="I17">
            <v>0.99858338604473085</v>
          </cell>
          <cell r="J17">
            <v>0</v>
          </cell>
          <cell r="K17">
            <v>0</v>
          </cell>
          <cell r="L17">
            <v>1</v>
          </cell>
          <cell r="M17">
            <v>1.8237104851303815E-3</v>
          </cell>
          <cell r="N17">
            <v>0.99817628951486959</v>
          </cell>
          <cell r="O17">
            <v>0</v>
          </cell>
          <cell r="P17">
            <v>0</v>
          </cell>
          <cell r="Q17">
            <v>1</v>
          </cell>
          <cell r="R17">
            <v>3.141068239451717E-3</v>
          </cell>
          <cell r="S17">
            <v>0.99685893176054829</v>
          </cell>
          <cell r="T17">
            <v>0</v>
          </cell>
          <cell r="U17">
            <v>0</v>
          </cell>
          <cell r="V17">
            <v>1</v>
          </cell>
          <cell r="W17">
            <v>1</v>
          </cell>
          <cell r="X17">
            <v>0</v>
          </cell>
          <cell r="Y17">
            <v>0</v>
          </cell>
          <cell r="Z17">
            <v>0</v>
          </cell>
          <cell r="AA17">
            <v>1</v>
          </cell>
        </row>
        <row r="18">
          <cell r="A18">
            <v>9</v>
          </cell>
          <cell r="B18" t="str">
            <v>Compteurs BT</v>
          </cell>
          <cell r="C18">
            <v>0</v>
          </cell>
          <cell r="D18">
            <v>0</v>
          </cell>
          <cell r="E18">
            <v>8.5293746777038628E-3</v>
          </cell>
          <cell r="F18">
            <v>0.99147062532229613</v>
          </cell>
          <cell r="G18">
            <v>1</v>
          </cell>
          <cell r="H18">
            <v>0</v>
          </cell>
          <cell r="I18">
            <v>0</v>
          </cell>
          <cell r="J18">
            <v>9.609189667082919E-3</v>
          </cell>
          <cell r="K18">
            <v>0.99039081033291709</v>
          </cell>
          <cell r="L18">
            <v>1</v>
          </cell>
          <cell r="M18">
            <v>0</v>
          </cell>
          <cell r="N18">
            <v>0</v>
          </cell>
          <cell r="O18">
            <v>1.0806795691098029E-2</v>
          </cell>
          <cell r="P18">
            <v>0.98919320430890201</v>
          </cell>
          <cell r="Q18">
            <v>1</v>
          </cell>
          <cell r="R18">
            <v>0</v>
          </cell>
          <cell r="S18">
            <v>0</v>
          </cell>
          <cell r="T18">
            <v>1.1427735680236929E-2</v>
          </cell>
          <cell r="U18">
            <v>0.98857226431976308</v>
          </cell>
          <cell r="V18">
            <v>1</v>
          </cell>
          <cell r="W18">
            <v>0</v>
          </cell>
          <cell r="X18">
            <v>0</v>
          </cell>
          <cell r="Y18">
            <v>1</v>
          </cell>
          <cell r="Z18">
            <v>0</v>
          </cell>
          <cell r="AA18">
            <v>1</v>
          </cell>
        </row>
        <row r="19">
          <cell r="A19">
            <v>10</v>
          </cell>
          <cell r="B19" t="str">
            <v>Amortissement accéléré compt</v>
          </cell>
          <cell r="C19">
            <v>0</v>
          </cell>
          <cell r="D19">
            <v>7.6939200920788084E-2</v>
          </cell>
          <cell r="E19">
            <v>0</v>
          </cell>
          <cell r="F19">
            <v>0.92306079907921201</v>
          </cell>
          <cell r="G19">
            <v>1</v>
          </cell>
          <cell r="H19">
            <v>0</v>
          </cell>
          <cell r="I19">
            <v>5.7921026824808562E-2</v>
          </cell>
          <cell r="J19">
            <v>0</v>
          </cell>
          <cell r="K19">
            <v>0.9420789731751914</v>
          </cell>
          <cell r="L19">
            <v>1</v>
          </cell>
          <cell r="M19">
            <v>0</v>
          </cell>
          <cell r="N19">
            <v>3.3747576968932838E-2</v>
          </cell>
          <cell r="O19">
            <v>0</v>
          </cell>
          <cell r="P19">
            <v>0.96625242303106718</v>
          </cell>
          <cell r="Q19">
            <v>1</v>
          </cell>
          <cell r="R19">
            <v>0</v>
          </cell>
          <cell r="S19">
            <v>-4.0918865231530507E-3</v>
          </cell>
          <cell r="T19">
            <v>0</v>
          </cell>
          <cell r="U19">
            <v>1.004091886523153</v>
          </cell>
          <cell r="V19">
            <v>0.99999999999999989</v>
          </cell>
          <cell r="W19">
            <v>-3.0640049694970212E-2</v>
          </cell>
          <cell r="X19">
            <v>0</v>
          </cell>
          <cell r="Y19">
            <v>1.0306400496949701</v>
          </cell>
          <cell r="Z19">
            <v>0</v>
          </cell>
          <cell r="AA19">
            <v>0.99999999999999989</v>
          </cell>
        </row>
        <row r="20">
          <cell r="A20">
            <v>11</v>
          </cell>
          <cell r="B20" t="str">
            <v>Raccordements BT</v>
          </cell>
          <cell r="C20">
            <v>0</v>
          </cell>
          <cell r="D20">
            <v>0</v>
          </cell>
          <cell r="E20">
            <v>9.1048819295137904E-4</v>
          </cell>
          <cell r="F20">
            <v>0.99908951180704864</v>
          </cell>
          <cell r="G20">
            <v>1</v>
          </cell>
          <cell r="H20">
            <v>0</v>
          </cell>
          <cell r="I20">
            <v>0</v>
          </cell>
          <cell r="J20">
            <v>8.759646038792718E-4</v>
          </cell>
          <cell r="K20">
            <v>0.99912403539612071</v>
          </cell>
          <cell r="L20">
            <v>1</v>
          </cell>
          <cell r="M20">
            <v>0</v>
          </cell>
          <cell r="N20">
            <v>0</v>
          </cell>
          <cell r="O20">
            <v>8.41958484061135E-4</v>
          </cell>
          <cell r="P20">
            <v>0.9991580415159389</v>
          </cell>
          <cell r="Q20">
            <v>1</v>
          </cell>
          <cell r="R20">
            <v>0</v>
          </cell>
          <cell r="S20">
            <v>0</v>
          </cell>
          <cell r="T20">
            <v>8.0846426939435486E-4</v>
          </cell>
          <cell r="U20">
            <v>0.9991915357306056</v>
          </cell>
          <cell r="V20">
            <v>1</v>
          </cell>
          <cell r="W20">
            <v>0</v>
          </cell>
          <cell r="X20">
            <v>0</v>
          </cell>
          <cell r="Y20">
            <v>1</v>
          </cell>
          <cell r="Z20">
            <v>0</v>
          </cell>
          <cell r="AA20">
            <v>1</v>
          </cell>
        </row>
        <row r="21">
          <cell r="A21">
            <v>12</v>
          </cell>
          <cell r="B21" t="str">
            <v>Clients MT</v>
          </cell>
          <cell r="C21">
            <v>0</v>
          </cell>
          <cell r="D21">
            <v>1</v>
          </cell>
          <cell r="E21">
            <v>0</v>
          </cell>
          <cell r="F21">
            <v>0</v>
          </cell>
          <cell r="G21">
            <v>1</v>
          </cell>
          <cell r="H21">
            <v>0</v>
          </cell>
          <cell r="I21">
            <v>1</v>
          </cell>
          <cell r="J21">
            <v>0</v>
          </cell>
          <cell r="K21">
            <v>0</v>
          </cell>
          <cell r="L21">
            <v>1</v>
          </cell>
          <cell r="M21">
            <v>0</v>
          </cell>
          <cell r="N21">
            <v>1</v>
          </cell>
          <cell r="O21">
            <v>0</v>
          </cell>
          <cell r="P21">
            <v>0</v>
          </cell>
          <cell r="Q21">
            <v>1</v>
          </cell>
          <cell r="R21">
            <v>0</v>
          </cell>
          <cell r="S21">
            <v>1</v>
          </cell>
          <cell r="T21">
            <v>0</v>
          </cell>
          <cell r="U21">
            <v>0</v>
          </cell>
          <cell r="V21">
            <v>1</v>
          </cell>
          <cell r="W21">
            <v>1</v>
          </cell>
          <cell r="X21">
            <v>0</v>
          </cell>
          <cell r="Y21">
            <v>0</v>
          </cell>
          <cell r="Z21">
            <v>0</v>
          </cell>
          <cell r="AA21">
            <v>1</v>
          </cell>
        </row>
        <row r="22">
          <cell r="A22">
            <v>13</v>
          </cell>
          <cell r="B22" t="str">
            <v>Clients BT</v>
          </cell>
          <cell r="C22">
            <v>0</v>
          </cell>
          <cell r="D22">
            <v>0</v>
          </cell>
          <cell r="E22">
            <v>0</v>
          </cell>
          <cell r="F22">
            <v>1</v>
          </cell>
          <cell r="G22">
            <v>1</v>
          </cell>
          <cell r="H22">
            <v>0</v>
          </cell>
          <cell r="I22">
            <v>0</v>
          </cell>
          <cell r="J22">
            <v>0</v>
          </cell>
          <cell r="K22">
            <v>1</v>
          </cell>
          <cell r="L22">
            <v>1</v>
          </cell>
          <cell r="M22">
            <v>0</v>
          </cell>
          <cell r="N22">
            <v>0</v>
          </cell>
          <cell r="O22">
            <v>0</v>
          </cell>
          <cell r="P22">
            <v>1</v>
          </cell>
          <cell r="Q22">
            <v>1</v>
          </cell>
          <cell r="R22">
            <v>0</v>
          </cell>
          <cell r="S22">
            <v>0</v>
          </cell>
          <cell r="T22">
            <v>0</v>
          </cell>
          <cell r="U22">
            <v>1</v>
          </cell>
          <cell r="V22">
            <v>1</v>
          </cell>
          <cell r="W22">
            <v>0</v>
          </cell>
          <cell r="X22">
            <v>0</v>
          </cell>
          <cell r="Y22">
            <v>1</v>
          </cell>
          <cell r="Z22">
            <v>0</v>
          </cell>
          <cell r="AA22">
            <v>1</v>
          </cell>
        </row>
        <row r="23">
          <cell r="A23">
            <v>14</v>
          </cell>
          <cell r="B23" t="str">
            <v>Pertes sur réseau</v>
          </cell>
          <cell r="C23">
            <v>1.8091721158337227E-2</v>
          </cell>
          <cell r="D23">
            <v>0.1525645142456796</v>
          </cell>
          <cell r="E23">
            <v>5.3129378794955625E-3</v>
          </cell>
          <cell r="F23">
            <v>0.82403082671648764</v>
          </cell>
          <cell r="G23">
            <v>1</v>
          </cell>
          <cell r="H23">
            <v>1.8133483826892803E-2</v>
          </cell>
          <cell r="I23">
            <v>0.15316927555172721</v>
          </cell>
          <cell r="J23">
            <v>5.2425223512638491E-3</v>
          </cell>
          <cell r="K23">
            <v>0.82345471827011618</v>
          </cell>
          <cell r="L23">
            <v>1</v>
          </cell>
          <cell r="M23">
            <v>1.8164652567975829E-2</v>
          </cell>
          <cell r="N23">
            <v>0.15371601208459215</v>
          </cell>
          <cell r="O23">
            <v>5.1737160120845921E-3</v>
          </cell>
          <cell r="P23">
            <v>0.82294561933534738</v>
          </cell>
          <cell r="Q23">
            <v>1</v>
          </cell>
          <cell r="R23">
            <v>1.8192429676160929E-2</v>
          </cell>
          <cell r="S23">
            <v>0.15421712653299441</v>
          </cell>
          <cell r="T23">
            <v>5.0991022815410963E-3</v>
          </cell>
          <cell r="U23">
            <v>0.82249134150930359</v>
          </cell>
          <cell r="V23">
            <v>1</v>
          </cell>
          <cell r="W23">
            <v>0.17287053442502673</v>
          </cell>
          <cell r="X23">
            <v>0</v>
          </cell>
          <cell r="Y23">
            <v>0.82712946557497324</v>
          </cell>
          <cell r="Z23">
            <v>0</v>
          </cell>
          <cell r="AA23">
            <v>1</v>
          </cell>
        </row>
        <row r="24">
          <cell r="A24">
            <v>15</v>
          </cell>
          <cell r="B24" t="str">
            <v>Relevé &amp; comptage</v>
          </cell>
          <cell r="C24">
            <v>5.4707831331774566E-4</v>
          </cell>
          <cell r="D24">
            <v>0.16007961829577097</v>
          </cell>
          <cell r="E24">
            <v>9.1820178367233388E-3</v>
          </cell>
          <cell r="F24">
            <v>0.83019128555418797</v>
          </cell>
          <cell r="G24">
            <v>1</v>
          </cell>
          <cell r="H24">
            <v>5.2556104213308567E-4</v>
          </cell>
          <cell r="I24">
            <v>0.16107388748192711</v>
          </cell>
          <cell r="J24">
            <v>7.8141630705898957E-3</v>
          </cell>
          <cell r="K24">
            <v>0.83058638840534993</v>
          </cell>
          <cell r="L24">
            <v>1</v>
          </cell>
          <cell r="M24">
            <v>5.2152820887888202E-4</v>
          </cell>
          <cell r="N24">
            <v>0.16888594726882838</v>
          </cell>
          <cell r="O24">
            <v>6.3594068549256942E-3</v>
          </cell>
          <cell r="P24">
            <v>0.82423311766736707</v>
          </cell>
          <cell r="Q24">
            <v>1</v>
          </cell>
          <cell r="R24">
            <v>5.2423188573607867E-4</v>
          </cell>
          <cell r="S24">
            <v>0.18140384705922108</v>
          </cell>
          <cell r="T24">
            <v>5.3704923734187882E-3</v>
          </cell>
          <cell r="U24">
            <v>0.81270142868162398</v>
          </cell>
          <cell r="V24">
            <v>1</v>
          </cell>
          <cell r="W24">
            <v>0.18441465998846082</v>
          </cell>
          <cell r="X24">
            <v>0</v>
          </cell>
          <cell r="Y24">
            <v>0.81558534001153926</v>
          </cell>
          <cell r="Z24">
            <v>0</v>
          </cell>
          <cell r="AA24">
            <v>1</v>
          </cell>
        </row>
        <row r="25">
          <cell r="A25">
            <v>16</v>
          </cell>
          <cell r="B25" t="str">
            <v>Redevances de voirie</v>
          </cell>
          <cell r="C25">
            <v>3.4671033919188382E-2</v>
          </cell>
          <cell r="D25">
            <v>0.30721565160634684</v>
          </cell>
          <cell r="E25">
            <v>7.5784316110501402E-3</v>
          </cell>
          <cell r="F25">
            <v>0.65053488286341454</v>
          </cell>
          <cell r="G25">
            <v>1</v>
          </cell>
          <cell r="H25">
            <v>3.4793767026043886E-2</v>
          </cell>
          <cell r="I25">
            <v>0.30883505539680001</v>
          </cell>
          <cell r="J25">
            <v>7.4894328632186327E-3</v>
          </cell>
          <cell r="K25">
            <v>0.64888174471393756</v>
          </cell>
          <cell r="L25">
            <v>1</v>
          </cell>
          <cell r="M25">
            <v>3.4899908408773078E-2</v>
          </cell>
          <cell r="N25">
            <v>0.31031171177177436</v>
          </cell>
          <cell r="O25">
            <v>7.3977773650616765E-3</v>
          </cell>
          <cell r="P25">
            <v>0.64739060245439095</v>
          </cell>
          <cell r="Q25">
            <v>1</v>
          </cell>
          <cell r="R25">
            <v>3.4991731541104042E-2</v>
          </cell>
          <cell r="S25">
            <v>0.31166525583899651</v>
          </cell>
          <cell r="T25">
            <v>7.3033245439215857E-3</v>
          </cell>
          <cell r="U25">
            <v>0.64603968807597789</v>
          </cell>
          <cell r="V25">
            <v>1</v>
          </cell>
          <cell r="W25">
            <v>0.34789174845625442</v>
          </cell>
          <cell r="X25">
            <v>0</v>
          </cell>
          <cell r="Y25">
            <v>0.65210825154374552</v>
          </cell>
          <cell r="Z25">
            <v>0</v>
          </cell>
          <cell r="AA25">
            <v>1</v>
          </cell>
        </row>
        <row r="26">
          <cell r="A26">
            <v>17</v>
          </cell>
          <cell r="B26" t="str">
            <v>CAPEX réseaux</v>
          </cell>
          <cell r="C26">
            <v>7.7260033794650049E-3</v>
          </cell>
          <cell r="D26">
            <v>0.16953951302979972</v>
          </cell>
          <cell r="E26">
            <v>4.9844804801408658E-3</v>
          </cell>
          <cell r="F26">
            <v>0.81775000311059443</v>
          </cell>
          <cell r="G26">
            <v>1</v>
          </cell>
          <cell r="H26">
            <v>8.0895204022318513E-3</v>
          </cell>
          <cell r="I26">
            <v>0.17083648785330843</v>
          </cell>
          <cell r="J26">
            <v>6.5865123460223923E-3</v>
          </cell>
          <cell r="K26">
            <v>0.81448747939843735</v>
          </cell>
          <cell r="L26">
            <v>1</v>
          </cell>
          <cell r="M26">
            <v>8.2976657841912996E-3</v>
          </cell>
          <cell r="N26">
            <v>0.16986646969138519</v>
          </cell>
          <cell r="O26">
            <v>7.4111773296207332E-3</v>
          </cell>
          <cell r="P26">
            <v>0.81442468719480277</v>
          </cell>
          <cell r="Q26">
            <v>1</v>
          </cell>
          <cell r="R26">
            <v>8.3755323596975666E-3</v>
          </cell>
          <cell r="S26">
            <v>0.1666845713087334</v>
          </cell>
          <cell r="T26">
            <v>7.7575672427387908E-3</v>
          </cell>
          <cell r="U26">
            <v>0.81718232908883026</v>
          </cell>
          <cell r="V26">
            <v>1</v>
          </cell>
          <cell r="W26">
            <v>0.17950406270364722</v>
          </cell>
          <cell r="X26">
            <v>0</v>
          </cell>
          <cell r="Y26">
            <v>0.82049593729635284</v>
          </cell>
          <cell r="Z26">
            <v>0</v>
          </cell>
          <cell r="AA26">
            <v>1</v>
          </cell>
        </row>
        <row r="27">
          <cell r="A27">
            <v>18</v>
          </cell>
          <cell r="B27" t="str">
            <v>CAPEX totaux</v>
          </cell>
          <cell r="C27">
            <v>7.9308187214322205E-3</v>
          </cell>
          <cell r="D27">
            <v>0.17423486825206597</v>
          </cell>
          <cell r="E27">
            <v>3.9475724299362757E-3</v>
          </cell>
          <cell r="F27">
            <v>0.81388674059656552</v>
          </cell>
          <cell r="G27">
            <v>1</v>
          </cell>
          <cell r="H27">
            <v>9.1749260195666121E-3</v>
          </cell>
          <cell r="I27">
            <v>0.17613917047463815</v>
          </cell>
          <cell r="J27">
            <v>5.5617869541087078E-3</v>
          </cell>
          <cell r="K27">
            <v>0.80912411655168648</v>
          </cell>
          <cell r="L27">
            <v>1</v>
          </cell>
          <cell r="M27">
            <v>9.9450218354225038E-3</v>
          </cell>
          <cell r="N27">
            <v>0.17571073448284166</v>
          </cell>
          <cell r="O27">
            <v>6.4993118139998456E-3</v>
          </cell>
          <cell r="P27">
            <v>0.80784493186773598</v>
          </cell>
          <cell r="Q27">
            <v>1</v>
          </cell>
          <cell r="R27">
            <v>1.0779599943622325E-2</v>
          </cell>
          <cell r="S27">
            <v>0.17371356501810253</v>
          </cell>
          <cell r="T27">
            <v>6.991051895650283E-3</v>
          </cell>
          <cell r="U27">
            <v>0.80851578314262484</v>
          </cell>
          <cell r="V27">
            <v>1</v>
          </cell>
          <cell r="W27">
            <v>0.18957028183603597</v>
          </cell>
          <cell r="X27">
            <v>0</v>
          </cell>
          <cell r="Y27">
            <v>0.81042971816396414</v>
          </cell>
          <cell r="Z27">
            <v>0</v>
          </cell>
          <cell r="AA27">
            <v>1</v>
          </cell>
        </row>
        <row r="28">
          <cell r="A28">
            <v>19</v>
          </cell>
          <cell r="B28" t="str">
            <v>Infrastructure (CAPEX excl)</v>
          </cell>
          <cell r="C28">
            <v>7.4542243089814894E-3</v>
          </cell>
          <cell r="D28">
            <v>0.2028122332657942</v>
          </cell>
          <cell r="E28">
            <v>2.7879114191273618E-3</v>
          </cell>
          <cell r="F28">
            <v>0.78694563100609694</v>
          </cell>
          <cell r="G28">
            <v>1</v>
          </cell>
          <cell r="H28">
            <v>1.3431171044926532E-2</v>
          </cell>
          <cell r="I28">
            <v>0.20635301433634701</v>
          </cell>
          <cell r="J28">
            <v>3.2475890715350847E-3</v>
          </cell>
          <cell r="K28">
            <v>0.77696822554719125</v>
          </cell>
          <cell r="L28">
            <v>0.99999999999999989</v>
          </cell>
          <cell r="M28">
            <v>1.7172396188898681E-2</v>
          </cell>
          <cell r="N28">
            <v>0.20878651213977134</v>
          </cell>
          <cell r="O28">
            <v>4.0917081808045288E-3</v>
          </cell>
          <cell r="P28">
            <v>0.76994938349052533</v>
          </cell>
          <cell r="Q28">
            <v>0.99999999999999989</v>
          </cell>
          <cell r="R28">
            <v>2.2467260517081769E-2</v>
          </cell>
          <cell r="S28">
            <v>0.21157995321979711</v>
          </cell>
          <cell r="T28">
            <v>4.8568257068425545E-3</v>
          </cell>
          <cell r="U28">
            <v>0.76109596055627848</v>
          </cell>
          <cell r="V28">
            <v>0.99999999999999989</v>
          </cell>
          <cell r="W28">
            <v>0.2420693674798251</v>
          </cell>
          <cell r="X28">
            <v>0</v>
          </cell>
          <cell r="Y28">
            <v>0.75793063252017501</v>
          </cell>
          <cell r="Z28">
            <v>0</v>
          </cell>
          <cell r="AA28">
            <v>1</v>
          </cell>
        </row>
        <row r="29">
          <cell r="A29">
            <v>20</v>
          </cell>
          <cell r="B29" t="str">
            <v>Rentes de pension</v>
          </cell>
          <cell r="C29">
            <v>8.7353349666604227E-3</v>
          </cell>
          <cell r="D29">
            <v>0.18921676618308919</v>
          </cell>
          <cell r="E29">
            <v>3.8205305270608341E-3</v>
          </cell>
          <cell r="F29">
            <v>0.79822736832318941</v>
          </cell>
          <cell r="G29">
            <v>0.99999999999999989</v>
          </cell>
          <cell r="H29">
            <v>1.2571959357694007E-2</v>
          </cell>
          <cell r="I29">
            <v>0.19297743247320101</v>
          </cell>
          <cell r="J29">
            <v>4.2575689053962256E-3</v>
          </cell>
          <cell r="K29">
            <v>0.79019303926370854</v>
          </cell>
          <cell r="L29">
            <v>0.99999999999999978</v>
          </cell>
          <cell r="M29">
            <v>1.4874592239870374E-2</v>
          </cell>
          <cell r="N29">
            <v>0.19588744240591155</v>
          </cell>
          <cell r="O29">
            <v>4.8189143084860228E-3</v>
          </cell>
          <cell r="P29">
            <v>0.78441905104573195</v>
          </cell>
          <cell r="Q29">
            <v>0.99999999999999989</v>
          </cell>
          <cell r="R29">
            <v>1.8204547773537805E-2</v>
          </cell>
          <cell r="S29">
            <v>0.1992201735134782</v>
          </cell>
          <cell r="T29">
            <v>5.2769009960037467E-3</v>
          </cell>
          <cell r="U29">
            <v>0.77729837771698018</v>
          </cell>
          <cell r="V29">
            <v>1</v>
          </cell>
          <cell r="W29">
            <v>0.22454181473468823</v>
          </cell>
          <cell r="X29">
            <v>0</v>
          </cell>
          <cell r="Y29">
            <v>0.77545818526531207</v>
          </cell>
          <cell r="Z29">
            <v>0</v>
          </cell>
          <cell r="AA29">
            <v>1.0000000000000002</v>
          </cell>
        </row>
        <row r="30">
          <cell r="A30">
            <v>21</v>
          </cell>
          <cell r="B30" t="str">
            <v>Coûts gérables</v>
          </cell>
          <cell r="C30">
            <v>9.3491459854031286E-3</v>
          </cell>
          <cell r="D30">
            <v>0.19043896949675609</v>
          </cell>
          <cell r="E30">
            <v>4.8996482709766599E-3</v>
          </cell>
          <cell r="F30">
            <v>0.7953122362468642</v>
          </cell>
          <cell r="G30">
            <v>1</v>
          </cell>
          <cell r="H30">
            <v>1.2514301407038776E-2</v>
          </cell>
          <cell r="I30">
            <v>0.19610782616497346</v>
          </cell>
          <cell r="J30">
            <v>5.1450603183207317E-3</v>
          </cell>
          <cell r="K30">
            <v>0.786232812109667</v>
          </cell>
          <cell r="L30">
            <v>1</v>
          </cell>
          <cell r="M30">
            <v>1.4295717652337605E-2</v>
          </cell>
          <cell r="N30">
            <v>0.19990719085631603</v>
          </cell>
          <cell r="O30">
            <v>5.5187133858501623E-3</v>
          </cell>
          <cell r="P30">
            <v>0.78027837810549627</v>
          </cell>
          <cell r="Q30">
            <v>1</v>
          </cell>
          <cell r="R30">
            <v>1.7040382423517186E-2</v>
          </cell>
          <cell r="S30">
            <v>0.20452995481797412</v>
          </cell>
          <cell r="T30">
            <v>5.8076021966933953E-3</v>
          </cell>
          <cell r="U30">
            <v>0.77262206056181526</v>
          </cell>
          <cell r="V30">
            <v>1</v>
          </cell>
          <cell r="W30">
            <v>0.22914372003707131</v>
          </cell>
          <cell r="X30">
            <v>0</v>
          </cell>
          <cell r="Y30">
            <v>0.77085627996292871</v>
          </cell>
          <cell r="Z30">
            <v>0</v>
          </cell>
          <cell r="AA30">
            <v>1</v>
          </cell>
        </row>
        <row r="31">
          <cell r="A31">
            <v>22</v>
          </cell>
          <cell r="B31" t="str">
            <v>Utilisation du fonds de régulation</v>
          </cell>
          <cell r="C31">
            <v>1.1557983639692208E-2</v>
          </cell>
          <cell r="D31">
            <v>0.19103688841935931</v>
          </cell>
          <cell r="E31">
            <v>5.5637299806108684E-3</v>
          </cell>
          <cell r="F31">
            <v>0.7918413979603377</v>
          </cell>
          <cell r="G31">
            <v>1</v>
          </cell>
          <cell r="H31">
            <v>1.3075134209942857E-2</v>
          </cell>
          <cell r="I31">
            <v>0.19314983957302037</v>
          </cell>
          <cell r="J31">
            <v>6.1032245218527927E-3</v>
          </cell>
          <cell r="K31">
            <v>0.78767180169518392</v>
          </cell>
          <cell r="L31">
            <v>1</v>
          </cell>
          <cell r="M31">
            <v>1.4009843242688648E-2</v>
          </cell>
          <cell r="N31">
            <v>0.1942030074303254</v>
          </cell>
          <cell r="O31">
            <v>6.5337614260696517E-3</v>
          </cell>
          <cell r="P31">
            <v>0.78525338790091637</v>
          </cell>
          <cell r="Q31">
            <v>1</v>
          </cell>
          <cell r="R31">
            <v>1.5146028059076959E-2</v>
          </cell>
          <cell r="S31">
            <v>0.19430387565145715</v>
          </cell>
          <cell r="T31">
            <v>6.7998903516774262E-3</v>
          </cell>
          <cell r="U31">
            <v>0.78375020593778844</v>
          </cell>
          <cell r="V31">
            <v>1</v>
          </cell>
          <cell r="W31">
            <v>0.21422724767506593</v>
          </cell>
          <cell r="X31">
            <v>0</v>
          </cell>
          <cell r="Y31">
            <v>0.78577275232493404</v>
          </cell>
          <cell r="Z31">
            <v>0</v>
          </cell>
          <cell r="AA31">
            <v>1</v>
          </cell>
        </row>
        <row r="32">
          <cell r="A32">
            <v>23</v>
          </cell>
          <cell r="B32" t="str">
            <v>Clé A&amp;T (transitoire 17 → 4)</v>
          </cell>
          <cell r="C32">
            <v>7.7260033794650049E-3</v>
          </cell>
          <cell r="D32">
            <v>0.16953951302979972</v>
          </cell>
          <cell r="E32">
            <v>4.9844804801408658E-3</v>
          </cell>
          <cell r="F32">
            <v>0.81775000311059443</v>
          </cell>
          <cell r="G32">
            <v>1</v>
          </cell>
          <cell r="H32">
            <v>7.8460386760408965E-3</v>
          </cell>
          <cell r="I32">
            <v>0.25415342810087294</v>
          </cell>
          <cell r="J32">
            <v>4.1702558798169349E-3</v>
          </cell>
          <cell r="K32">
            <v>0.73383027734326922</v>
          </cell>
          <cell r="L32">
            <v>1</v>
          </cell>
          <cell r="M32">
            <v>8.0350637669290032E-3</v>
          </cell>
          <cell r="N32">
            <v>0.33869835337763388</v>
          </cell>
          <cell r="O32">
            <v>3.1530755006952166E-3</v>
          </cell>
          <cell r="P32">
            <v>0.65011350735474183</v>
          </cell>
          <cell r="Q32">
            <v>1</v>
          </cell>
          <cell r="R32">
            <v>8.5244687403743073E-3</v>
          </cell>
          <cell r="S32">
            <v>0.42294289877183766</v>
          </cell>
          <cell r="T32">
            <v>2.0795289163094391E-3</v>
          </cell>
          <cell r="U32">
            <v>0.56645310357147849</v>
          </cell>
          <cell r="V32">
            <v>0.99999999999999989</v>
          </cell>
          <cell r="W32">
            <v>0.51620131787986112</v>
          </cell>
          <cell r="X32">
            <v>0</v>
          </cell>
          <cell r="Y32">
            <v>0.48379868212013888</v>
          </cell>
          <cell r="Z32">
            <v>0</v>
          </cell>
          <cell r="AA32">
            <v>1</v>
          </cell>
        </row>
        <row r="33">
          <cell r="A33">
            <v>24</v>
          </cell>
          <cell r="B33" t="str">
            <v>Frais transférés exploitation</v>
          </cell>
          <cell r="C33">
            <v>7.5036026234272871E-3</v>
          </cell>
          <cell r="D33">
            <v>0.19676706268162428</v>
          </cell>
          <cell r="E33">
            <v>3.1869961521926132E-3</v>
          </cell>
          <cell r="F33">
            <v>0.7925423385427558</v>
          </cell>
          <cell r="G33">
            <v>1</v>
          </cell>
          <cell r="H33">
            <v>1.2465457991512928E-2</v>
          </cell>
          <cell r="I33">
            <v>0.199932007885188</v>
          </cell>
          <cell r="J33">
            <v>3.8512305311143801E-3</v>
          </cell>
          <cell r="K33">
            <v>0.7837513035921847</v>
          </cell>
          <cell r="L33">
            <v>1</v>
          </cell>
          <cell r="M33">
            <v>1.5559313764496078E-2</v>
          </cell>
          <cell r="N33">
            <v>0.2017123551155541</v>
          </cell>
          <cell r="O33">
            <v>4.695059167045405E-3</v>
          </cell>
          <cell r="P33">
            <v>0.77803327195290439</v>
          </cell>
          <cell r="Q33">
            <v>1</v>
          </cell>
          <cell r="R33">
            <v>1.9935383451052276E-2</v>
          </cell>
          <cell r="S33">
            <v>0.20351354812301034</v>
          </cell>
          <cell r="T33">
            <v>5.378005287316248E-3</v>
          </cell>
          <cell r="U33">
            <v>0.77117306313862111</v>
          </cell>
          <cell r="V33">
            <v>1</v>
          </cell>
          <cell r="W33">
            <v>0.23070897357546866</v>
          </cell>
          <cell r="X33">
            <v>0</v>
          </cell>
          <cell r="Y33">
            <v>0.7692910264245314</v>
          </cell>
          <cell r="Z33">
            <v>0</v>
          </cell>
          <cell r="AA33">
            <v>1</v>
          </cell>
        </row>
        <row r="34">
          <cell r="A34">
            <v>25</v>
          </cell>
          <cell r="B34" t="str">
            <v>Réserve</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row>
        <row r="35">
          <cell r="A35">
            <v>26</v>
          </cell>
          <cell r="B35" t="str">
            <v>Réserve</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row>
        <row r="36">
          <cell r="A36">
            <v>27</v>
          </cell>
          <cell r="B36" t="str">
            <v>Réserve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row>
        <row r="37">
          <cell r="A37">
            <v>28</v>
          </cell>
          <cell r="B37" t="str">
            <v>Réserve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row>
        <row r="38">
          <cell r="A38">
            <v>29</v>
          </cell>
          <cell r="B38" t="str">
            <v>Réserve</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row>
        <row r="39">
          <cell r="A39">
            <v>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row>
      </sheetData>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AP"/>
      <sheetName val="CGSFE"/>
      <sheetName val="CGAFE"/>
      <sheetName val="CNG"/>
      <sheetName val="Support"/>
      <sheetName val="Clés"/>
      <sheetName val="RAB"/>
      <sheetName val="CER"/>
    </sheetNames>
    <sheetDataSet>
      <sheetData sheetId="0">
        <row r="4">
          <cell r="A4">
            <v>1</v>
          </cell>
          <cell r="B4">
            <v>1</v>
          </cell>
          <cell r="C4" t="str">
            <v>Achat de matières premières &amp; fournitures</v>
          </cell>
        </row>
        <row r="5">
          <cell r="A5">
            <v>0</v>
          </cell>
          <cell r="C5" t="str">
            <v>CGAFE</v>
          </cell>
        </row>
        <row r="6">
          <cell r="A6">
            <v>0</v>
          </cell>
          <cell r="C6" t="str">
            <v>CGSFE</v>
          </cell>
        </row>
        <row r="7">
          <cell r="A7">
            <v>0</v>
          </cell>
          <cell r="C7" t="str">
            <v>CNG</v>
          </cell>
        </row>
        <row r="8">
          <cell r="A8">
            <v>0</v>
          </cell>
          <cell r="C8" t="str">
            <v>Support</v>
          </cell>
        </row>
        <row r="9">
          <cell r="A9">
            <v>2</v>
          </cell>
          <cell r="B9">
            <v>2</v>
          </cell>
          <cell r="C9" t="str">
            <v>Achats d'énergies</v>
          </cell>
        </row>
        <row r="10">
          <cell r="A10">
            <v>0</v>
          </cell>
          <cell r="C10" t="str">
            <v>CGAFE</v>
          </cell>
        </row>
        <row r="11">
          <cell r="A11">
            <v>0</v>
          </cell>
          <cell r="C11" t="str">
            <v>CGSFE</v>
          </cell>
        </row>
        <row r="12">
          <cell r="A12">
            <v>0</v>
          </cell>
          <cell r="C12" t="str">
            <v>CNG</v>
          </cell>
        </row>
        <row r="13">
          <cell r="A13">
            <v>0</v>
          </cell>
          <cell r="C13" t="str">
            <v>Support</v>
          </cell>
        </row>
        <row r="14">
          <cell r="A14">
            <v>3</v>
          </cell>
          <cell r="B14">
            <v>3</v>
          </cell>
          <cell r="C14" t="str">
            <v>Achat de matériels et frais de bureau</v>
          </cell>
        </row>
        <row r="15">
          <cell r="A15">
            <v>0</v>
          </cell>
          <cell r="C15" t="str">
            <v>CGAFE</v>
          </cell>
        </row>
        <row r="16">
          <cell r="A16">
            <v>0</v>
          </cell>
          <cell r="C16" t="str">
            <v>CGSFE</v>
          </cell>
        </row>
        <row r="17">
          <cell r="A17">
            <v>0</v>
          </cell>
          <cell r="C17" t="str">
            <v>CNG</v>
          </cell>
        </row>
        <row r="18">
          <cell r="A18">
            <v>0</v>
          </cell>
          <cell r="C18" t="str">
            <v>Support</v>
          </cell>
        </row>
        <row r="19">
          <cell r="A19">
            <v>4</v>
          </cell>
          <cell r="B19">
            <v>4</v>
          </cell>
          <cell r="C19" t="str">
            <v>Obligations légales et contractuelles</v>
          </cell>
        </row>
        <row r="20">
          <cell r="A20">
            <v>0</v>
          </cell>
          <cell r="C20" t="str">
            <v>CGAFE</v>
          </cell>
        </row>
        <row r="21">
          <cell r="A21">
            <v>0</v>
          </cell>
          <cell r="C21" t="str">
            <v>CGSFE</v>
          </cell>
        </row>
        <row r="22">
          <cell r="A22">
            <v>0</v>
          </cell>
          <cell r="C22" t="str">
            <v>CNG</v>
          </cell>
        </row>
        <row r="23">
          <cell r="A23">
            <v>0</v>
          </cell>
          <cell r="C23" t="str">
            <v>Support</v>
          </cell>
        </row>
        <row r="24">
          <cell r="A24">
            <v>5</v>
          </cell>
          <cell r="B24">
            <v>5</v>
          </cell>
          <cell r="C24" t="str">
            <v>Entretien</v>
          </cell>
        </row>
        <row r="25">
          <cell r="A25">
            <v>0</v>
          </cell>
          <cell r="C25" t="str">
            <v>CGAFE</v>
          </cell>
        </row>
        <row r="26">
          <cell r="A26">
            <v>0</v>
          </cell>
          <cell r="C26" t="str">
            <v>CGSFE</v>
          </cell>
        </row>
        <row r="27">
          <cell r="A27">
            <v>0</v>
          </cell>
          <cell r="C27" t="str">
            <v>CNG</v>
          </cell>
        </row>
        <row r="28">
          <cell r="A28">
            <v>0</v>
          </cell>
          <cell r="C28" t="str">
            <v>Support</v>
          </cell>
        </row>
        <row r="29">
          <cell r="A29">
            <v>6</v>
          </cell>
          <cell r="B29">
            <v>6</v>
          </cell>
          <cell r="C29" t="str">
            <v>Gestion de l'espace public</v>
          </cell>
        </row>
        <row r="30">
          <cell r="A30">
            <v>0</v>
          </cell>
          <cell r="C30" t="str">
            <v>CGAFE</v>
          </cell>
        </row>
        <row r="31">
          <cell r="A31">
            <v>0</v>
          </cell>
          <cell r="C31" t="str">
            <v>CGSFE</v>
          </cell>
        </row>
        <row r="32">
          <cell r="A32">
            <v>0</v>
          </cell>
          <cell r="C32" t="str">
            <v>CNG</v>
          </cell>
        </row>
        <row r="33">
          <cell r="A33">
            <v>0</v>
          </cell>
          <cell r="C33" t="str">
            <v>Support</v>
          </cell>
        </row>
        <row r="34">
          <cell r="A34">
            <v>7</v>
          </cell>
          <cell r="B34">
            <v>7</v>
          </cell>
          <cell r="C34" t="str">
            <v>Connexe</v>
          </cell>
        </row>
        <row r="35">
          <cell r="A35">
            <v>0</v>
          </cell>
          <cell r="C35" t="str">
            <v>CGAFE</v>
          </cell>
        </row>
        <row r="36">
          <cell r="A36">
            <v>0</v>
          </cell>
          <cell r="C36" t="str">
            <v>CGSFE</v>
          </cell>
        </row>
        <row r="37">
          <cell r="A37">
            <v>0</v>
          </cell>
          <cell r="C37" t="str">
            <v>CNG</v>
          </cell>
        </row>
        <row r="38">
          <cell r="A38">
            <v>0</v>
          </cell>
          <cell r="C38" t="str">
            <v>Support</v>
          </cell>
        </row>
        <row r="39">
          <cell r="A39">
            <v>8</v>
          </cell>
          <cell r="B39">
            <v>8</v>
          </cell>
          <cell r="C39" t="str">
            <v>Loyers et charges locatives</v>
          </cell>
        </row>
        <row r="40">
          <cell r="A40">
            <v>0</v>
          </cell>
          <cell r="C40" t="str">
            <v>CGAFE</v>
          </cell>
        </row>
        <row r="41">
          <cell r="A41">
            <v>0</v>
          </cell>
          <cell r="C41" t="str">
            <v>CGSFE</v>
          </cell>
        </row>
        <row r="42">
          <cell r="A42">
            <v>0</v>
          </cell>
          <cell r="C42" t="str">
            <v>CNG</v>
          </cell>
        </row>
        <row r="43">
          <cell r="A43">
            <v>0</v>
          </cell>
          <cell r="C43" t="str">
            <v>Support</v>
          </cell>
        </row>
        <row r="44">
          <cell r="A44">
            <v>9</v>
          </cell>
          <cell r="B44">
            <v>9</v>
          </cell>
          <cell r="C44" t="str">
            <v>Traitement et enlèvement des déchets</v>
          </cell>
        </row>
        <row r="45">
          <cell r="A45">
            <v>0</v>
          </cell>
          <cell r="C45" t="str">
            <v>CGAFE</v>
          </cell>
        </row>
        <row r="46">
          <cell r="A46">
            <v>0</v>
          </cell>
          <cell r="C46" t="str">
            <v>CGSFE</v>
          </cell>
        </row>
        <row r="47">
          <cell r="A47">
            <v>0</v>
          </cell>
          <cell r="C47" t="str">
            <v>CNG</v>
          </cell>
        </row>
        <row r="48">
          <cell r="A48">
            <v>0</v>
          </cell>
          <cell r="C48" t="str">
            <v>Support</v>
          </cell>
        </row>
        <row r="49">
          <cell r="A49">
            <v>10</v>
          </cell>
          <cell r="B49">
            <v>10</v>
          </cell>
          <cell r="C49" t="str">
            <v xml:space="preserve">Les coûts liés au personnel </v>
          </cell>
        </row>
        <row r="50">
          <cell r="A50">
            <v>0</v>
          </cell>
          <cell r="C50" t="str">
            <v>CGAFE</v>
          </cell>
        </row>
        <row r="51">
          <cell r="A51">
            <v>0</v>
          </cell>
          <cell r="C51" t="str">
            <v>CGSFE</v>
          </cell>
        </row>
        <row r="52">
          <cell r="A52">
            <v>0</v>
          </cell>
          <cell r="C52" t="str">
            <v>CNG</v>
          </cell>
        </row>
        <row r="53">
          <cell r="A53">
            <v>0</v>
          </cell>
          <cell r="C53" t="str">
            <v>Support</v>
          </cell>
        </row>
        <row r="54">
          <cell r="A54">
            <v>11</v>
          </cell>
          <cell r="B54">
            <v>11</v>
          </cell>
          <cell r="C54" t="str">
            <v>Prestataires de service</v>
          </cell>
        </row>
        <row r="55">
          <cell r="A55">
            <v>0</v>
          </cell>
          <cell r="C55" t="str">
            <v>CGAFE</v>
          </cell>
        </row>
        <row r="56">
          <cell r="A56">
            <v>0</v>
          </cell>
          <cell r="C56" t="str">
            <v>CGSFE</v>
          </cell>
        </row>
        <row r="57">
          <cell r="A57">
            <v>0</v>
          </cell>
          <cell r="C57" t="str">
            <v>CNG</v>
          </cell>
        </row>
        <row r="58">
          <cell r="A58">
            <v>0</v>
          </cell>
          <cell r="C58" t="str">
            <v>Support</v>
          </cell>
        </row>
        <row r="59">
          <cell r="A59">
            <v>12</v>
          </cell>
          <cell r="B59">
            <v>12</v>
          </cell>
          <cell r="C59" t="str">
            <v>Assurances liées à l’exploitation</v>
          </cell>
        </row>
        <row r="60">
          <cell r="A60">
            <v>0</v>
          </cell>
          <cell r="C60" t="str">
            <v>CGAFE</v>
          </cell>
        </row>
        <row r="61">
          <cell r="A61">
            <v>0</v>
          </cell>
          <cell r="C61" t="str">
            <v>CGSFE</v>
          </cell>
        </row>
        <row r="62">
          <cell r="A62">
            <v>0</v>
          </cell>
          <cell r="C62" t="str">
            <v>CNG</v>
          </cell>
        </row>
        <row r="63">
          <cell r="A63">
            <v>0</v>
          </cell>
          <cell r="C63" t="str">
            <v>Support</v>
          </cell>
        </row>
        <row r="64">
          <cell r="A64">
            <v>13</v>
          </cell>
          <cell r="B64">
            <v>13</v>
          </cell>
          <cell r="C64" t="str">
            <v xml:space="preserve">Les frais liés aux véhicules </v>
          </cell>
        </row>
        <row r="65">
          <cell r="A65">
            <v>0</v>
          </cell>
          <cell r="C65" t="str">
            <v>CGAFE</v>
          </cell>
        </row>
        <row r="66">
          <cell r="A66">
            <v>0</v>
          </cell>
          <cell r="C66" t="str">
            <v>CGSFE</v>
          </cell>
        </row>
        <row r="67">
          <cell r="A67">
            <v>0</v>
          </cell>
          <cell r="C67" t="str">
            <v>CNG</v>
          </cell>
        </row>
        <row r="68">
          <cell r="A68">
            <v>0</v>
          </cell>
          <cell r="C68" t="str">
            <v>Support</v>
          </cell>
        </row>
        <row r="69">
          <cell r="A69">
            <v>14</v>
          </cell>
          <cell r="B69">
            <v>14</v>
          </cell>
          <cell r="C69" t="str">
            <v>Amortissements et réductions de valeur actées</v>
          </cell>
        </row>
        <row r="70">
          <cell r="A70">
            <v>0</v>
          </cell>
          <cell r="C70" t="str">
            <v>CGAFE</v>
          </cell>
        </row>
        <row r="71">
          <cell r="A71">
            <v>0</v>
          </cell>
          <cell r="C71" t="str">
            <v>CGSFE</v>
          </cell>
        </row>
        <row r="72">
          <cell r="A72">
            <v>0</v>
          </cell>
          <cell r="C72" t="str">
            <v>CNG</v>
          </cell>
        </row>
        <row r="73">
          <cell r="A73">
            <v>0</v>
          </cell>
          <cell r="C73" t="str">
            <v>Support</v>
          </cell>
        </row>
        <row r="74">
          <cell r="A74">
            <v>15</v>
          </cell>
          <cell r="B74">
            <v>15</v>
          </cell>
          <cell r="C74" t="str">
            <v>Impôts &amp; Taxes</v>
          </cell>
        </row>
        <row r="75">
          <cell r="A75">
            <v>0</v>
          </cell>
          <cell r="C75" t="str">
            <v>CGAFE</v>
          </cell>
        </row>
        <row r="76">
          <cell r="A76">
            <v>0</v>
          </cell>
          <cell r="C76" t="str">
            <v>CGSFE</v>
          </cell>
        </row>
        <row r="77">
          <cell r="A77">
            <v>0</v>
          </cell>
          <cell r="C77" t="str">
            <v>CNG</v>
          </cell>
        </row>
        <row r="78">
          <cell r="A78">
            <v>0</v>
          </cell>
          <cell r="C78" t="str">
            <v>Support</v>
          </cell>
        </row>
        <row r="79">
          <cell r="A79">
            <v>16</v>
          </cell>
          <cell r="B79">
            <v>16</v>
          </cell>
          <cell r="C79" t="str">
            <v>Charges financières</v>
          </cell>
        </row>
        <row r="80">
          <cell r="A80">
            <v>0</v>
          </cell>
          <cell r="C80" t="str">
            <v>CGAFE</v>
          </cell>
        </row>
        <row r="81">
          <cell r="A81">
            <v>0</v>
          </cell>
          <cell r="C81" t="str">
            <v>CGSFE</v>
          </cell>
        </row>
        <row r="82">
          <cell r="A82">
            <v>0</v>
          </cell>
          <cell r="C82" t="str">
            <v>CNG</v>
          </cell>
        </row>
        <row r="83">
          <cell r="A83">
            <v>0</v>
          </cell>
          <cell r="C83" t="str">
            <v>Support</v>
          </cell>
        </row>
        <row r="84">
          <cell r="A84">
            <v>17</v>
          </cell>
          <cell r="B84">
            <v>17</v>
          </cell>
          <cell r="C84" t="str">
            <v>Charges diverses &amp; exceptionnelles</v>
          </cell>
        </row>
        <row r="85">
          <cell r="A85">
            <v>0</v>
          </cell>
          <cell r="C85" t="str">
            <v>CGAFE</v>
          </cell>
        </row>
        <row r="86">
          <cell r="A86">
            <v>0</v>
          </cell>
          <cell r="C86" t="str">
            <v>CGSFE</v>
          </cell>
        </row>
        <row r="87">
          <cell r="A87">
            <v>0</v>
          </cell>
          <cell r="C87" t="str">
            <v>CNG</v>
          </cell>
        </row>
        <row r="88">
          <cell r="A88">
            <v>0</v>
          </cell>
          <cell r="C88" t="str">
            <v>Support</v>
          </cell>
        </row>
        <row r="89">
          <cell r="A89">
            <v>18</v>
          </cell>
          <cell r="B89">
            <v>18</v>
          </cell>
          <cell r="C89" t="str">
            <v>Marge Equitable</v>
          </cell>
        </row>
        <row r="90">
          <cell r="A90">
            <v>0</v>
          </cell>
          <cell r="C90" t="str">
            <v>CGAFE</v>
          </cell>
        </row>
        <row r="91">
          <cell r="A91">
            <v>0</v>
          </cell>
          <cell r="C91" t="str">
            <v>CGSFE</v>
          </cell>
        </row>
        <row r="92">
          <cell r="A92">
            <v>0</v>
          </cell>
          <cell r="C92" t="str">
            <v>CNG</v>
          </cell>
        </row>
        <row r="93">
          <cell r="A93">
            <v>0</v>
          </cell>
          <cell r="C93" t="str">
            <v>Support</v>
          </cell>
        </row>
        <row r="94">
          <cell r="A94">
            <v>19</v>
          </cell>
          <cell r="B94">
            <v>19</v>
          </cell>
          <cell r="C94" t="str">
            <v>Coûts environnementaux</v>
          </cell>
        </row>
        <row r="95">
          <cell r="A95">
            <v>0</v>
          </cell>
          <cell r="C95" t="str">
            <v>CGAFE</v>
          </cell>
        </row>
        <row r="96">
          <cell r="A96">
            <v>0</v>
          </cell>
          <cell r="C96" t="str">
            <v>CGSFE</v>
          </cell>
        </row>
        <row r="97">
          <cell r="A97">
            <v>0</v>
          </cell>
          <cell r="C97" t="str">
            <v>CNG</v>
          </cell>
        </row>
        <row r="98">
          <cell r="A98">
            <v>0</v>
          </cell>
          <cell r="C98" t="str">
            <v>Support</v>
          </cell>
        </row>
        <row r="99">
          <cell r="A99">
            <v>20</v>
          </cell>
          <cell r="B99">
            <v>20</v>
          </cell>
          <cell r="C99" t="str">
            <v>Enveloppe Innovation</v>
          </cell>
        </row>
        <row r="100">
          <cell r="A100">
            <v>0</v>
          </cell>
          <cell r="C100" t="str">
            <v>CGAFE</v>
          </cell>
        </row>
        <row r="101">
          <cell r="A101">
            <v>0</v>
          </cell>
          <cell r="C101" t="str">
            <v>CGSFE</v>
          </cell>
        </row>
        <row r="102">
          <cell r="A102">
            <v>0</v>
          </cell>
          <cell r="C102" t="str">
            <v>CNG</v>
          </cell>
        </row>
        <row r="103">
          <cell r="A103">
            <v>0</v>
          </cell>
          <cell r="C103" t="str">
            <v>Support</v>
          </cell>
        </row>
        <row r="104">
          <cell r="A104">
            <v>21</v>
          </cell>
          <cell r="B104">
            <v>21</v>
          </cell>
          <cell r="C104" t="str">
            <v>Risque commercial et impayés</v>
          </cell>
        </row>
        <row r="105">
          <cell r="A105">
            <v>0</v>
          </cell>
          <cell r="C105" t="str">
            <v>CGAFE</v>
          </cell>
        </row>
        <row r="106">
          <cell r="A106">
            <v>0</v>
          </cell>
          <cell r="C106" t="str">
            <v>CGSFE</v>
          </cell>
        </row>
        <row r="107">
          <cell r="A107">
            <v>0</v>
          </cell>
          <cell r="C107" t="str">
            <v>CNG</v>
          </cell>
        </row>
        <row r="108">
          <cell r="A108">
            <v>0</v>
          </cell>
          <cell r="C108" t="str">
            <v>Support</v>
          </cell>
        </row>
        <row r="109">
          <cell r="A109">
            <v>0</v>
          </cell>
          <cell r="B109">
            <v>0</v>
          </cell>
          <cell r="C109" t="str">
            <v>TOTAL</v>
          </cell>
        </row>
        <row r="110">
          <cell r="C110" t="str">
            <v>CGAFE</v>
          </cell>
        </row>
        <row r="111">
          <cell r="C111" t="str">
            <v>CGSFE</v>
          </cell>
        </row>
        <row r="112">
          <cell r="C112" t="str">
            <v>CNG</v>
          </cell>
        </row>
        <row r="113">
          <cell r="C113" t="str">
            <v>Support</v>
          </cell>
        </row>
      </sheetData>
      <sheetData sheetId="1"/>
      <sheetData sheetId="2"/>
      <sheetData sheetId="3"/>
      <sheetData sheetId="4"/>
      <sheetData sheetId="5"/>
      <sheetData sheetId="6">
        <row r="37">
          <cell r="P37">
            <v>0</v>
          </cell>
          <cell r="Q37">
            <v>0</v>
          </cell>
          <cell r="R37">
            <v>0</v>
          </cell>
          <cell r="S37">
            <v>0</v>
          </cell>
          <cell r="T37">
            <v>0</v>
          </cell>
          <cell r="U37">
            <v>0</v>
          </cell>
        </row>
      </sheetData>
      <sheetData sheetId="7"/>
    </sheetDataSet>
  </externalBook>
</externalLink>
</file>

<file path=xl/tables/table1.xml><?xml version="1.0" encoding="utf-8"?>
<table xmlns="http://schemas.openxmlformats.org/spreadsheetml/2006/main" id="1" name="Table1" displayName="Table1" ref="A8:J322" totalsRowShown="0" headerRowDxfId="3" headerRowCellStyle="Normal 6">
  <tableColumns count="10">
    <tableColumn id="1" name="Compte" dataCellStyle="Normal 6"/>
    <tableColumn id="2" name="Libellé" dataCellStyle="Normal 6"/>
    <tableColumn id="10" name="Charges 2019" dataDxfId="2"/>
    <tableColumn id="9" name="Investissement" dataDxfId="1"/>
    <tableColumn id="3" name="2019 - hors invest">
      <calculatedColumnFormula>Table1[[#This Row],[Charges 2019]]-D9</calculatedColumnFormula>
    </tableColumn>
    <tableColumn id="4" name="Annexe 4">
      <calculatedColumnFormula>IF(ISERROR(VLOOKUP(Table1[[#This Row],[Compte]],#REF!,4,FALSE))=FALSE,VLOOKUP(Table1[[#This Row],[Compte]],#REF!,4,FALSE),0)</calculatedColumnFormula>
    </tableColumn>
    <tableColumn id="5" name="Annexe 5" dataDxfId="0">
      <calculatedColumnFormula>IF(ISERROR(VLOOKUP(Table1[[#This Row],[Compte]],'Annexe 5 - CGAFE'!A:D,4,FALSE))=FALSE,VLOOKUP(Table1[[#This Row],[Compte]],'Annexe 5 - CGAFE'!A:D,4,FALSE),0)</calculatedColumnFormula>
    </tableColumn>
    <tableColumn id="6" name="Annexe 6">
      <calculatedColumnFormula>IF(ISERROR(VLOOKUP(Table1[[#This Row],[Compte]],'Annexe 6 - CNG'!A:D,4,FALSE))=FALSE,VLOOKUP(Table1[[#This Row],[Compte]],'Annexe 6 - CNG'!A:D,4,FALSE),0)</calculatedColumnFormula>
    </tableColumn>
    <tableColumn id="8" name="Annexe 7">
      <calculatedColumnFormula>IF(ISERROR(VLOOKUP(Table1[[#This Row],[Compte]],'Annexe 7 - CNR'!A:D,4,FALSE))=FALSE,VLOOKUP(Table1[[#This Row],[Compte]],'Annexe 7 - CNR'!A:D,4,FALSE),0)</calculatedColumnFormula>
    </tableColumn>
    <tableColumn id="7" name="ChECK">
      <calculatedColumnFormula>Table1[[#This Row],[2019 - hors invest]]-Table1[[#This Row],[Annexe 4]]-Table1[[#This Row],[Annexe 5]]-Table1[[#This Row],[Annexe 6]]-Table1[[#This Row],[Annexe 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2" enableFormatConditionsCalculation="0">
    <tabColor rgb="FF002060"/>
    <pageSetUpPr fitToPage="1"/>
  </sheetPr>
  <dimension ref="A2:K16"/>
  <sheetViews>
    <sheetView showGridLines="0" zoomScale="120" zoomScaleNormal="120" zoomScalePageLayoutView="120" workbookViewId="0">
      <selection activeCell="Q11" sqref="Q11"/>
    </sheetView>
  </sheetViews>
  <sheetFormatPr baseColWidth="10" defaultColWidth="9.1640625" defaultRowHeight="14" x14ac:dyDescent="0"/>
  <cols>
    <col min="1" max="1" width="3.5" customWidth="1"/>
    <col min="2" max="2" width="9.1640625" customWidth="1"/>
    <col min="3" max="3" width="63.1640625" customWidth="1"/>
    <col min="4" max="4" width="11.83203125" customWidth="1"/>
    <col min="5" max="5" width="11" customWidth="1"/>
    <col min="6" max="6" width="11.83203125" customWidth="1"/>
  </cols>
  <sheetData>
    <row r="2" spans="1:11" s="71" customFormat="1" ht="20">
      <c r="A2"/>
      <c r="B2" s="2215" t="s">
        <v>106</v>
      </c>
      <c r="C2" s="2215"/>
      <c r="D2" s="592"/>
      <c r="E2" s="592"/>
    </row>
    <row r="3" spans="1:11" s="71" customFormat="1" ht="20">
      <c r="A3"/>
      <c r="B3" s="2215"/>
      <c r="C3" s="2215"/>
      <c r="D3" s="592"/>
      <c r="E3" s="592"/>
    </row>
    <row r="4" spans="1:11" ht="15" thickBot="1"/>
    <row r="5" spans="1:11" ht="15" thickBot="1">
      <c r="B5" s="407"/>
      <c r="C5" s="408"/>
      <c r="D5" s="409">
        <v>2019</v>
      </c>
      <c r="E5" s="409">
        <v>2021</v>
      </c>
      <c r="F5" s="409">
        <v>2021</v>
      </c>
      <c r="G5" s="410">
        <v>2022</v>
      </c>
      <c r="H5" s="410">
        <v>2023</v>
      </c>
      <c r="I5" s="410">
        <v>2024</v>
      </c>
      <c r="J5" s="410">
        <v>2025</v>
      </c>
      <c r="K5" s="411">
        <v>2026</v>
      </c>
    </row>
    <row r="6" spans="1:11">
      <c r="B6" s="378" t="e">
        <f>IF(F6*G6*H6*I6*J6*K6*1,"OK","NOK")</f>
        <v>#REF!</v>
      </c>
      <c r="C6" s="369" t="s">
        <v>107</v>
      </c>
      <c r="D6" s="369"/>
      <c r="E6" s="369"/>
      <c r="F6" s="369" t="b">
        <f>T0_Périmètres!L9+T0_Périmètres!L17+T0_Périmètres!L38='T1_CG vs CNG'!AO149</f>
        <v>1</v>
      </c>
      <c r="G6" s="369" t="e">
        <f>T0_Périmètres!O9+T0_Périmètres!O17+T0_Périmètres!O38='T1_CG vs CNG'!#REF!</f>
        <v>#REF!</v>
      </c>
      <c r="H6" s="369" t="e">
        <f>T0_Périmètres!R9+T0_Périmètres!R17+T0_Périmètres!R38='T1_CG vs CNG'!#REF!</f>
        <v>#REF!</v>
      </c>
      <c r="I6" s="369" t="e">
        <f>T0_Périmètres!U9+T0_Périmètres!U17+T0_Périmètres!U38='T1_CG vs CNG'!#REF!</f>
        <v>#REF!</v>
      </c>
      <c r="J6" s="369" t="e">
        <f>T0_Périmètres!X9+T0_Périmètres!X17+T0_Périmètres!X38='T1_CG vs CNG'!#REF!</f>
        <v>#REF!</v>
      </c>
      <c r="K6" s="370" t="e">
        <f>T0_Périmètres!AA9+T0_Périmètres!AA17+T0_Périmètres!AA38='T1_CG vs CNG'!#REF!</f>
        <v>#REF!</v>
      </c>
    </row>
    <row r="7" spans="1:11">
      <c r="B7" s="11" t="e">
        <f t="shared" ref="B7:B15" si="0">IF(F7*G7*H7*I7*J7*K7*1,"OK","NOK")</f>
        <v>#REF!</v>
      </c>
      <c r="C7" s="1" t="s">
        <v>39</v>
      </c>
      <c r="D7" s="1"/>
      <c r="E7" s="1"/>
      <c r="F7" s="1" t="b">
        <f>'T1_CG vs CNG'!AO69=T10_Personnel!F40</f>
        <v>1</v>
      </c>
      <c r="G7" s="1" t="e">
        <f>'T1_CG vs CNG'!#REF!=T10_Personnel!G40</f>
        <v>#REF!</v>
      </c>
      <c r="H7" s="1" t="e">
        <f>'T1_CG vs CNG'!#REF!=T10_Personnel!H40</f>
        <v>#REF!</v>
      </c>
      <c r="I7" s="1" t="e">
        <f>'T1_CG vs CNG'!#REF!=T10_Personnel!I40</f>
        <v>#REF!</v>
      </c>
      <c r="J7" s="1" t="e">
        <f>'T1_CG vs CNG'!#REF!=T10_Personnel!J40</f>
        <v>#REF!</v>
      </c>
      <c r="K7" s="12" t="e">
        <f>'T1_CG vs CNG'!#REF!=T10_Personnel!K40</f>
        <v>#REF!</v>
      </c>
    </row>
    <row r="8" spans="1:11">
      <c r="B8" s="11" t="e">
        <f t="shared" si="0"/>
        <v>#REF!</v>
      </c>
      <c r="C8" s="1" t="s">
        <v>8</v>
      </c>
      <c r="D8" s="1"/>
      <c r="E8" s="1"/>
      <c r="F8" s="1" t="b">
        <f>AND('T1_CG vs CNG'!AO121=T8_MFC!F9,'T1_CG vs CNG'!AO121=T5_RAB!AE17)</f>
        <v>1</v>
      </c>
      <c r="G8" s="1" t="e">
        <f>AND('T1_CG vs CNG'!#REF!=T8_MFC!G9,'T1_CG vs CNG'!#REF!=T5_RAB!AN17)</f>
        <v>#REF!</v>
      </c>
      <c r="H8" s="1" t="e">
        <f>AND('T1_CG vs CNG'!#REF!=T8_MFC!H9,'T1_CG vs CNG'!#REF!=T5_RAB!AW17)</f>
        <v>#REF!</v>
      </c>
      <c r="I8" s="1" t="b">
        <f>AND('T1_CG vs CNG'!AR121=T8_MFC!I9,'T1_CG vs CNG'!AR121=T5_RAB!AH17)</f>
        <v>1</v>
      </c>
      <c r="J8" s="1" t="e">
        <f>AND('T1_CG vs CNG'!#REF!=T8_MFC!J9,'T1_CG vs CNG'!#REF!=T5_RAB!AI17)</f>
        <v>#REF!</v>
      </c>
      <c r="K8" s="12" t="e">
        <f>AND('T1_CG vs CNG'!#REF!=T8_MFC!K9,'T1_CG vs CNG'!#REF!=T5_RAB!AJ17)</f>
        <v>#REF!</v>
      </c>
    </row>
    <row r="9" spans="1:11">
      <c r="B9" s="11" t="e">
        <f t="shared" si="0"/>
        <v>#REF!</v>
      </c>
      <c r="C9" s="1" t="s">
        <v>10</v>
      </c>
      <c r="D9" s="1"/>
      <c r="E9" s="1"/>
      <c r="F9" s="1" t="b">
        <f>'T1_CG vs CNG'!AO93=T5_RAB!AE20+T5_RAB!AE29</f>
        <v>1</v>
      </c>
      <c r="G9" s="1" t="e">
        <f>'T1_CG vs CNG'!#REF!=T5_RAB!AN20+T5_RAB!AN29</f>
        <v>#REF!</v>
      </c>
      <c r="H9" s="1" t="e">
        <f>'T1_CG vs CNG'!#REF!=T5_RAB!AW20+T5_RAB!AW29</f>
        <v>#REF!</v>
      </c>
      <c r="I9" s="1" t="e">
        <f>'T1_CG vs CNG'!#REF!=T5_RAB!BF20+T5_RAB!BF29</f>
        <v>#REF!</v>
      </c>
      <c r="J9" s="1" t="e">
        <f>'T1_CG vs CNG'!#REF!=T5_RAB!BO20+T5_RAB!BO29</f>
        <v>#REF!</v>
      </c>
      <c r="K9" s="12" t="e">
        <f>'T1_CG vs CNG'!#REF!=T5_RAB!BX20+T5_RAB!BX29</f>
        <v>#REF!</v>
      </c>
    </row>
    <row r="10" spans="1:11">
      <c r="B10" s="11" t="e">
        <f t="shared" si="0"/>
        <v>#REF!</v>
      </c>
      <c r="C10" s="1" t="s">
        <v>12</v>
      </c>
      <c r="D10" s="1"/>
      <c r="E10" s="1"/>
      <c r="F10" s="1" t="b">
        <f>'T1_CG vs CNG'!AO129='T6_R &amp; ME'!E14</f>
        <v>1</v>
      </c>
      <c r="G10" s="1" t="e">
        <f>'T1_CG vs CNG'!#REF!='T6_R &amp; ME'!F14</f>
        <v>#REF!</v>
      </c>
      <c r="H10" s="1" t="e">
        <f>'T1_CG vs CNG'!#REF!='T6_R &amp; ME'!G14</f>
        <v>#REF!</v>
      </c>
      <c r="I10" s="1" t="e">
        <f>'T1_CG vs CNG'!#REF!='T6_R &amp; ME'!H14</f>
        <v>#REF!</v>
      </c>
      <c r="J10" s="1" t="e">
        <f>'T1_CG vs CNG'!#REF!='T6_R &amp; ME'!I14</f>
        <v>#REF!</v>
      </c>
      <c r="K10" s="12" t="e">
        <f>'T1_CG vs CNG'!#REF!='T6_R &amp; ME'!J14</f>
        <v>#REF!</v>
      </c>
    </row>
    <row r="11" spans="1:11">
      <c r="B11" s="11" t="str">
        <f>IF(F11*G11*H11*I11*J11*K11*1,"OK","NOK")</f>
        <v>OK</v>
      </c>
      <c r="C11" s="1" t="s">
        <v>15</v>
      </c>
      <c r="D11" s="1"/>
      <c r="E11" s="1"/>
      <c r="F11" s="1" t="b">
        <f>T3_Bilan!F11-T3_Bilan!E11=T11_PPI!E42</f>
        <v>1</v>
      </c>
      <c r="G11" s="1" t="b">
        <f>T3_Bilan!G11-T3_Bilan!F11=T11_PPI!F43</f>
        <v>1</v>
      </c>
      <c r="H11" s="1" t="b">
        <f>T3_Bilan!H11-T3_Bilan!G11=T11_PPI!G43</f>
        <v>1</v>
      </c>
      <c r="I11" s="1" t="b">
        <f>T3_Bilan!I11-T3_Bilan!H11=T11_PPI!H43</f>
        <v>1</v>
      </c>
      <c r="J11" s="1" t="b">
        <f>T3_Bilan!J11-T3_Bilan!I11=T11_PPI!I43</f>
        <v>1</v>
      </c>
      <c r="K11" s="12" t="b">
        <f>T3_Bilan!K11-T3_Bilan!J11=T11_PPI!J43</f>
        <v>1</v>
      </c>
    </row>
    <row r="12" spans="1:11">
      <c r="B12" s="11" t="str">
        <f>IF(F12*G12*H12*I12*J12*K12*1,"OK","NOK")</f>
        <v>OK</v>
      </c>
      <c r="C12" s="1" t="s">
        <v>108</v>
      </c>
      <c r="D12" s="1"/>
      <c r="E12" s="1"/>
      <c r="F12" s="1" t="b">
        <f>T3_Bilan!Q9-T3_Bilan!P9=T5_RAB!AE11</f>
        <v>1</v>
      </c>
      <c r="G12" s="1" t="b">
        <f>T3_Bilan!R9-T3_Bilan!Q9=T5_RAB!AN11</f>
        <v>1</v>
      </c>
      <c r="H12" s="1" t="b">
        <f>T3_Bilan!S9-T3_Bilan!R9=T5_RAB!AW11</f>
        <v>1</v>
      </c>
      <c r="I12" s="1" t="b">
        <f>T3_Bilan!T9-T3_Bilan!S9=T5_RAB!BF11</f>
        <v>1</v>
      </c>
      <c r="J12" s="1" t="b">
        <f>T3_Bilan!U9-T3_Bilan!T9=T5_RAB!BO11</f>
        <v>1</v>
      </c>
      <c r="K12" s="12" t="b">
        <f>T3_Bilan!V9-T3_Bilan!U9=T5_RAB!BX11</f>
        <v>1</v>
      </c>
    </row>
    <row r="13" spans="1:11">
      <c r="B13" s="11" t="str">
        <f>IF(F13*G13*H13*I13*J13*K13*1,"OK","NOK")</f>
        <v>OK</v>
      </c>
      <c r="C13" s="1" t="s">
        <v>109</v>
      </c>
      <c r="D13" s="1"/>
      <c r="E13" s="1"/>
      <c r="F13" s="1" t="b">
        <f>T3_Bilan!F36=T3_Bilan!Q36</f>
        <v>1</v>
      </c>
      <c r="G13" s="1" t="b">
        <f>T3_Bilan!G36=T3_Bilan!R36</f>
        <v>1</v>
      </c>
      <c r="H13" s="1" t="b">
        <f>T3_Bilan!H36=T3_Bilan!S36</f>
        <v>1</v>
      </c>
      <c r="I13" s="1" t="b">
        <f>T3_Bilan!I36=T3_Bilan!T36</f>
        <v>1</v>
      </c>
      <c r="J13" s="1" t="b">
        <f>T3_Bilan!J36=T3_Bilan!U36</f>
        <v>1</v>
      </c>
      <c r="K13" s="12" t="b">
        <f>T3_Bilan!K36=T3_Bilan!V36</f>
        <v>1</v>
      </c>
    </row>
    <row r="14" spans="1:11">
      <c r="B14" s="11" t="str">
        <f>IF(F14*G14*H14*I14*J14*K14*1,"OK","NOK")</f>
        <v>NOK</v>
      </c>
      <c r="C14" s="1" t="s">
        <v>110</v>
      </c>
      <c r="D14" s="1"/>
      <c r="E14" s="1"/>
      <c r="F14" s="1" t="b">
        <f>T3_Bilan!F31&gt;0</f>
        <v>0</v>
      </c>
      <c r="G14" s="1" t="b">
        <f>T3_Bilan!G31&gt;0</f>
        <v>0</v>
      </c>
      <c r="H14" s="1" t="b">
        <f>T3_Bilan!H31&gt;0</f>
        <v>0</v>
      </c>
      <c r="I14" s="1" t="b">
        <f>T3_Bilan!I31&gt;0</f>
        <v>0</v>
      </c>
      <c r="J14" s="1" t="b">
        <f>T3_Bilan!J31&gt;0</f>
        <v>0</v>
      </c>
      <c r="K14" s="12" t="b">
        <f>T3_Bilan!K31&gt;0</f>
        <v>0</v>
      </c>
    </row>
    <row r="15" spans="1:11">
      <c r="B15" s="11" t="e">
        <f t="shared" si="0"/>
        <v>#REF!</v>
      </c>
      <c r="C15" s="1" t="s">
        <v>111</v>
      </c>
      <c r="D15" s="1"/>
      <c r="E15" s="1"/>
      <c r="F15" s="1" t="e">
        <f>T5_RAB!#REF!=T11_PPI!E43</f>
        <v>#REF!</v>
      </c>
      <c r="G15" s="1" t="b">
        <f>T5_RAB!AN9=T11_PPI!F43</f>
        <v>1</v>
      </c>
      <c r="H15" s="1" t="b">
        <f>T5_RAB!AW9=T11_PPI!G43</f>
        <v>1</v>
      </c>
      <c r="I15" s="1" t="b">
        <f>T5_RAB!BF9=T11_PPI!H43</f>
        <v>1</v>
      </c>
      <c r="J15" s="569" t="b">
        <f>T5_RAB!BO9=T11_PPI!I43</f>
        <v>1</v>
      </c>
      <c r="K15" s="12" t="b">
        <f>T5_RAB!BX9=T11_PPI!J43</f>
        <v>1</v>
      </c>
    </row>
    <row r="16" spans="1:11" ht="15" thickBot="1">
      <c r="B16" s="14"/>
      <c r="C16" s="374" t="s">
        <v>112</v>
      </c>
      <c r="D16" s="374"/>
      <c r="E16" s="374"/>
      <c r="F16" s="374" t="b">
        <f>T8_MFC!F44=-T8_MFC!F48</f>
        <v>1</v>
      </c>
      <c r="G16" s="374" t="b">
        <f>T8_MFC!G44=-T8_MFC!G48</f>
        <v>1</v>
      </c>
      <c r="H16" s="374" t="b">
        <f>T8_MFC!H44=-T8_MFC!H48</f>
        <v>1</v>
      </c>
      <c r="I16" s="374" t="b">
        <f>T8_MFC!I44=-T8_MFC!I48</f>
        <v>1</v>
      </c>
      <c r="J16" s="374" t="b">
        <f>T8_MFC!J44=-T8_MFC!J48</f>
        <v>1</v>
      </c>
      <c r="K16" s="375" t="b">
        <f>T8_MFC!K44=-T8_MFC!K48</f>
        <v>1</v>
      </c>
    </row>
  </sheetData>
  <mergeCells count="1">
    <mergeCell ref="B2:C3"/>
  </mergeCells>
  <pageMargins left="0.7" right="0.7" top="0.75" bottom="0.75" header="0.3" footer="0.3"/>
  <pageSetup paperSize="9" scale="66" orientation="portrait" horizontalDpi="1200" verticalDpi="120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codeName="Sheet9" enableFormatConditionsCalculation="0">
    <tabColor rgb="FF00B050"/>
    <pageSetUpPr fitToPage="1"/>
  </sheetPr>
  <dimension ref="A1:BX33"/>
  <sheetViews>
    <sheetView showGridLines="0" zoomScale="90" zoomScaleNormal="90" zoomScalePageLayoutView="90" workbookViewId="0">
      <pane xSplit="3" ySplit="6" topLeftCell="BP7" activePane="bottomRight" state="frozen"/>
      <selection activeCell="C43" sqref="C43"/>
      <selection pane="topRight" activeCell="C43" sqref="C43"/>
      <selection pane="bottomLeft" activeCell="C43" sqref="C43"/>
      <selection pane="bottomRight" activeCell="E35" sqref="E8:BX35"/>
    </sheetView>
  </sheetViews>
  <sheetFormatPr baseColWidth="10" defaultColWidth="8.83203125" defaultRowHeight="14" x14ac:dyDescent="0"/>
  <cols>
    <col min="1" max="1" width="11.5" bestFit="1" customWidth="1"/>
    <col min="2" max="2" width="3.83203125" customWidth="1"/>
    <col min="3" max="3" width="41.6640625" style="3" customWidth="1"/>
    <col min="4" max="4" width="19.83203125" style="658" customWidth="1"/>
    <col min="5" max="5" width="18.1640625" customWidth="1"/>
    <col min="6" max="6" width="17.83203125" customWidth="1"/>
    <col min="7" max="7" width="18.5" customWidth="1"/>
    <col min="8" max="8" width="17" customWidth="1"/>
    <col min="9" max="10" width="18.83203125" customWidth="1"/>
    <col min="11" max="11" width="19.33203125" style="2" customWidth="1"/>
    <col min="12" max="12" width="18.5" style="2" customWidth="1"/>
    <col min="13" max="13" width="20.33203125" style="2" customWidth="1"/>
    <col min="14" max="14" width="18.1640625" customWidth="1"/>
    <col min="15" max="16" width="14.5" style="2" customWidth="1"/>
    <col min="17" max="17" width="15.83203125" style="2" customWidth="1"/>
    <col min="18" max="21" width="14.5" style="2" customWidth="1"/>
    <col min="22" max="22" width="18.6640625" style="2" customWidth="1"/>
    <col min="23" max="25" width="14.5" style="2" customWidth="1"/>
    <col min="26" max="26" width="15.5" style="2" customWidth="1"/>
    <col min="27" max="34" width="14.5" style="2" customWidth="1"/>
    <col min="35" max="35" width="16.83203125" style="2" customWidth="1"/>
    <col min="36" max="76" width="14.5" style="2" customWidth="1"/>
  </cols>
  <sheetData>
    <row r="1" spans="1:76" ht="30" customHeight="1">
      <c r="C1" s="113" t="s">
        <v>704</v>
      </c>
      <c r="D1" s="1533" t="s">
        <v>705</v>
      </c>
      <c r="E1" s="1534" t="s">
        <v>706</v>
      </c>
    </row>
    <row r="2" spans="1:76" s="73" customFormat="1" ht="17">
      <c r="A2"/>
      <c r="B2" s="2260" t="s">
        <v>960</v>
      </c>
      <c r="C2" s="2260"/>
      <c r="D2" s="2260"/>
      <c r="E2" s="2260"/>
      <c r="F2" s="247"/>
      <c r="G2" s="247"/>
      <c r="H2" s="247"/>
      <c r="I2" s="247"/>
      <c r="J2" s="247"/>
      <c r="K2" s="72"/>
      <c r="L2" s="72"/>
      <c r="M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row>
    <row r="3" spans="1:76" s="73" customFormat="1" ht="17">
      <c r="A3"/>
      <c r="B3" s="2260"/>
      <c r="C3" s="2260"/>
      <c r="D3" s="2260"/>
      <c r="E3" s="2260"/>
      <c r="F3" s="247"/>
      <c r="G3" s="247"/>
      <c r="H3" s="247"/>
      <c r="I3" s="247"/>
      <c r="J3" s="247"/>
      <c r="K3" s="72"/>
      <c r="L3" s="72"/>
      <c r="M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row>
    <row r="4" spans="1:76" ht="18" thickBot="1">
      <c r="B4" s="47"/>
      <c r="C4" s="47"/>
      <c r="E4" s="47"/>
      <c r="F4" s="249"/>
      <c r="G4" s="249"/>
      <c r="H4" s="249"/>
      <c r="I4" s="249"/>
      <c r="J4" s="249"/>
      <c r="W4" s="1294">
        <v>2021</v>
      </c>
      <c r="X4" s="1294">
        <v>2021</v>
      </c>
      <c r="Y4" s="1294">
        <v>2021</v>
      </c>
      <c r="Z4" s="1294">
        <v>2021</v>
      </c>
      <c r="AA4" s="1294">
        <v>2021</v>
      </c>
      <c r="AB4" s="1294">
        <v>2021</v>
      </c>
      <c r="AC4" s="1294">
        <v>2021</v>
      </c>
      <c r="AD4" s="1294">
        <v>2021</v>
      </c>
      <c r="AE4" s="1294">
        <v>2021</v>
      </c>
    </row>
    <row r="5" spans="1:76" s="346" customFormat="1" ht="23.25" customHeight="1">
      <c r="C5" s="347"/>
      <c r="D5" s="1009"/>
      <c r="E5" s="2268" t="s">
        <v>708</v>
      </c>
      <c r="F5" s="2269"/>
      <c r="G5" s="2269"/>
      <c r="H5" s="2269"/>
      <c r="I5" s="2269"/>
      <c r="J5" s="2269"/>
      <c r="K5" s="2269"/>
      <c r="L5" s="2269"/>
      <c r="M5" s="1010"/>
      <c r="N5" s="2268" t="s">
        <v>809</v>
      </c>
      <c r="O5" s="2269"/>
      <c r="P5" s="2269"/>
      <c r="Q5" s="2269"/>
      <c r="R5" s="2269"/>
      <c r="S5" s="2269"/>
      <c r="T5" s="2269"/>
      <c r="U5" s="2269"/>
      <c r="V5" s="2269"/>
      <c r="W5" s="2270" t="s">
        <v>763</v>
      </c>
      <c r="X5" s="2271"/>
      <c r="Y5" s="2271"/>
      <c r="Z5" s="2271"/>
      <c r="AA5" s="2271"/>
      <c r="AB5" s="2271"/>
      <c r="AC5" s="2271"/>
      <c r="AD5" s="2271"/>
      <c r="AE5" s="2272"/>
      <c r="AF5" s="2271" t="s">
        <v>764</v>
      </c>
      <c r="AG5" s="2271"/>
      <c r="AH5" s="2271"/>
      <c r="AI5" s="2271"/>
      <c r="AJ5" s="2271"/>
      <c r="AK5" s="2271"/>
      <c r="AL5" s="2271"/>
      <c r="AM5" s="2271"/>
      <c r="AN5" s="2272"/>
      <c r="AO5" s="2270" t="s">
        <v>765</v>
      </c>
      <c r="AP5" s="2271"/>
      <c r="AQ5" s="2271"/>
      <c r="AR5" s="2271"/>
      <c r="AS5" s="2271"/>
      <c r="AT5" s="2271"/>
      <c r="AU5" s="2271"/>
      <c r="AV5" s="2271"/>
      <c r="AW5" s="2272"/>
      <c r="AX5" s="2270" t="s">
        <v>766</v>
      </c>
      <c r="AY5" s="2271"/>
      <c r="AZ5" s="2271"/>
      <c r="BA5" s="2271"/>
      <c r="BB5" s="2271"/>
      <c r="BC5" s="2271"/>
      <c r="BD5" s="2271"/>
      <c r="BE5" s="2271"/>
      <c r="BF5" s="2272"/>
      <c r="BG5" s="2270" t="s">
        <v>767</v>
      </c>
      <c r="BH5" s="2271"/>
      <c r="BI5" s="2271"/>
      <c r="BJ5" s="2271"/>
      <c r="BK5" s="2271"/>
      <c r="BL5" s="2271"/>
      <c r="BM5" s="2271"/>
      <c r="BN5" s="2271"/>
      <c r="BO5" s="2272"/>
      <c r="BP5" s="2270" t="s">
        <v>768</v>
      </c>
      <c r="BQ5" s="2271"/>
      <c r="BR5" s="2271"/>
      <c r="BS5" s="2271"/>
      <c r="BT5" s="2271"/>
      <c r="BU5" s="2271"/>
      <c r="BV5" s="2271"/>
      <c r="BW5" s="2271"/>
      <c r="BX5" s="2272"/>
    </row>
    <row r="6" spans="1:76" s="4" customFormat="1" ht="37" thickBot="1">
      <c r="D6" s="1011" t="s">
        <v>961</v>
      </c>
      <c r="E6" s="1012" t="s">
        <v>722</v>
      </c>
      <c r="F6" s="1013" t="s">
        <v>723</v>
      </c>
      <c r="G6" s="1013" t="s">
        <v>724</v>
      </c>
      <c r="H6" s="1014" t="s">
        <v>962</v>
      </c>
      <c r="I6" s="1015" t="s">
        <v>725</v>
      </c>
      <c r="J6" s="1013" t="s">
        <v>727</v>
      </c>
      <c r="K6" s="1013" t="s">
        <v>728</v>
      </c>
      <c r="L6" s="1014" t="s">
        <v>963</v>
      </c>
      <c r="M6" s="1016" t="s">
        <v>718</v>
      </c>
      <c r="N6" s="1012" t="s">
        <v>722</v>
      </c>
      <c r="O6" s="1013" t="s">
        <v>723</v>
      </c>
      <c r="P6" s="1013" t="s">
        <v>724</v>
      </c>
      <c r="Q6" s="1014" t="s">
        <v>962</v>
      </c>
      <c r="R6" s="1015" t="s">
        <v>725</v>
      </c>
      <c r="S6" s="1013" t="s">
        <v>727</v>
      </c>
      <c r="T6" s="1013" t="s">
        <v>728</v>
      </c>
      <c r="U6" s="1014" t="s">
        <v>963</v>
      </c>
      <c r="V6" s="1017" t="s">
        <v>718</v>
      </c>
      <c r="W6" s="255" t="s">
        <v>722</v>
      </c>
      <c r="X6" s="244" t="s">
        <v>723</v>
      </c>
      <c r="Y6" s="244" t="s">
        <v>724</v>
      </c>
      <c r="Z6" s="256" t="s">
        <v>962</v>
      </c>
      <c r="AA6" s="258" t="s">
        <v>725</v>
      </c>
      <c r="AB6" s="244" t="s">
        <v>727</v>
      </c>
      <c r="AC6" s="244" t="s">
        <v>728</v>
      </c>
      <c r="AD6" s="256" t="s">
        <v>963</v>
      </c>
      <c r="AE6" s="252" t="s">
        <v>718</v>
      </c>
      <c r="AF6" s="244" t="s">
        <v>722</v>
      </c>
      <c r="AG6" s="244" t="s">
        <v>723</v>
      </c>
      <c r="AH6" s="244" t="s">
        <v>724</v>
      </c>
      <c r="AI6" s="256" t="s">
        <v>962</v>
      </c>
      <c r="AJ6" s="258" t="s">
        <v>725</v>
      </c>
      <c r="AK6" s="244" t="s">
        <v>727</v>
      </c>
      <c r="AL6" s="244" t="s">
        <v>728</v>
      </c>
      <c r="AM6" s="256" t="s">
        <v>963</v>
      </c>
      <c r="AN6" s="252" t="s">
        <v>718</v>
      </c>
      <c r="AO6" s="255" t="s">
        <v>722</v>
      </c>
      <c r="AP6" s="244" t="s">
        <v>723</v>
      </c>
      <c r="AQ6" s="244" t="s">
        <v>724</v>
      </c>
      <c r="AR6" s="256" t="s">
        <v>962</v>
      </c>
      <c r="AS6" s="258" t="s">
        <v>725</v>
      </c>
      <c r="AT6" s="244" t="s">
        <v>727</v>
      </c>
      <c r="AU6" s="244" t="s">
        <v>728</v>
      </c>
      <c r="AV6" s="256" t="s">
        <v>963</v>
      </c>
      <c r="AW6" s="252" t="s">
        <v>718</v>
      </c>
      <c r="AX6" s="255" t="s">
        <v>722</v>
      </c>
      <c r="AY6" s="244" t="s">
        <v>723</v>
      </c>
      <c r="AZ6" s="244" t="s">
        <v>724</v>
      </c>
      <c r="BA6" s="256" t="s">
        <v>962</v>
      </c>
      <c r="BB6" s="258" t="s">
        <v>725</v>
      </c>
      <c r="BC6" s="244" t="s">
        <v>727</v>
      </c>
      <c r="BD6" s="244" t="s">
        <v>728</v>
      </c>
      <c r="BE6" s="256" t="s">
        <v>963</v>
      </c>
      <c r="BF6" s="252" t="s">
        <v>718</v>
      </c>
      <c r="BG6" s="255" t="s">
        <v>722</v>
      </c>
      <c r="BH6" s="244" t="s">
        <v>723</v>
      </c>
      <c r="BI6" s="244" t="s">
        <v>724</v>
      </c>
      <c r="BJ6" s="256" t="s">
        <v>962</v>
      </c>
      <c r="BK6" s="258" t="s">
        <v>725</v>
      </c>
      <c r="BL6" s="244" t="s">
        <v>727</v>
      </c>
      <c r="BM6" s="244" t="s">
        <v>728</v>
      </c>
      <c r="BN6" s="256" t="s">
        <v>963</v>
      </c>
      <c r="BO6" s="252" t="s">
        <v>718</v>
      </c>
      <c r="BP6" s="255" t="s">
        <v>722</v>
      </c>
      <c r="BQ6" s="244" t="s">
        <v>723</v>
      </c>
      <c r="BR6" s="244" t="s">
        <v>724</v>
      </c>
      <c r="BS6" s="256" t="s">
        <v>962</v>
      </c>
      <c r="BT6" s="258" t="s">
        <v>725</v>
      </c>
      <c r="BU6" s="244" t="s">
        <v>727</v>
      </c>
      <c r="BV6" s="244" t="s">
        <v>728</v>
      </c>
      <c r="BW6" s="256" t="s">
        <v>963</v>
      </c>
      <c r="BX6" s="252" t="s">
        <v>718</v>
      </c>
    </row>
    <row r="7" spans="1:76">
      <c r="B7" s="15">
        <v>1</v>
      </c>
      <c r="C7" s="1535" t="s">
        <v>14</v>
      </c>
      <c r="D7" s="778"/>
      <c r="E7" s="779"/>
      <c r="F7" s="780"/>
      <c r="G7" s="780"/>
      <c r="H7" s="781"/>
      <c r="I7" s="782"/>
      <c r="J7" s="780"/>
      <c r="K7" s="780"/>
      <c r="L7" s="781"/>
      <c r="M7" s="780"/>
      <c r="N7" s="779"/>
      <c r="O7" s="780"/>
      <c r="P7" s="780"/>
      <c r="Q7" s="781"/>
      <c r="R7" s="782"/>
      <c r="S7" s="780"/>
      <c r="T7" s="780"/>
      <c r="U7" s="781"/>
      <c r="V7" s="780"/>
      <c r="W7" s="9"/>
      <c r="X7" s="251"/>
      <c r="Y7" s="251"/>
      <c r="Z7" s="257"/>
      <c r="AA7" s="257"/>
      <c r="AB7" s="251"/>
      <c r="AC7" s="5"/>
      <c r="AD7" s="6"/>
      <c r="AE7" s="10"/>
      <c r="AF7" s="9"/>
      <c r="AG7" s="251"/>
      <c r="AH7" s="251"/>
      <c r="AI7" s="257"/>
      <c r="AJ7" s="257"/>
      <c r="AK7" s="251"/>
      <c r="AL7" s="5"/>
      <c r="AM7" s="6"/>
      <c r="AN7" s="10"/>
      <c r="AO7" s="9"/>
      <c r="AP7" s="251"/>
      <c r="AQ7" s="251"/>
      <c r="AR7" s="257"/>
      <c r="AS7" s="257"/>
      <c r="AT7" s="251"/>
      <c r="AU7" s="5"/>
      <c r="AV7" s="6"/>
      <c r="AW7" s="10"/>
      <c r="AX7" s="9"/>
      <c r="AY7" s="251"/>
      <c r="AZ7" s="251"/>
      <c r="BA7" s="257"/>
      <c r="BB7" s="257"/>
      <c r="BC7" s="251"/>
      <c r="BD7" s="5"/>
      <c r="BE7" s="6"/>
      <c r="BF7" s="10"/>
      <c r="BG7" s="9"/>
      <c r="BH7" s="251"/>
      <c r="BI7" s="251"/>
      <c r="BJ7" s="257"/>
      <c r="BK7" s="257"/>
      <c r="BL7" s="251"/>
      <c r="BM7" s="5"/>
      <c r="BN7" s="6"/>
      <c r="BO7" s="10"/>
      <c r="BP7" s="9"/>
      <c r="BQ7" s="251"/>
      <c r="BR7" s="251"/>
      <c r="BS7" s="257"/>
      <c r="BT7" s="257"/>
      <c r="BU7" s="251"/>
      <c r="BV7" s="5"/>
      <c r="BW7" s="6"/>
      <c r="BX7" s="10"/>
    </row>
    <row r="8" spans="1:76">
      <c r="B8" s="11"/>
      <c r="C8" s="120" t="s">
        <v>964</v>
      </c>
      <c r="D8" s="772"/>
      <c r="E8" s="771"/>
      <c r="F8" s="773"/>
      <c r="G8" s="773"/>
      <c r="H8" s="774"/>
      <c r="I8" s="775"/>
      <c r="J8" s="773"/>
      <c r="K8" s="773"/>
      <c r="L8" s="774"/>
      <c r="M8" s="773"/>
      <c r="N8" s="771"/>
      <c r="O8" s="773"/>
      <c r="P8" s="773"/>
      <c r="Q8" s="774"/>
      <c r="R8" s="775"/>
      <c r="S8" s="773"/>
      <c r="T8" s="773"/>
      <c r="U8" s="774"/>
      <c r="V8" s="773"/>
      <c r="W8" s="1263"/>
      <c r="X8" s="911"/>
      <c r="Y8" s="911"/>
      <c r="Z8" s="1264"/>
      <c r="AA8" s="873"/>
      <c r="AB8" s="911"/>
      <c r="AC8" s="911"/>
      <c r="AD8" s="1264"/>
      <c r="AE8" s="872"/>
      <c r="AF8" s="1263"/>
      <c r="AG8" s="911"/>
      <c r="AH8" s="911"/>
      <c r="AI8" s="1264"/>
      <c r="AJ8" s="873"/>
      <c r="AK8" s="911"/>
      <c r="AL8" s="911"/>
      <c r="AM8" s="1264"/>
      <c r="AN8" s="872"/>
      <c r="AO8" s="1263"/>
      <c r="AP8" s="911"/>
      <c r="AQ8" s="911"/>
      <c r="AR8" s="1264"/>
      <c r="AS8" s="873"/>
      <c r="AT8" s="911"/>
      <c r="AU8" s="911"/>
      <c r="AV8" s="1264"/>
      <c r="AW8" s="872"/>
      <c r="AX8" s="1263"/>
      <c r="AY8" s="911"/>
      <c r="AZ8" s="911"/>
      <c r="BA8" s="1264"/>
      <c r="BB8" s="873"/>
      <c r="BC8" s="911"/>
      <c r="BD8" s="911"/>
      <c r="BE8" s="1264"/>
      <c r="BF8" s="872"/>
      <c r="BG8" s="1263"/>
      <c r="BH8" s="911"/>
      <c r="BI8" s="911"/>
      <c r="BJ8" s="1264"/>
      <c r="BK8" s="873"/>
      <c r="BL8" s="911"/>
      <c r="BM8" s="911"/>
      <c r="BN8" s="1264"/>
      <c r="BO8" s="872"/>
      <c r="BP8" s="1263"/>
      <c r="BQ8" s="911"/>
      <c r="BR8" s="911"/>
      <c r="BS8" s="1264"/>
      <c r="BT8" s="873"/>
      <c r="BU8" s="911"/>
      <c r="BV8" s="911"/>
      <c r="BW8" s="1264"/>
      <c r="BX8" s="872"/>
    </row>
    <row r="9" spans="1:76">
      <c r="B9" s="879"/>
      <c r="C9" s="882" t="s">
        <v>965</v>
      </c>
      <c r="D9" s="772"/>
      <c r="E9" s="771"/>
      <c r="F9" s="773"/>
      <c r="G9" s="773"/>
      <c r="H9" s="774"/>
      <c r="I9" s="775"/>
      <c r="J9" s="773"/>
      <c r="K9" s="773"/>
      <c r="L9" s="774"/>
      <c r="M9" s="773"/>
      <c r="N9" s="771"/>
      <c r="O9" s="773"/>
      <c r="P9" s="773"/>
      <c r="Q9" s="774"/>
      <c r="R9" s="775"/>
      <c r="S9" s="773"/>
      <c r="T9" s="773"/>
      <c r="U9" s="774"/>
      <c r="V9" s="776"/>
      <c r="W9" s="874"/>
      <c r="X9" s="1265"/>
      <c r="Y9" s="1265"/>
      <c r="Z9" s="1296"/>
      <c r="AA9" s="1298"/>
      <c r="AB9" s="1265"/>
      <c r="AC9" s="1265"/>
      <c r="AD9" s="1296"/>
      <c r="AE9" s="884"/>
      <c r="AF9" s="874"/>
      <c r="AG9" s="1265"/>
      <c r="AH9" s="1265"/>
      <c r="AI9" s="1296"/>
      <c r="AJ9" s="1298"/>
      <c r="AK9" s="1265"/>
      <c r="AL9" s="1265"/>
      <c r="AM9" s="1296"/>
      <c r="AN9" s="884"/>
      <c r="AO9" s="874"/>
      <c r="AP9" s="1265"/>
      <c r="AQ9" s="1265"/>
      <c r="AR9" s="1296"/>
      <c r="AS9" s="1298"/>
      <c r="AT9" s="1265"/>
      <c r="AU9" s="1265"/>
      <c r="AV9" s="1296"/>
      <c r="AW9" s="884"/>
      <c r="AX9" s="874"/>
      <c r="AY9" s="1265"/>
      <c r="AZ9" s="1265"/>
      <c r="BA9" s="1296"/>
      <c r="BB9" s="1298"/>
      <c r="BC9" s="1265"/>
      <c r="BD9" s="1265"/>
      <c r="BE9" s="1296"/>
      <c r="BF9" s="884"/>
      <c r="BG9" s="874"/>
      <c r="BH9" s="1265"/>
      <c r="BI9" s="1265"/>
      <c r="BJ9" s="1296"/>
      <c r="BK9" s="1298"/>
      <c r="BL9" s="1265"/>
      <c r="BM9" s="1265"/>
      <c r="BN9" s="1296"/>
      <c r="BO9" s="884"/>
      <c r="BP9" s="874"/>
      <c r="BQ9" s="1265"/>
      <c r="BR9" s="1265"/>
      <c r="BS9" s="1296"/>
      <c r="BT9" s="1298"/>
      <c r="BU9" s="1265"/>
      <c r="BV9" s="1265"/>
      <c r="BW9" s="1296"/>
      <c r="BX9" s="884"/>
    </row>
    <row r="10" spans="1:76">
      <c r="B10" s="11"/>
      <c r="C10" s="121" t="s">
        <v>966</v>
      </c>
      <c r="D10" s="772"/>
      <c r="E10" s="771"/>
      <c r="F10" s="773"/>
      <c r="G10" s="773"/>
      <c r="H10" s="774"/>
      <c r="I10" s="775"/>
      <c r="J10" s="773"/>
      <c r="K10" s="773"/>
      <c r="L10" s="774"/>
      <c r="M10" s="773"/>
      <c r="N10" s="771"/>
      <c r="O10" s="773"/>
      <c r="P10" s="773"/>
      <c r="Q10" s="774"/>
      <c r="R10" s="775"/>
      <c r="S10" s="773"/>
      <c r="T10" s="773"/>
      <c r="U10" s="774"/>
      <c r="V10" s="773"/>
      <c r="W10" s="883"/>
      <c r="X10" s="570"/>
      <c r="Y10" s="570"/>
      <c r="Z10" s="571"/>
      <c r="AA10" s="571"/>
      <c r="AB10" s="570"/>
      <c r="AC10" s="570"/>
      <c r="AD10" s="571"/>
      <c r="AE10" s="572"/>
      <c r="AF10" s="883"/>
      <c r="AG10" s="570"/>
      <c r="AH10" s="570"/>
      <c r="AI10" s="571"/>
      <c r="AJ10" s="571"/>
      <c r="AK10" s="570"/>
      <c r="AL10" s="570"/>
      <c r="AM10" s="571"/>
      <c r="AN10" s="572"/>
      <c r="AO10" s="883"/>
      <c r="AP10" s="570"/>
      <c r="AQ10" s="570"/>
      <c r="AR10" s="571"/>
      <c r="AS10" s="571"/>
      <c r="AT10" s="570"/>
      <c r="AU10" s="570"/>
      <c r="AV10" s="571"/>
      <c r="AW10" s="572"/>
      <c r="AX10" s="883"/>
      <c r="AY10" s="570"/>
      <c r="AZ10" s="570"/>
      <c r="BA10" s="571"/>
      <c r="BB10" s="571"/>
      <c r="BC10" s="570"/>
      <c r="BD10" s="570"/>
      <c r="BE10" s="571"/>
      <c r="BF10" s="572"/>
      <c r="BG10" s="883"/>
      <c r="BH10" s="570"/>
      <c r="BI10" s="570"/>
      <c r="BJ10" s="571"/>
      <c r="BK10" s="571"/>
      <c r="BL10" s="570"/>
      <c r="BM10" s="570"/>
      <c r="BN10" s="571"/>
      <c r="BO10" s="572"/>
      <c r="BP10" s="883"/>
      <c r="BQ10" s="570"/>
      <c r="BR10" s="570"/>
      <c r="BS10" s="571"/>
      <c r="BT10" s="571"/>
      <c r="BU10" s="570"/>
      <c r="BV10" s="570"/>
      <c r="BW10" s="571"/>
      <c r="BX10" s="572"/>
    </row>
    <row r="11" spans="1:76">
      <c r="B11" s="11"/>
      <c r="C11" s="122" t="s">
        <v>967</v>
      </c>
      <c r="D11" s="772"/>
      <c r="E11" s="771"/>
      <c r="F11" s="773"/>
      <c r="G11" s="773"/>
      <c r="H11" s="774"/>
      <c r="I11" s="775"/>
      <c r="J11" s="773"/>
      <c r="K11" s="773"/>
      <c r="L11" s="774"/>
      <c r="M11" s="773"/>
      <c r="N11" s="771"/>
      <c r="O11" s="773"/>
      <c r="P11" s="773"/>
      <c r="Q11" s="774"/>
      <c r="R11" s="775"/>
      <c r="S11" s="773"/>
      <c r="T11" s="773"/>
      <c r="U11" s="774"/>
      <c r="V11" s="773"/>
      <c r="W11" s="900"/>
      <c r="X11" s="901"/>
      <c r="Y11" s="901"/>
      <c r="Z11" s="571"/>
      <c r="AA11" s="902"/>
      <c r="AB11" s="901"/>
      <c r="AC11" s="901"/>
      <c r="AD11" s="571"/>
      <c r="AE11" s="572"/>
      <c r="AF11" s="900"/>
      <c r="AG11" s="901"/>
      <c r="AH11" s="901"/>
      <c r="AI11" s="571"/>
      <c r="AJ11" s="902"/>
      <c r="AK11" s="901"/>
      <c r="AL11" s="901"/>
      <c r="AM11" s="571"/>
      <c r="AN11" s="572"/>
      <c r="AO11" s="900"/>
      <c r="AP11" s="901"/>
      <c r="AQ11" s="901"/>
      <c r="AR11" s="571"/>
      <c r="AS11" s="902"/>
      <c r="AT11" s="901"/>
      <c r="AU11" s="901"/>
      <c r="AV11" s="571"/>
      <c r="AW11" s="572"/>
      <c r="AX11" s="900"/>
      <c r="AY11" s="901"/>
      <c r="AZ11" s="901"/>
      <c r="BA11" s="571"/>
      <c r="BB11" s="902"/>
      <c r="BC11" s="901"/>
      <c r="BD11" s="901"/>
      <c r="BE11" s="571"/>
      <c r="BF11" s="572"/>
      <c r="BG11" s="900"/>
      <c r="BH11" s="901"/>
      <c r="BI11" s="901"/>
      <c r="BJ11" s="571"/>
      <c r="BK11" s="902"/>
      <c r="BL11" s="901"/>
      <c r="BM11" s="901"/>
      <c r="BN11" s="571"/>
      <c r="BO11" s="572"/>
      <c r="BP11" s="900"/>
      <c r="BQ11" s="901"/>
      <c r="BR11" s="901"/>
      <c r="BS11" s="571"/>
      <c r="BT11" s="902"/>
      <c r="BU11" s="901"/>
      <c r="BV11" s="901"/>
      <c r="BW11" s="571"/>
      <c r="BX11" s="572"/>
    </row>
    <row r="12" spans="1:76">
      <c r="B12" s="879"/>
      <c r="C12" s="1300" t="s">
        <v>968</v>
      </c>
      <c r="D12" s="772"/>
      <c r="E12" s="771"/>
      <c r="F12" s="773"/>
      <c r="G12" s="773"/>
      <c r="H12" s="774"/>
      <c r="I12" s="775"/>
      <c r="J12" s="773"/>
      <c r="K12" s="773"/>
      <c r="L12" s="774"/>
      <c r="M12" s="773"/>
      <c r="N12" s="771"/>
      <c r="O12" s="773"/>
      <c r="P12" s="773"/>
      <c r="Q12" s="774"/>
      <c r="R12" s="775"/>
      <c r="S12" s="773"/>
      <c r="T12" s="773"/>
      <c r="U12" s="774"/>
      <c r="V12" s="773"/>
      <c r="W12" s="904"/>
      <c r="X12" s="905"/>
      <c r="Y12" s="905"/>
      <c r="Z12" s="880"/>
      <c r="AA12" s="906"/>
      <c r="AB12" s="905"/>
      <c r="AC12" s="905"/>
      <c r="AD12" s="880"/>
      <c r="AE12" s="881"/>
      <c r="AF12" s="904"/>
      <c r="AG12" s="905"/>
      <c r="AH12" s="905"/>
      <c r="AI12" s="880"/>
      <c r="AJ12" s="906"/>
      <c r="AK12" s="905"/>
      <c r="AL12" s="905"/>
      <c r="AM12" s="880"/>
      <c r="AN12" s="881"/>
      <c r="AO12" s="904"/>
      <c r="AP12" s="905"/>
      <c r="AQ12" s="905"/>
      <c r="AR12" s="880"/>
      <c r="AS12" s="906"/>
      <c r="AT12" s="905"/>
      <c r="AU12" s="905"/>
      <c r="AV12" s="880"/>
      <c r="AW12" s="881"/>
      <c r="AX12" s="904"/>
      <c r="AY12" s="905"/>
      <c r="AZ12" s="905"/>
      <c r="BA12" s="880"/>
      <c r="BB12" s="906"/>
      <c r="BC12" s="905"/>
      <c r="BD12" s="905"/>
      <c r="BE12" s="880"/>
      <c r="BF12" s="881"/>
      <c r="BG12" s="904"/>
      <c r="BH12" s="905"/>
      <c r="BI12" s="905"/>
      <c r="BJ12" s="880"/>
      <c r="BK12" s="906"/>
      <c r="BL12" s="905"/>
      <c r="BM12" s="905"/>
      <c r="BN12" s="880"/>
      <c r="BO12" s="881"/>
      <c r="BP12" s="904"/>
      <c r="BQ12" s="905"/>
      <c r="BR12" s="905"/>
      <c r="BS12" s="880"/>
      <c r="BT12" s="906"/>
      <c r="BU12" s="905"/>
      <c r="BV12" s="905"/>
      <c r="BW12" s="880"/>
      <c r="BX12" s="881"/>
    </row>
    <row r="13" spans="1:76">
      <c r="B13" s="11"/>
      <c r="C13" s="121" t="s">
        <v>969</v>
      </c>
      <c r="D13" s="772"/>
      <c r="E13" s="771"/>
      <c r="F13" s="773"/>
      <c r="G13" s="773"/>
      <c r="H13" s="774"/>
      <c r="I13" s="775"/>
      <c r="J13" s="773"/>
      <c r="K13" s="773"/>
      <c r="L13" s="774"/>
      <c r="M13" s="773"/>
      <c r="N13" s="771"/>
      <c r="O13" s="773"/>
      <c r="P13" s="773"/>
      <c r="Q13" s="774"/>
      <c r="R13" s="775"/>
      <c r="S13" s="773"/>
      <c r="T13" s="773"/>
      <c r="U13" s="774"/>
      <c r="V13" s="773"/>
      <c r="W13" s="900"/>
      <c r="X13" s="901"/>
      <c r="Y13" s="901"/>
      <c r="Z13" s="571"/>
      <c r="AA13" s="876"/>
      <c r="AB13" s="901"/>
      <c r="AC13" s="901"/>
      <c r="AD13" s="571"/>
      <c r="AE13" s="572"/>
      <c r="AF13" s="900"/>
      <c r="AG13" s="901"/>
      <c r="AH13" s="901"/>
      <c r="AI13" s="571"/>
      <c r="AJ13" s="876"/>
      <c r="AK13" s="901"/>
      <c r="AL13" s="901"/>
      <c r="AM13" s="571"/>
      <c r="AN13" s="572"/>
      <c r="AO13" s="900"/>
      <c r="AP13" s="901"/>
      <c r="AQ13" s="901"/>
      <c r="AR13" s="571"/>
      <c r="AS13" s="876"/>
      <c r="AT13" s="901"/>
      <c r="AU13" s="901"/>
      <c r="AV13" s="571"/>
      <c r="AW13" s="572"/>
      <c r="AX13" s="900"/>
      <c r="AY13" s="901"/>
      <c r="AZ13" s="901"/>
      <c r="BA13" s="571"/>
      <c r="BB13" s="876"/>
      <c r="BC13" s="901"/>
      <c r="BD13" s="901"/>
      <c r="BE13" s="571"/>
      <c r="BF13" s="572"/>
      <c r="BG13" s="900"/>
      <c r="BH13" s="901"/>
      <c r="BI13" s="901"/>
      <c r="BJ13" s="571"/>
      <c r="BK13" s="876"/>
      <c r="BL13" s="901"/>
      <c r="BM13" s="901"/>
      <c r="BN13" s="571"/>
      <c r="BO13" s="572"/>
      <c r="BP13" s="900"/>
      <c r="BQ13" s="901"/>
      <c r="BR13" s="901"/>
      <c r="BS13" s="571"/>
      <c r="BT13" s="876"/>
      <c r="BU13" s="901"/>
      <c r="BV13" s="901"/>
      <c r="BW13" s="571"/>
      <c r="BX13" s="572"/>
    </row>
    <row r="14" spans="1:76">
      <c r="B14" s="879"/>
      <c r="C14" s="121" t="s">
        <v>970</v>
      </c>
      <c r="D14" s="772"/>
      <c r="E14" s="771"/>
      <c r="F14" s="773"/>
      <c r="G14" s="773"/>
      <c r="H14" s="774"/>
      <c r="I14" s="775"/>
      <c r="J14" s="773"/>
      <c r="K14" s="773"/>
      <c r="L14" s="774"/>
      <c r="M14" s="773"/>
      <c r="N14" s="771"/>
      <c r="O14" s="773"/>
      <c r="P14" s="773"/>
      <c r="Q14" s="774"/>
      <c r="R14" s="775"/>
      <c r="S14" s="773"/>
      <c r="T14" s="773"/>
      <c r="U14" s="774"/>
      <c r="V14" s="773"/>
      <c r="W14" s="1266"/>
      <c r="X14" s="1267"/>
      <c r="Y14" s="1267"/>
      <c r="Z14" s="1297"/>
      <c r="AA14" s="1299"/>
      <c r="AB14" s="1267"/>
      <c r="AC14" s="1267"/>
      <c r="AD14" s="1297"/>
      <c r="AE14" s="884"/>
      <c r="AF14" s="1266"/>
      <c r="AG14" s="1267"/>
      <c r="AH14" s="1267"/>
      <c r="AI14" s="1297"/>
      <c r="AJ14" s="1299"/>
      <c r="AK14" s="1267"/>
      <c r="AL14" s="1267"/>
      <c r="AM14" s="1297"/>
      <c r="AN14" s="884"/>
      <c r="AO14" s="1266"/>
      <c r="AP14" s="1267"/>
      <c r="AQ14" s="1267"/>
      <c r="AR14" s="1297"/>
      <c r="AS14" s="1299"/>
      <c r="AT14" s="1267"/>
      <c r="AU14" s="1267"/>
      <c r="AV14" s="1297"/>
      <c r="AW14" s="884"/>
      <c r="AX14" s="1266"/>
      <c r="AY14" s="1267"/>
      <c r="AZ14" s="1267"/>
      <c r="BA14" s="1297"/>
      <c r="BB14" s="1299"/>
      <c r="BC14" s="1267"/>
      <c r="BD14" s="1267"/>
      <c r="BE14" s="1297"/>
      <c r="BF14" s="884"/>
      <c r="BG14" s="1266"/>
      <c r="BH14" s="1267"/>
      <c r="BI14" s="1267"/>
      <c r="BJ14" s="1297"/>
      <c r="BK14" s="1299"/>
      <c r="BL14" s="1267"/>
      <c r="BM14" s="1267"/>
      <c r="BN14" s="1297"/>
      <c r="BO14" s="884"/>
      <c r="BP14" s="1266"/>
      <c r="BQ14" s="1267"/>
      <c r="BR14" s="1267"/>
      <c r="BS14" s="1297"/>
      <c r="BT14" s="1299"/>
      <c r="BU14" s="1267"/>
      <c r="BV14" s="1267"/>
      <c r="BW14" s="1297"/>
      <c r="BX14" s="884"/>
    </row>
    <row r="15" spans="1:76">
      <c r="B15" s="11"/>
      <c r="C15" s="885" t="s">
        <v>971</v>
      </c>
      <c r="D15" s="772"/>
      <c r="E15" s="771"/>
      <c r="F15" s="773"/>
      <c r="G15" s="773"/>
      <c r="H15" s="774"/>
      <c r="I15" s="775"/>
      <c r="J15" s="773"/>
      <c r="K15" s="773"/>
      <c r="L15" s="774"/>
      <c r="M15" s="773"/>
      <c r="N15" s="771"/>
      <c r="O15" s="773"/>
      <c r="P15" s="773"/>
      <c r="Q15" s="774"/>
      <c r="R15" s="775"/>
      <c r="S15" s="773"/>
      <c r="T15" s="773"/>
      <c r="U15" s="774"/>
      <c r="V15" s="773"/>
      <c r="W15" s="883"/>
      <c r="X15" s="570"/>
      <c r="Y15" s="570"/>
      <c r="Z15" s="571"/>
      <c r="AA15" s="878"/>
      <c r="AB15" s="877"/>
      <c r="AC15" s="877"/>
      <c r="AD15" s="571"/>
      <c r="AE15" s="871"/>
      <c r="AF15" s="883"/>
      <c r="AG15" s="570"/>
      <c r="AH15" s="570"/>
      <c r="AI15" s="571"/>
      <c r="AJ15" s="878"/>
      <c r="AK15" s="877"/>
      <c r="AL15" s="877"/>
      <c r="AM15" s="571"/>
      <c r="AN15" s="871"/>
      <c r="AO15" s="883"/>
      <c r="AP15" s="570"/>
      <c r="AQ15" s="570"/>
      <c r="AR15" s="571"/>
      <c r="AS15" s="878"/>
      <c r="AT15" s="877"/>
      <c r="AU15" s="877"/>
      <c r="AV15" s="571"/>
      <c r="AW15" s="871"/>
      <c r="AX15" s="883"/>
      <c r="AY15" s="570"/>
      <c r="AZ15" s="570"/>
      <c r="BA15" s="571"/>
      <c r="BB15" s="878"/>
      <c r="BC15" s="877"/>
      <c r="BD15" s="877"/>
      <c r="BE15" s="571"/>
      <c r="BF15" s="871"/>
      <c r="BG15" s="883"/>
      <c r="BH15" s="570"/>
      <c r="BI15" s="570"/>
      <c r="BJ15" s="571"/>
      <c r="BK15" s="878"/>
      <c r="BL15" s="877"/>
      <c r="BM15" s="877"/>
      <c r="BN15" s="571"/>
      <c r="BO15" s="871"/>
      <c r="BP15" s="883"/>
      <c r="BQ15" s="570"/>
      <c r="BR15" s="570"/>
      <c r="BS15" s="571"/>
      <c r="BT15" s="878"/>
      <c r="BU15" s="877"/>
      <c r="BV15" s="877"/>
      <c r="BW15" s="571"/>
      <c r="BX15" s="871"/>
    </row>
    <row r="16" spans="1:76">
      <c r="B16" s="11"/>
      <c r="C16" s="122" t="s">
        <v>972</v>
      </c>
      <c r="D16" s="772"/>
      <c r="E16" s="771"/>
      <c r="F16" s="773"/>
      <c r="G16" s="773"/>
      <c r="H16" s="774"/>
      <c r="I16" s="775"/>
      <c r="J16" s="773"/>
      <c r="K16" s="773"/>
      <c r="L16" s="774"/>
      <c r="M16" s="773"/>
      <c r="N16" s="771"/>
      <c r="O16" s="773"/>
      <c r="P16" s="773"/>
      <c r="Q16" s="774"/>
      <c r="R16" s="775"/>
      <c r="S16" s="773"/>
      <c r="T16" s="773"/>
      <c r="U16" s="774"/>
      <c r="V16" s="773"/>
      <c r="W16" s="900"/>
      <c r="X16" s="901"/>
      <c r="Y16" s="901"/>
      <c r="Z16" s="571"/>
      <c r="AA16" s="1295"/>
      <c r="AB16" s="1262"/>
      <c r="AC16" s="1262"/>
      <c r="AD16" s="571"/>
      <c r="AE16" s="872"/>
      <c r="AF16" s="900"/>
      <c r="AG16" s="901"/>
      <c r="AH16" s="901"/>
      <c r="AI16" s="571"/>
      <c r="AJ16" s="1295"/>
      <c r="AK16" s="1262"/>
      <c r="AL16" s="1262"/>
      <c r="AM16" s="571"/>
      <c r="AN16" s="872"/>
      <c r="AO16" s="900"/>
      <c r="AP16" s="901"/>
      <c r="AQ16" s="901"/>
      <c r="AR16" s="571"/>
      <c r="AS16" s="1295"/>
      <c r="AT16" s="1262"/>
      <c r="AU16" s="1262"/>
      <c r="AV16" s="571"/>
      <c r="AW16" s="872"/>
      <c r="AX16" s="900"/>
      <c r="AY16" s="901"/>
      <c r="AZ16" s="901"/>
      <c r="BA16" s="571"/>
      <c r="BB16" s="1295"/>
      <c r="BC16" s="1262"/>
      <c r="BD16" s="1262"/>
      <c r="BE16" s="571"/>
      <c r="BF16" s="872"/>
      <c r="BG16" s="900"/>
      <c r="BH16" s="901"/>
      <c r="BI16" s="901"/>
      <c r="BJ16" s="571"/>
      <c r="BK16" s="1295"/>
      <c r="BL16" s="1262"/>
      <c r="BM16" s="1262"/>
      <c r="BN16" s="571"/>
      <c r="BO16" s="872"/>
      <c r="BP16" s="900"/>
      <c r="BQ16" s="901"/>
      <c r="BR16" s="901"/>
      <c r="BS16" s="571"/>
      <c r="BT16" s="1295"/>
      <c r="BU16" s="1262"/>
      <c r="BV16" s="1262"/>
      <c r="BW16" s="571"/>
      <c r="BX16" s="872"/>
    </row>
    <row r="17" spans="2:76">
      <c r="B17" s="11"/>
      <c r="C17" s="122" t="s">
        <v>973</v>
      </c>
      <c r="D17" s="772"/>
      <c r="E17" s="771"/>
      <c r="F17" s="773"/>
      <c r="G17" s="773"/>
      <c r="H17" s="774"/>
      <c r="I17" s="775"/>
      <c r="J17" s="773"/>
      <c r="K17" s="773"/>
      <c r="L17" s="774"/>
      <c r="M17" s="773"/>
      <c r="N17" s="771"/>
      <c r="O17" s="773"/>
      <c r="P17" s="773"/>
      <c r="Q17" s="774"/>
      <c r="R17" s="775"/>
      <c r="S17" s="773"/>
      <c r="T17" s="773"/>
      <c r="U17" s="774"/>
      <c r="V17" s="773"/>
      <c r="W17" s="900"/>
      <c r="X17" s="901"/>
      <c r="Y17" s="901"/>
      <c r="Z17" s="571"/>
      <c r="AA17" s="902"/>
      <c r="AB17" s="901"/>
      <c r="AC17" s="901"/>
      <c r="AD17" s="571"/>
      <c r="AE17" s="872"/>
      <c r="AF17" s="900"/>
      <c r="AG17" s="901"/>
      <c r="AH17" s="901"/>
      <c r="AI17" s="571"/>
      <c r="AJ17" s="902"/>
      <c r="AK17" s="901"/>
      <c r="AL17" s="901"/>
      <c r="AM17" s="571"/>
      <c r="AN17" s="872"/>
      <c r="AO17" s="900"/>
      <c r="AP17" s="901"/>
      <c r="AQ17" s="901"/>
      <c r="AR17" s="571"/>
      <c r="AS17" s="902"/>
      <c r="AT17" s="901"/>
      <c r="AU17" s="901"/>
      <c r="AV17" s="571"/>
      <c r="AW17" s="872"/>
      <c r="AX17" s="900"/>
      <c r="AY17" s="901"/>
      <c r="AZ17" s="901"/>
      <c r="BA17" s="571"/>
      <c r="BB17" s="902"/>
      <c r="BC17" s="901"/>
      <c r="BD17" s="901"/>
      <c r="BE17" s="571"/>
      <c r="BF17" s="872"/>
      <c r="BG17" s="900"/>
      <c r="BH17" s="901"/>
      <c r="BI17" s="901"/>
      <c r="BJ17" s="571"/>
      <c r="BK17" s="902"/>
      <c r="BL17" s="901"/>
      <c r="BM17" s="901"/>
      <c r="BN17" s="571"/>
      <c r="BO17" s="872"/>
      <c r="BP17" s="900"/>
      <c r="BQ17" s="901"/>
      <c r="BR17" s="901"/>
      <c r="BS17" s="571"/>
      <c r="BT17" s="902"/>
      <c r="BU17" s="901"/>
      <c r="BV17" s="901"/>
      <c r="BW17" s="571"/>
      <c r="BX17" s="872"/>
    </row>
    <row r="18" spans="2:76">
      <c r="B18" s="879"/>
      <c r="C18" s="1300" t="s">
        <v>974</v>
      </c>
      <c r="D18" s="772"/>
      <c r="E18" s="771"/>
      <c r="F18" s="773"/>
      <c r="G18" s="773"/>
      <c r="H18" s="774"/>
      <c r="I18" s="775"/>
      <c r="J18" s="773"/>
      <c r="K18" s="773"/>
      <c r="L18" s="774"/>
      <c r="M18" s="773"/>
      <c r="N18" s="771"/>
      <c r="O18" s="773"/>
      <c r="P18" s="773"/>
      <c r="Q18" s="774"/>
      <c r="R18" s="775"/>
      <c r="S18" s="773"/>
      <c r="T18" s="773"/>
      <c r="U18" s="774"/>
      <c r="V18" s="773"/>
      <c r="W18" s="904"/>
      <c r="X18" s="905"/>
      <c r="Y18" s="905"/>
      <c r="Z18" s="880"/>
      <c r="AA18" s="906"/>
      <c r="AB18" s="905"/>
      <c r="AC18" s="905"/>
      <c r="AD18" s="880"/>
      <c r="AE18" s="881"/>
      <c r="AF18" s="904"/>
      <c r="AG18" s="905"/>
      <c r="AH18" s="905"/>
      <c r="AI18" s="880"/>
      <c r="AJ18" s="906"/>
      <c r="AK18" s="905"/>
      <c r="AL18" s="905"/>
      <c r="AM18" s="880"/>
      <c r="AN18" s="881"/>
      <c r="AO18" s="904"/>
      <c r="AP18" s="905"/>
      <c r="AQ18" s="905"/>
      <c r="AR18" s="880"/>
      <c r="AS18" s="906"/>
      <c r="AT18" s="905"/>
      <c r="AU18" s="905"/>
      <c r="AV18" s="880"/>
      <c r="AW18" s="881"/>
      <c r="AX18" s="904"/>
      <c r="AY18" s="905"/>
      <c r="AZ18" s="905"/>
      <c r="BA18" s="880"/>
      <c r="BB18" s="906"/>
      <c r="BC18" s="905"/>
      <c r="BD18" s="905"/>
      <c r="BE18" s="880"/>
      <c r="BF18" s="881"/>
      <c r="BG18" s="904"/>
      <c r="BH18" s="905"/>
      <c r="BI18" s="905"/>
      <c r="BJ18" s="880"/>
      <c r="BK18" s="906"/>
      <c r="BL18" s="905"/>
      <c r="BM18" s="905"/>
      <c r="BN18" s="880"/>
      <c r="BO18" s="881"/>
      <c r="BP18" s="904"/>
      <c r="BQ18" s="905"/>
      <c r="BR18" s="905"/>
      <c r="BS18" s="880"/>
      <c r="BT18" s="906"/>
      <c r="BU18" s="905"/>
      <c r="BV18" s="905"/>
      <c r="BW18" s="880"/>
      <c r="BX18" s="881"/>
    </row>
    <row r="19" spans="2:76">
      <c r="B19" s="11"/>
      <c r="C19" s="120" t="s">
        <v>975</v>
      </c>
      <c r="D19" s="772"/>
      <c r="E19" s="777"/>
      <c r="F19" s="773"/>
      <c r="G19" s="773"/>
      <c r="H19" s="774"/>
      <c r="I19" s="775"/>
      <c r="J19" s="773"/>
      <c r="K19" s="773"/>
      <c r="L19" s="774"/>
      <c r="M19" s="773"/>
      <c r="N19" s="777"/>
      <c r="O19" s="773"/>
      <c r="P19" s="773"/>
      <c r="Q19" s="774"/>
      <c r="R19" s="775"/>
      <c r="S19" s="773"/>
      <c r="T19" s="773"/>
      <c r="U19" s="774"/>
      <c r="V19" s="773"/>
      <c r="W19" s="1268"/>
      <c r="X19" s="1262"/>
      <c r="Y19" s="1262"/>
      <c r="Z19" s="878"/>
      <c r="AA19" s="1295"/>
      <c r="AB19" s="1262"/>
      <c r="AC19" s="1262"/>
      <c r="AD19" s="878"/>
      <c r="AE19" s="893"/>
      <c r="AF19" s="1268"/>
      <c r="AG19" s="1262"/>
      <c r="AH19" s="1262"/>
      <c r="AI19" s="878"/>
      <c r="AJ19" s="1295"/>
      <c r="AK19" s="1262"/>
      <c r="AL19" s="1262"/>
      <c r="AM19" s="878"/>
      <c r="AN19" s="893"/>
      <c r="AO19" s="1268"/>
      <c r="AP19" s="1262"/>
      <c r="AQ19" s="1262"/>
      <c r="AR19" s="878"/>
      <c r="AS19" s="1295"/>
      <c r="AT19" s="1262"/>
      <c r="AU19" s="1262"/>
      <c r="AV19" s="878"/>
      <c r="AW19" s="893"/>
      <c r="AX19" s="1268"/>
      <c r="AY19" s="1262"/>
      <c r="AZ19" s="1262"/>
      <c r="BA19" s="878"/>
      <c r="BB19" s="1295"/>
      <c r="BC19" s="1262"/>
      <c r="BD19" s="1262"/>
      <c r="BE19" s="878"/>
      <c r="BF19" s="893"/>
      <c r="BG19" s="1268"/>
      <c r="BH19" s="1262"/>
      <c r="BI19" s="1262"/>
      <c r="BJ19" s="878"/>
      <c r="BK19" s="1295"/>
      <c r="BL19" s="1262"/>
      <c r="BM19" s="1262"/>
      <c r="BN19" s="878"/>
      <c r="BO19" s="893"/>
      <c r="BP19" s="1268"/>
      <c r="BQ19" s="1262"/>
      <c r="BR19" s="1262"/>
      <c r="BS19" s="878"/>
      <c r="BT19" s="1295"/>
      <c r="BU19" s="1262"/>
      <c r="BV19" s="1262"/>
      <c r="BW19" s="878"/>
      <c r="BX19" s="893"/>
    </row>
    <row r="20" spans="2:76">
      <c r="B20" s="11"/>
      <c r="C20" s="120" t="s">
        <v>976</v>
      </c>
      <c r="D20" s="772"/>
      <c r="E20" s="777"/>
      <c r="F20" s="773"/>
      <c r="G20" s="773"/>
      <c r="H20" s="774"/>
      <c r="I20" s="775"/>
      <c r="J20" s="773"/>
      <c r="K20" s="773"/>
      <c r="L20" s="774"/>
      <c r="M20" s="773"/>
      <c r="N20" s="777"/>
      <c r="O20" s="773"/>
      <c r="P20" s="773"/>
      <c r="Q20" s="774"/>
      <c r="R20" s="775"/>
      <c r="S20" s="773"/>
      <c r="T20" s="773"/>
      <c r="U20" s="774"/>
      <c r="V20" s="773"/>
      <c r="W20" s="1268"/>
      <c r="X20" s="1262"/>
      <c r="Y20" s="1262"/>
      <c r="Z20" s="878"/>
      <c r="AA20" s="1295"/>
      <c r="AB20" s="1262"/>
      <c r="AC20" s="1262"/>
      <c r="AD20" s="878"/>
      <c r="AE20" s="893"/>
      <c r="AF20" s="1268"/>
      <c r="AG20" s="1262"/>
      <c r="AH20" s="1262"/>
      <c r="AI20" s="878"/>
      <c r="AJ20" s="1295"/>
      <c r="AK20" s="1262"/>
      <c r="AL20" s="1262"/>
      <c r="AM20" s="878"/>
      <c r="AN20" s="893"/>
      <c r="AO20" s="1268"/>
      <c r="AP20" s="1262"/>
      <c r="AQ20" s="1262"/>
      <c r="AR20" s="878"/>
      <c r="AS20" s="1295"/>
      <c r="AT20" s="1262"/>
      <c r="AU20" s="1262"/>
      <c r="AV20" s="878"/>
      <c r="AW20" s="893"/>
      <c r="AX20" s="1268"/>
      <c r="AY20" s="1262"/>
      <c r="AZ20" s="1262"/>
      <c r="BA20" s="878"/>
      <c r="BB20" s="1295"/>
      <c r="BC20" s="1262"/>
      <c r="BD20" s="1262"/>
      <c r="BE20" s="878"/>
      <c r="BF20" s="893"/>
      <c r="BG20" s="1268"/>
      <c r="BH20" s="1262"/>
      <c r="BI20" s="1262"/>
      <c r="BJ20" s="878"/>
      <c r="BK20" s="1295"/>
      <c r="BL20" s="1262"/>
      <c r="BM20" s="1262"/>
      <c r="BN20" s="878"/>
      <c r="BO20" s="893"/>
      <c r="BP20" s="1268"/>
      <c r="BQ20" s="1262"/>
      <c r="BR20" s="1262"/>
      <c r="BS20" s="878"/>
      <c r="BT20" s="1295"/>
      <c r="BU20" s="1262"/>
      <c r="BV20" s="1262"/>
      <c r="BW20" s="878"/>
      <c r="BX20" s="893"/>
    </row>
    <row r="21" spans="2:76">
      <c r="B21" s="11"/>
      <c r="C21" s="120" t="s">
        <v>977</v>
      </c>
      <c r="D21" s="772"/>
      <c r="E21" s="777"/>
      <c r="F21" s="773"/>
      <c r="G21" s="773"/>
      <c r="H21" s="774"/>
      <c r="I21" s="775"/>
      <c r="J21" s="773"/>
      <c r="K21" s="773"/>
      <c r="L21" s="774"/>
      <c r="M21" s="773"/>
      <c r="N21" s="777"/>
      <c r="O21" s="773"/>
      <c r="P21" s="773"/>
      <c r="Q21" s="774"/>
      <c r="R21" s="775"/>
      <c r="S21" s="773"/>
      <c r="T21" s="773"/>
      <c r="U21" s="774"/>
      <c r="V21" s="773"/>
      <c r="W21" s="1268"/>
      <c r="X21" s="1262"/>
      <c r="Y21" s="1262"/>
      <c r="Z21" s="878"/>
      <c r="AA21" s="1295"/>
      <c r="AB21" s="1262"/>
      <c r="AC21" s="1262"/>
      <c r="AD21" s="878"/>
      <c r="AE21" s="893"/>
      <c r="AF21" s="1268"/>
      <c r="AG21" s="1262"/>
      <c r="AH21" s="1262"/>
      <c r="AI21" s="878"/>
      <c r="AJ21" s="1295"/>
      <c r="AK21" s="1262"/>
      <c r="AL21" s="1262"/>
      <c r="AM21" s="878"/>
      <c r="AN21" s="893"/>
      <c r="AO21" s="1268"/>
      <c r="AP21" s="1262"/>
      <c r="AQ21" s="1262"/>
      <c r="AR21" s="878"/>
      <c r="AS21" s="1295"/>
      <c r="AT21" s="1262"/>
      <c r="AU21" s="1262"/>
      <c r="AV21" s="878"/>
      <c r="AW21" s="893"/>
      <c r="AX21" s="1268"/>
      <c r="AY21" s="1262"/>
      <c r="AZ21" s="1262"/>
      <c r="BA21" s="878"/>
      <c r="BB21" s="1295"/>
      <c r="BC21" s="1262"/>
      <c r="BD21" s="1262"/>
      <c r="BE21" s="878"/>
      <c r="BF21" s="893"/>
      <c r="BG21" s="1268"/>
      <c r="BH21" s="1262"/>
      <c r="BI21" s="1262"/>
      <c r="BJ21" s="878"/>
      <c r="BK21" s="1295"/>
      <c r="BL21" s="1262"/>
      <c r="BM21" s="1262"/>
      <c r="BN21" s="878"/>
      <c r="BO21" s="893"/>
      <c r="BP21" s="1268"/>
      <c r="BQ21" s="1262"/>
      <c r="BR21" s="1262"/>
      <c r="BS21" s="878"/>
      <c r="BT21" s="1295"/>
      <c r="BU21" s="1262"/>
      <c r="BV21" s="1262"/>
      <c r="BW21" s="878"/>
      <c r="BX21" s="893"/>
    </row>
    <row r="22" spans="2:76" ht="28.5" customHeight="1">
      <c r="B22" s="11"/>
      <c r="C22" s="1537" t="s">
        <v>978</v>
      </c>
      <c r="D22" s="772"/>
      <c r="E22" s="777"/>
      <c r="F22" s="773"/>
      <c r="G22" s="773"/>
      <c r="H22" s="774"/>
      <c r="I22" s="775"/>
      <c r="J22" s="773"/>
      <c r="K22" s="773"/>
      <c r="L22" s="774"/>
      <c r="M22" s="773"/>
      <c r="N22" s="777"/>
      <c r="O22" s="773"/>
      <c r="P22" s="773"/>
      <c r="Q22" s="774"/>
      <c r="R22" s="775"/>
      <c r="S22" s="773"/>
      <c r="T22" s="773"/>
      <c r="U22" s="774"/>
      <c r="V22" s="773"/>
      <c r="W22" s="904"/>
      <c r="X22" s="905"/>
      <c r="Y22" s="905"/>
      <c r="Z22" s="880"/>
      <c r="AA22" s="906"/>
      <c r="AB22" s="905"/>
      <c r="AC22" s="905"/>
      <c r="AD22" s="880"/>
      <c r="AE22" s="881"/>
      <c r="AF22" s="904"/>
      <c r="AG22" s="905"/>
      <c r="AH22" s="905"/>
      <c r="AI22" s="880"/>
      <c r="AJ22" s="906"/>
      <c r="AK22" s="905"/>
      <c r="AL22" s="905"/>
      <c r="AM22" s="880"/>
      <c r="AN22" s="881"/>
      <c r="AO22" s="904"/>
      <c r="AP22" s="905"/>
      <c r="AQ22" s="905"/>
      <c r="AR22" s="880"/>
      <c r="AS22" s="906"/>
      <c r="AT22" s="905"/>
      <c r="AU22" s="905"/>
      <c r="AV22" s="880"/>
      <c r="AW22" s="881"/>
      <c r="AX22" s="904"/>
      <c r="AY22" s="905"/>
      <c r="AZ22" s="905"/>
      <c r="BA22" s="880"/>
      <c r="BB22" s="906"/>
      <c r="BC22" s="905"/>
      <c r="BD22" s="905"/>
      <c r="BE22" s="880"/>
      <c r="BF22" s="881"/>
      <c r="BG22" s="904"/>
      <c r="BH22" s="905"/>
      <c r="BI22" s="905"/>
      <c r="BJ22" s="880"/>
      <c r="BK22" s="906"/>
      <c r="BL22" s="905"/>
      <c r="BM22" s="905"/>
      <c r="BN22" s="880"/>
      <c r="BO22" s="881"/>
      <c r="BP22" s="904"/>
      <c r="BQ22" s="905"/>
      <c r="BR22" s="905"/>
      <c r="BS22" s="880"/>
      <c r="BT22" s="906"/>
      <c r="BU22" s="905"/>
      <c r="BV22" s="905"/>
      <c r="BW22" s="880"/>
      <c r="BX22" s="881"/>
    </row>
    <row r="23" spans="2:76">
      <c r="B23" s="11"/>
      <c r="C23" s="120" t="s">
        <v>979</v>
      </c>
      <c r="D23" s="772"/>
      <c r="E23" s="771"/>
      <c r="F23" s="773"/>
      <c r="G23" s="773"/>
      <c r="H23" s="774"/>
      <c r="I23" s="775"/>
      <c r="J23" s="773"/>
      <c r="K23" s="773"/>
      <c r="L23" s="774"/>
      <c r="M23" s="773"/>
      <c r="N23" s="771"/>
      <c r="O23" s="773"/>
      <c r="P23" s="773"/>
      <c r="Q23" s="774"/>
      <c r="R23" s="775"/>
      <c r="S23" s="773"/>
      <c r="T23" s="773"/>
      <c r="U23" s="774"/>
      <c r="V23" s="773"/>
      <c r="W23" s="896"/>
      <c r="X23" s="897"/>
      <c r="Y23" s="897"/>
      <c r="Z23" s="898"/>
      <c r="AA23" s="898"/>
      <c r="AB23" s="897"/>
      <c r="AC23" s="897"/>
      <c r="AD23" s="898"/>
      <c r="AE23" s="899"/>
      <c r="AF23" s="896"/>
      <c r="AG23" s="897"/>
      <c r="AH23" s="897"/>
      <c r="AI23" s="898"/>
      <c r="AJ23" s="898"/>
      <c r="AK23" s="897"/>
      <c r="AL23" s="897"/>
      <c r="AM23" s="898"/>
      <c r="AN23" s="899"/>
      <c r="AO23" s="896"/>
      <c r="AP23" s="897"/>
      <c r="AQ23" s="897"/>
      <c r="AR23" s="898"/>
      <c r="AS23" s="898"/>
      <c r="AT23" s="897"/>
      <c r="AU23" s="897"/>
      <c r="AV23" s="898"/>
      <c r="AW23" s="899"/>
      <c r="AX23" s="896"/>
      <c r="AY23" s="897"/>
      <c r="AZ23" s="897"/>
      <c r="BA23" s="898"/>
      <c r="BB23" s="898"/>
      <c r="BC23" s="897"/>
      <c r="BD23" s="897"/>
      <c r="BE23" s="898"/>
      <c r="BF23" s="899"/>
      <c r="BG23" s="896"/>
      <c r="BH23" s="897"/>
      <c r="BI23" s="897"/>
      <c r="BJ23" s="898"/>
      <c r="BK23" s="898"/>
      <c r="BL23" s="897"/>
      <c r="BM23" s="897"/>
      <c r="BN23" s="898"/>
      <c r="BO23" s="899"/>
      <c r="BP23" s="896"/>
      <c r="BQ23" s="897"/>
      <c r="BR23" s="897"/>
      <c r="BS23" s="898"/>
      <c r="BT23" s="898"/>
      <c r="BU23" s="897"/>
      <c r="BV23" s="897"/>
      <c r="BW23" s="898"/>
      <c r="BX23" s="899"/>
    </row>
    <row r="24" spans="2:76">
      <c r="B24" s="11"/>
      <c r="C24" s="120" t="s">
        <v>980</v>
      </c>
      <c r="D24" s="772"/>
      <c r="E24" s="777"/>
      <c r="F24" s="773"/>
      <c r="G24" s="773"/>
      <c r="H24" s="774"/>
      <c r="I24" s="775"/>
      <c r="J24" s="773"/>
      <c r="K24" s="773"/>
      <c r="L24" s="774"/>
      <c r="M24" s="773"/>
      <c r="N24" s="777"/>
      <c r="O24" s="773"/>
      <c r="P24" s="773"/>
      <c r="Q24" s="774"/>
      <c r="R24" s="775"/>
      <c r="S24" s="773"/>
      <c r="T24" s="773"/>
      <c r="U24" s="774"/>
      <c r="V24" s="773"/>
      <c r="W24" s="907"/>
      <c r="X24" s="908"/>
      <c r="Y24" s="908"/>
      <c r="Z24" s="909"/>
      <c r="AA24" s="909"/>
      <c r="AB24" s="908"/>
      <c r="AC24" s="908"/>
      <c r="AD24" s="909"/>
      <c r="AE24" s="910"/>
      <c r="AF24" s="907"/>
      <c r="AG24" s="908"/>
      <c r="AH24" s="908"/>
      <c r="AI24" s="909"/>
      <c r="AJ24" s="909"/>
      <c r="AK24" s="908"/>
      <c r="AL24" s="908"/>
      <c r="AM24" s="909"/>
      <c r="AN24" s="910"/>
      <c r="AO24" s="907"/>
      <c r="AP24" s="908"/>
      <c r="AQ24" s="908"/>
      <c r="AR24" s="909"/>
      <c r="AS24" s="909"/>
      <c r="AT24" s="908"/>
      <c r="AU24" s="908"/>
      <c r="AV24" s="909"/>
      <c r="AW24" s="910"/>
      <c r="AX24" s="907"/>
      <c r="AY24" s="908"/>
      <c r="AZ24" s="908"/>
      <c r="BA24" s="909"/>
      <c r="BB24" s="909"/>
      <c r="BC24" s="908"/>
      <c r="BD24" s="908"/>
      <c r="BE24" s="909"/>
      <c r="BF24" s="910"/>
      <c r="BG24" s="907"/>
      <c r="BH24" s="908"/>
      <c r="BI24" s="908"/>
      <c r="BJ24" s="909"/>
      <c r="BK24" s="909"/>
      <c r="BL24" s="908"/>
      <c r="BM24" s="908"/>
      <c r="BN24" s="909"/>
      <c r="BO24" s="910"/>
      <c r="BP24" s="907"/>
      <c r="BQ24" s="908"/>
      <c r="BR24" s="908"/>
      <c r="BS24" s="909"/>
      <c r="BT24" s="909"/>
      <c r="BU24" s="908"/>
      <c r="BV24" s="908"/>
      <c r="BW24" s="909"/>
      <c r="BX24" s="910"/>
    </row>
    <row r="25" spans="2:76">
      <c r="B25" s="11"/>
      <c r="C25" s="1301" t="s">
        <v>981</v>
      </c>
      <c r="D25" s="772"/>
      <c r="E25" s="777"/>
      <c r="F25" s="773"/>
      <c r="G25" s="773"/>
      <c r="H25" s="774"/>
      <c r="I25" s="775"/>
      <c r="J25" s="773"/>
      <c r="K25" s="773"/>
      <c r="L25" s="774"/>
      <c r="M25" s="773"/>
      <c r="N25" s="777"/>
      <c r="O25" s="773"/>
      <c r="P25" s="773"/>
      <c r="Q25" s="774"/>
      <c r="R25" s="775"/>
      <c r="S25" s="773"/>
      <c r="T25" s="773"/>
      <c r="U25" s="774"/>
      <c r="V25" s="773"/>
      <c r="W25" s="894"/>
      <c r="X25" s="895"/>
      <c r="Y25" s="895"/>
      <c r="Z25" s="873"/>
      <c r="AA25" s="873"/>
      <c r="AB25" s="895"/>
      <c r="AC25" s="895"/>
      <c r="AD25" s="1264"/>
      <c r="AE25" s="872"/>
      <c r="AF25" s="894"/>
      <c r="AG25" s="895"/>
      <c r="AH25" s="895"/>
      <c r="AI25" s="873"/>
      <c r="AJ25" s="873"/>
      <c r="AK25" s="895"/>
      <c r="AL25" s="895"/>
      <c r="AM25" s="1264"/>
      <c r="AN25" s="872"/>
      <c r="AO25" s="894"/>
      <c r="AP25" s="895"/>
      <c r="AQ25" s="895"/>
      <c r="AR25" s="873"/>
      <c r="AS25" s="873"/>
      <c r="AT25" s="895"/>
      <c r="AU25" s="895"/>
      <c r="AV25" s="1264"/>
      <c r="AW25" s="872"/>
      <c r="AX25" s="894"/>
      <c r="AY25" s="895"/>
      <c r="AZ25" s="895"/>
      <c r="BA25" s="873"/>
      <c r="BB25" s="873"/>
      <c r="BC25" s="895"/>
      <c r="BD25" s="895"/>
      <c r="BE25" s="1264"/>
      <c r="BF25" s="872"/>
      <c r="BG25" s="894"/>
      <c r="BH25" s="895"/>
      <c r="BI25" s="895"/>
      <c r="BJ25" s="873"/>
      <c r="BK25" s="873"/>
      <c r="BL25" s="895"/>
      <c r="BM25" s="895"/>
      <c r="BN25" s="1264"/>
      <c r="BO25" s="872"/>
      <c r="BP25" s="894"/>
      <c r="BQ25" s="895"/>
      <c r="BR25" s="895"/>
      <c r="BS25" s="873"/>
      <c r="BT25" s="873"/>
      <c r="BU25" s="895"/>
      <c r="BV25" s="895"/>
      <c r="BW25" s="1264"/>
      <c r="BX25" s="872"/>
    </row>
    <row r="26" spans="2:76">
      <c r="B26" s="16">
        <v>2</v>
      </c>
      <c r="C26" s="1536" t="s">
        <v>16</v>
      </c>
      <c r="D26" s="659"/>
      <c r="E26" s="13"/>
      <c r="F26" s="7"/>
      <c r="G26" s="7"/>
      <c r="H26" s="8"/>
      <c r="I26" s="259"/>
      <c r="J26" s="7"/>
      <c r="K26" s="7"/>
      <c r="L26" s="8"/>
      <c r="M26" s="7"/>
      <c r="N26" s="13"/>
      <c r="O26" s="7"/>
      <c r="P26" s="7"/>
      <c r="Q26" s="8"/>
      <c r="R26" s="259"/>
      <c r="S26" s="7"/>
      <c r="T26" s="7"/>
      <c r="U26" s="8"/>
      <c r="V26" s="7"/>
      <c r="W26" s="253"/>
      <c r="X26" s="7"/>
      <c r="Y26" s="7"/>
      <c r="Z26" s="8"/>
      <c r="AA26" s="8"/>
      <c r="AB26" s="7"/>
      <c r="AC26" s="7"/>
      <c r="AD26" s="8"/>
      <c r="AE26" s="254"/>
      <c r="AF26" s="253"/>
      <c r="AG26" s="7"/>
      <c r="AH26" s="7"/>
      <c r="AI26" s="8"/>
      <c r="AJ26" s="8"/>
      <c r="AK26" s="7"/>
      <c r="AL26" s="7"/>
      <c r="AM26" s="8"/>
      <c r="AN26" s="254"/>
      <c r="AO26" s="253"/>
      <c r="AP26" s="7"/>
      <c r="AQ26" s="7"/>
      <c r="AR26" s="8"/>
      <c r="AS26" s="8"/>
      <c r="AT26" s="7"/>
      <c r="AU26" s="7"/>
      <c r="AV26" s="8"/>
      <c r="AW26" s="254"/>
      <c r="AX26" s="253"/>
      <c r="AY26" s="7"/>
      <c r="AZ26" s="7"/>
      <c r="BA26" s="8"/>
      <c r="BB26" s="8"/>
      <c r="BC26" s="7"/>
      <c r="BD26" s="7"/>
      <c r="BE26" s="8"/>
      <c r="BF26" s="254"/>
      <c r="BG26" s="253"/>
      <c r="BH26" s="7"/>
      <c r="BI26" s="7"/>
      <c r="BJ26" s="8"/>
      <c r="BK26" s="8"/>
      <c r="BL26" s="7"/>
      <c r="BM26" s="7"/>
      <c r="BN26" s="8"/>
      <c r="BO26" s="254"/>
      <c r="BP26" s="253"/>
      <c r="BQ26" s="7"/>
      <c r="BR26" s="7"/>
      <c r="BS26" s="8"/>
      <c r="BT26" s="8"/>
      <c r="BU26" s="7"/>
      <c r="BV26" s="7"/>
      <c r="BW26" s="8"/>
      <c r="BX26" s="254"/>
    </row>
    <row r="27" spans="2:76">
      <c r="B27" s="11"/>
      <c r="C27" s="120" t="s">
        <v>982</v>
      </c>
      <c r="D27" s="1273">
        <v>359802102.24000001</v>
      </c>
      <c r="E27" s="1274"/>
      <c r="F27" s="887"/>
      <c r="G27" s="887"/>
      <c r="H27" s="889"/>
      <c r="I27" s="1275"/>
      <c r="J27" s="1276"/>
      <c r="K27" s="1277"/>
      <c r="L27" s="1278"/>
      <c r="M27" s="890"/>
      <c r="N27" s="1279"/>
      <c r="O27" s="890"/>
      <c r="P27" s="890"/>
      <c r="Q27" s="1280"/>
      <c r="R27" s="1269"/>
      <c r="S27" s="892"/>
      <c r="T27" s="892"/>
      <c r="U27" s="1281"/>
      <c r="V27" s="891"/>
      <c r="W27" s="1263"/>
      <c r="X27" s="911"/>
      <c r="Y27" s="911"/>
      <c r="Z27" s="873"/>
      <c r="AA27" s="873"/>
      <c r="AB27" s="911"/>
      <c r="AC27" s="911"/>
      <c r="AD27" s="873"/>
      <c r="AE27" s="872"/>
      <c r="AF27" s="1263"/>
      <c r="AG27" s="911"/>
      <c r="AH27" s="911"/>
      <c r="AI27" s="873"/>
      <c r="AJ27" s="873"/>
      <c r="AK27" s="911"/>
      <c r="AL27" s="911"/>
      <c r="AM27" s="873"/>
      <c r="AN27" s="872"/>
      <c r="AO27" s="1263"/>
      <c r="AP27" s="911"/>
      <c r="AQ27" s="911"/>
      <c r="AR27" s="873"/>
      <c r="AS27" s="873"/>
      <c r="AT27" s="911"/>
      <c r="AU27" s="911"/>
      <c r="AV27" s="873"/>
      <c r="AW27" s="872"/>
      <c r="AX27" s="1263"/>
      <c r="AY27" s="911"/>
      <c r="AZ27" s="911"/>
      <c r="BA27" s="873"/>
      <c r="BB27" s="873"/>
      <c r="BC27" s="911"/>
      <c r="BD27" s="911"/>
      <c r="BE27" s="873"/>
      <c r="BF27" s="872"/>
      <c r="BG27" s="1263"/>
      <c r="BH27" s="911"/>
      <c r="BI27" s="911"/>
      <c r="BJ27" s="873"/>
      <c r="BK27" s="873"/>
      <c r="BL27" s="911"/>
      <c r="BM27" s="911"/>
      <c r="BN27" s="873"/>
      <c r="BO27" s="872"/>
      <c r="BP27" s="1263"/>
      <c r="BQ27" s="911"/>
      <c r="BR27" s="911"/>
      <c r="BS27" s="873"/>
      <c r="BT27" s="873"/>
      <c r="BU27" s="911"/>
      <c r="BV27" s="911"/>
      <c r="BW27" s="873"/>
      <c r="BX27" s="872"/>
    </row>
    <row r="28" spans="2:76">
      <c r="B28" s="11"/>
      <c r="C28" s="1537" t="s">
        <v>975</v>
      </c>
      <c r="D28" s="1273">
        <v>-1743257.69</v>
      </c>
      <c r="E28" s="1274"/>
      <c r="F28" s="887"/>
      <c r="G28" s="887"/>
      <c r="H28" s="1278"/>
      <c r="I28" s="1275"/>
      <c r="J28" s="1276"/>
      <c r="K28" s="1282"/>
      <c r="L28" s="1278"/>
      <c r="M28" s="890"/>
      <c r="N28" s="1283"/>
      <c r="O28" s="892"/>
      <c r="P28" s="892"/>
      <c r="Q28" s="1281"/>
      <c r="R28" s="1269"/>
      <c r="S28" s="892"/>
      <c r="T28" s="892"/>
      <c r="U28" s="1281"/>
      <c r="V28" s="892"/>
      <c r="W28" s="900"/>
      <c r="X28" s="901"/>
      <c r="Y28" s="901"/>
      <c r="Z28" s="873"/>
      <c r="AA28" s="903"/>
      <c r="AB28" s="901"/>
      <c r="AC28" s="901"/>
      <c r="AD28" s="873"/>
      <c r="AE28" s="872"/>
      <c r="AF28" s="900"/>
      <c r="AG28" s="901"/>
      <c r="AH28" s="901"/>
      <c r="AI28" s="873"/>
      <c r="AJ28" s="903"/>
      <c r="AK28" s="901"/>
      <c r="AL28" s="901"/>
      <c r="AM28" s="873"/>
      <c r="AN28" s="872"/>
      <c r="AO28" s="900"/>
      <c r="AP28" s="901"/>
      <c r="AQ28" s="901"/>
      <c r="AR28" s="873"/>
      <c r="AS28" s="903"/>
      <c r="AT28" s="901"/>
      <c r="AU28" s="901"/>
      <c r="AV28" s="873"/>
      <c r="AW28" s="872"/>
      <c r="AX28" s="900"/>
      <c r="AY28" s="901"/>
      <c r="AZ28" s="901"/>
      <c r="BA28" s="873"/>
      <c r="BB28" s="903"/>
      <c r="BC28" s="901"/>
      <c r="BD28" s="901"/>
      <c r="BE28" s="873"/>
      <c r="BF28" s="872"/>
      <c r="BG28" s="900"/>
      <c r="BH28" s="901"/>
      <c r="BI28" s="901"/>
      <c r="BJ28" s="873"/>
      <c r="BK28" s="903"/>
      <c r="BL28" s="901"/>
      <c r="BM28" s="901"/>
      <c r="BN28" s="873"/>
      <c r="BO28" s="872"/>
      <c r="BP28" s="900"/>
      <c r="BQ28" s="901"/>
      <c r="BR28" s="901"/>
      <c r="BS28" s="873"/>
      <c r="BT28" s="903"/>
      <c r="BU28" s="901"/>
      <c r="BV28" s="901"/>
      <c r="BW28" s="873"/>
      <c r="BX28" s="872"/>
    </row>
    <row r="29" spans="2:76">
      <c r="B29" s="11"/>
      <c r="C29" s="120" t="s">
        <v>976</v>
      </c>
      <c r="D29" s="1273">
        <v>-1288574.1600000001</v>
      </c>
      <c r="E29" s="1274"/>
      <c r="F29" s="887"/>
      <c r="G29" s="887"/>
      <c r="H29" s="1278"/>
      <c r="I29" s="1275"/>
      <c r="J29" s="1276"/>
      <c r="K29" s="1282"/>
      <c r="L29" s="1278"/>
      <c r="M29" s="890"/>
      <c r="N29" s="1283"/>
      <c r="O29" s="892"/>
      <c r="P29" s="892"/>
      <c r="Q29" s="1281"/>
      <c r="R29" s="1269"/>
      <c r="S29" s="892"/>
      <c r="T29" s="892"/>
      <c r="U29" s="1281"/>
      <c r="V29" s="892"/>
      <c r="W29" s="874"/>
      <c r="X29" s="875"/>
      <c r="Y29" s="875"/>
      <c r="Z29" s="873"/>
      <c r="AA29" s="903"/>
      <c r="AB29" s="901"/>
      <c r="AC29" s="901"/>
      <c r="AD29" s="873"/>
      <c r="AE29" s="872"/>
      <c r="AF29" s="874"/>
      <c r="AG29" s="875"/>
      <c r="AH29" s="875"/>
      <c r="AI29" s="873"/>
      <c r="AJ29" s="903"/>
      <c r="AK29" s="901"/>
      <c r="AL29" s="901"/>
      <c r="AM29" s="873"/>
      <c r="AN29" s="872"/>
      <c r="AO29" s="874"/>
      <c r="AP29" s="875"/>
      <c r="AQ29" s="875"/>
      <c r="AR29" s="873"/>
      <c r="AS29" s="903"/>
      <c r="AT29" s="901"/>
      <c r="AU29" s="901"/>
      <c r="AV29" s="873"/>
      <c r="AW29" s="872"/>
      <c r="AX29" s="874"/>
      <c r="AY29" s="875"/>
      <c r="AZ29" s="875"/>
      <c r="BA29" s="873"/>
      <c r="BB29" s="903"/>
      <c r="BC29" s="901"/>
      <c r="BD29" s="901"/>
      <c r="BE29" s="873"/>
      <c r="BF29" s="872"/>
      <c r="BG29" s="874"/>
      <c r="BH29" s="875"/>
      <c r="BI29" s="875"/>
      <c r="BJ29" s="873"/>
      <c r="BK29" s="903"/>
      <c r="BL29" s="901"/>
      <c r="BM29" s="901"/>
      <c r="BN29" s="873"/>
      <c r="BO29" s="872"/>
      <c r="BP29" s="874"/>
      <c r="BQ29" s="875"/>
      <c r="BR29" s="875"/>
      <c r="BS29" s="873"/>
      <c r="BT29" s="903"/>
      <c r="BU29" s="901"/>
      <c r="BV29" s="901"/>
      <c r="BW29" s="873"/>
      <c r="BX29" s="872"/>
    </row>
    <row r="30" spans="2:76">
      <c r="B30" s="11"/>
      <c r="C30" s="1537" t="s">
        <v>977</v>
      </c>
      <c r="D30" s="1284"/>
      <c r="E30" s="1283"/>
      <c r="F30" s="892"/>
      <c r="G30" s="892"/>
      <c r="H30" s="1278"/>
      <c r="I30" s="1269"/>
      <c r="J30" s="892"/>
      <c r="K30" s="892"/>
      <c r="L30" s="1278"/>
      <c r="M30" s="890"/>
      <c r="N30" s="1283"/>
      <c r="O30" s="892"/>
      <c r="P30" s="892"/>
      <c r="Q30" s="1281"/>
      <c r="R30" s="1269"/>
      <c r="S30" s="892"/>
      <c r="T30" s="892"/>
      <c r="U30" s="1281"/>
      <c r="V30" s="892"/>
      <c r="W30" s="900"/>
      <c r="X30" s="901"/>
      <c r="Y30" s="901"/>
      <c r="Z30" s="873"/>
      <c r="AA30" s="903"/>
      <c r="AB30" s="901"/>
      <c r="AC30" s="901"/>
      <c r="AD30" s="873"/>
      <c r="AE30" s="872"/>
      <c r="AF30" s="900"/>
      <c r="AG30" s="901"/>
      <c r="AH30" s="901"/>
      <c r="AI30" s="873"/>
      <c r="AJ30" s="903"/>
      <c r="AK30" s="901"/>
      <c r="AL30" s="901"/>
      <c r="AM30" s="873"/>
      <c r="AN30" s="872"/>
      <c r="AO30" s="900"/>
      <c r="AP30" s="901"/>
      <c r="AQ30" s="901"/>
      <c r="AR30" s="873"/>
      <c r="AS30" s="903"/>
      <c r="AT30" s="901"/>
      <c r="AU30" s="901"/>
      <c r="AV30" s="873"/>
      <c r="AW30" s="872"/>
      <c r="AX30" s="900"/>
      <c r="AY30" s="901"/>
      <c r="AZ30" s="901"/>
      <c r="BA30" s="873"/>
      <c r="BB30" s="903"/>
      <c r="BC30" s="901"/>
      <c r="BD30" s="901"/>
      <c r="BE30" s="873"/>
      <c r="BF30" s="872"/>
      <c r="BG30" s="900"/>
      <c r="BH30" s="901"/>
      <c r="BI30" s="901"/>
      <c r="BJ30" s="873"/>
      <c r="BK30" s="903"/>
      <c r="BL30" s="901"/>
      <c r="BM30" s="901"/>
      <c r="BN30" s="873"/>
      <c r="BO30" s="872"/>
      <c r="BP30" s="900"/>
      <c r="BQ30" s="901"/>
      <c r="BR30" s="901"/>
      <c r="BS30" s="873"/>
      <c r="BT30" s="903"/>
      <c r="BU30" s="901"/>
      <c r="BV30" s="901"/>
      <c r="BW30" s="873"/>
      <c r="BX30" s="872"/>
    </row>
    <row r="31" spans="2:76">
      <c r="B31" s="11"/>
      <c r="C31" s="120" t="s">
        <v>983</v>
      </c>
      <c r="D31" s="1284"/>
      <c r="E31" s="1283"/>
      <c r="F31" s="892"/>
      <c r="G31" s="892"/>
      <c r="H31" s="1278"/>
      <c r="I31" s="1269"/>
      <c r="J31" s="892"/>
      <c r="K31" s="892"/>
      <c r="L31" s="1278"/>
      <c r="M31" s="890"/>
      <c r="N31" s="1283"/>
      <c r="O31" s="892"/>
      <c r="P31" s="892"/>
      <c r="Q31" s="1281"/>
      <c r="R31" s="1269"/>
      <c r="S31" s="892"/>
      <c r="T31" s="892"/>
      <c r="U31" s="1281"/>
      <c r="V31" s="892"/>
      <c r="W31" s="900"/>
      <c r="X31" s="901"/>
      <c r="Y31" s="901"/>
      <c r="Z31" s="873"/>
      <c r="AA31" s="903"/>
      <c r="AB31" s="901"/>
      <c r="AC31" s="901"/>
      <c r="AD31" s="873"/>
      <c r="AE31" s="872"/>
      <c r="AF31" s="900"/>
      <c r="AG31" s="901"/>
      <c r="AH31" s="901"/>
      <c r="AI31" s="873"/>
      <c r="AJ31" s="903"/>
      <c r="AK31" s="901"/>
      <c r="AL31" s="901"/>
      <c r="AM31" s="873"/>
      <c r="AN31" s="872"/>
      <c r="AO31" s="900"/>
      <c r="AP31" s="901"/>
      <c r="AQ31" s="901"/>
      <c r="AR31" s="873"/>
      <c r="AS31" s="903"/>
      <c r="AT31" s="901"/>
      <c r="AU31" s="901"/>
      <c r="AV31" s="873"/>
      <c r="AW31" s="872"/>
      <c r="AX31" s="900"/>
      <c r="AY31" s="901"/>
      <c r="AZ31" s="901"/>
      <c r="BA31" s="873"/>
      <c r="BB31" s="903"/>
      <c r="BC31" s="901"/>
      <c r="BD31" s="901"/>
      <c r="BE31" s="873"/>
      <c r="BF31" s="872"/>
      <c r="BG31" s="900"/>
      <c r="BH31" s="901"/>
      <c r="BI31" s="901"/>
      <c r="BJ31" s="873"/>
      <c r="BK31" s="903"/>
      <c r="BL31" s="901"/>
      <c r="BM31" s="901"/>
      <c r="BN31" s="873"/>
      <c r="BO31" s="872"/>
      <c r="BP31" s="900"/>
      <c r="BQ31" s="901"/>
      <c r="BR31" s="901"/>
      <c r="BS31" s="873"/>
      <c r="BT31" s="903"/>
      <c r="BU31" s="901"/>
      <c r="BV31" s="901"/>
      <c r="BW31" s="873"/>
      <c r="BX31" s="872"/>
    </row>
    <row r="32" spans="2:76" ht="15" thickBot="1">
      <c r="B32" s="14"/>
      <c r="C32" s="123" t="s">
        <v>979</v>
      </c>
      <c r="D32" s="1285">
        <v>355179443.27999997</v>
      </c>
      <c r="E32" s="1286"/>
      <c r="F32" s="1287"/>
      <c r="G32" s="1287"/>
      <c r="H32" s="1288"/>
      <c r="I32" s="1289"/>
      <c r="J32" s="1290"/>
      <c r="K32" s="1287"/>
      <c r="L32" s="1291"/>
      <c r="M32" s="1292"/>
      <c r="N32" s="1293"/>
      <c r="O32" s="1270"/>
      <c r="P32" s="1270"/>
      <c r="Q32" s="1271"/>
      <c r="R32" s="1272"/>
      <c r="S32" s="1270"/>
      <c r="T32" s="1270"/>
      <c r="U32" s="1271"/>
      <c r="V32" s="1270"/>
      <c r="W32" s="919"/>
      <c r="X32" s="573"/>
      <c r="Y32" s="573"/>
      <c r="Z32" s="574"/>
      <c r="AA32" s="575"/>
      <c r="AB32" s="573"/>
      <c r="AC32" s="573"/>
      <c r="AD32" s="574"/>
      <c r="AE32" s="576"/>
      <c r="AF32" s="919"/>
      <c r="AG32" s="573"/>
      <c r="AH32" s="573"/>
      <c r="AI32" s="574"/>
      <c r="AJ32" s="575"/>
      <c r="AK32" s="573"/>
      <c r="AL32" s="573"/>
      <c r="AM32" s="574"/>
      <c r="AN32" s="576"/>
      <c r="AO32" s="919"/>
      <c r="AP32" s="573"/>
      <c r="AQ32" s="573"/>
      <c r="AR32" s="574"/>
      <c r="AS32" s="575"/>
      <c r="AT32" s="573"/>
      <c r="AU32" s="573"/>
      <c r="AV32" s="574"/>
      <c r="AW32" s="576"/>
      <c r="AX32" s="919"/>
      <c r="AY32" s="573"/>
      <c r="AZ32" s="573"/>
      <c r="BA32" s="574"/>
      <c r="BB32" s="575"/>
      <c r="BC32" s="573"/>
      <c r="BD32" s="573"/>
      <c r="BE32" s="574"/>
      <c r="BF32" s="576"/>
      <c r="BG32" s="919"/>
      <c r="BH32" s="573"/>
      <c r="BI32" s="573"/>
      <c r="BJ32" s="574"/>
      <c r="BK32" s="575"/>
      <c r="BL32" s="573"/>
      <c r="BM32" s="573"/>
      <c r="BN32" s="574"/>
      <c r="BO32" s="576"/>
      <c r="BP32" s="919"/>
      <c r="BQ32" s="573"/>
      <c r="BR32" s="573"/>
      <c r="BS32" s="574"/>
      <c r="BT32" s="575"/>
      <c r="BU32" s="573"/>
      <c r="BV32" s="573"/>
      <c r="BW32" s="574"/>
      <c r="BX32" s="576"/>
    </row>
    <row r="33" spans="2:76" s="4" customFormat="1">
      <c r="B33" s="795"/>
      <c r="C33" s="120"/>
      <c r="D33" s="886"/>
      <c r="E33" s="887"/>
      <c r="F33" s="887"/>
      <c r="G33" s="887"/>
      <c r="H33" s="888"/>
      <c r="I33" s="889"/>
      <c r="J33" s="887"/>
      <c r="K33" s="887"/>
      <c r="L33" s="890"/>
      <c r="M33" s="891"/>
      <c r="N33" s="795"/>
      <c r="O33" s="892"/>
      <c r="P33" s="892"/>
      <c r="Q33" s="892"/>
      <c r="R33" s="892"/>
      <c r="S33" s="892"/>
      <c r="T33" s="892"/>
      <c r="U33" s="892"/>
      <c r="V33" s="892"/>
      <c r="W33" s="892"/>
      <c r="X33" s="892"/>
      <c r="Y33" s="892"/>
      <c r="Z33" s="892"/>
      <c r="AA33" s="892"/>
      <c r="AB33" s="892"/>
      <c r="AC33" s="892"/>
      <c r="AD33" s="892"/>
      <c r="AE33" s="892"/>
      <c r="AF33" s="892"/>
      <c r="AG33" s="892"/>
      <c r="AH33" s="892"/>
      <c r="AI33" s="892"/>
      <c r="AJ33" s="892"/>
      <c r="AK33" s="892"/>
      <c r="AL33" s="892"/>
      <c r="AM33" s="892"/>
      <c r="AN33" s="892"/>
      <c r="AO33" s="892"/>
      <c r="AP33" s="892"/>
      <c r="AQ33" s="892"/>
      <c r="AR33" s="892"/>
      <c r="AS33" s="892"/>
      <c r="AT33" s="892"/>
      <c r="AU33" s="892"/>
      <c r="AV33" s="892"/>
      <c r="AW33" s="892"/>
      <c r="AX33" s="892"/>
      <c r="AY33" s="892"/>
      <c r="AZ33" s="892"/>
      <c r="BA33" s="892"/>
      <c r="BB33" s="892"/>
      <c r="BC33" s="892"/>
      <c r="BD33" s="892"/>
      <c r="BE33" s="892"/>
      <c r="BF33" s="892"/>
      <c r="BG33" s="892"/>
      <c r="BH33" s="892"/>
      <c r="BI33" s="892"/>
      <c r="BJ33" s="892"/>
      <c r="BK33" s="892"/>
      <c r="BL33" s="892"/>
      <c r="BM33" s="892"/>
      <c r="BN33" s="892"/>
      <c r="BO33" s="892"/>
      <c r="BP33" s="892"/>
      <c r="BQ33" s="892"/>
      <c r="BR33" s="892"/>
      <c r="BS33" s="892"/>
      <c r="BT33" s="892"/>
      <c r="BU33" s="892"/>
      <c r="BV33" s="892"/>
      <c r="BW33" s="892"/>
      <c r="BX33" s="892"/>
    </row>
  </sheetData>
  <mergeCells count="9">
    <mergeCell ref="B2:E3"/>
    <mergeCell ref="E5:L5"/>
    <mergeCell ref="N5:V5"/>
    <mergeCell ref="W5:AE5"/>
    <mergeCell ref="BP5:BX5"/>
    <mergeCell ref="AF5:AN5"/>
    <mergeCell ref="AO5:AW5"/>
    <mergeCell ref="AX5:BF5"/>
    <mergeCell ref="BG5:BO5"/>
  </mergeCells>
  <hyperlinks>
    <hyperlink ref="C1" location="TOC!A1" display="Retour à la table des matières"/>
    <hyperlink ref="D1" location="Consignes!A1" display="CONSIGNES"/>
  </hyperlinks>
  <pageMargins left="0.7" right="0.7" top="0.75" bottom="0.75" header="0.3" footer="0.3"/>
  <pageSetup paperSize="9" scale="86" fitToWidth="0" orientation="landscape" horizontalDpi="1200" verticalDpi="1200"/>
  <drawing r:id="rId1"/>
  <legacy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enableFormatConditionsCalculation="0">
    <tabColor rgb="FF00B050"/>
  </sheetPr>
  <dimension ref="A1:J17"/>
  <sheetViews>
    <sheetView showGridLines="0" topLeftCell="C1" workbookViewId="0">
      <selection activeCell="C16" sqref="C6:J16"/>
    </sheetView>
  </sheetViews>
  <sheetFormatPr baseColWidth="10" defaultColWidth="10.83203125" defaultRowHeight="14" x14ac:dyDescent="0"/>
  <cols>
    <col min="1" max="1" width="7" customWidth="1"/>
    <col min="2" max="2" width="36.5" style="41" bestFit="1" customWidth="1"/>
    <col min="3" max="4" width="17.83203125" customWidth="1"/>
    <col min="5" max="9" width="21.6640625" customWidth="1"/>
    <col min="10" max="10" width="25.33203125" customWidth="1"/>
  </cols>
  <sheetData>
    <row r="1" spans="1:10">
      <c r="B1" s="113" t="s">
        <v>704</v>
      </c>
      <c r="D1" s="1533" t="s">
        <v>705</v>
      </c>
      <c r="E1" s="1534" t="s">
        <v>706</v>
      </c>
    </row>
    <row r="2" spans="1:10" s="73" customFormat="1" ht="15.5" customHeight="1">
      <c r="A2"/>
      <c r="B2" s="2273" t="s">
        <v>984</v>
      </c>
      <c r="C2" s="2273"/>
      <c r="D2" s="2273"/>
      <c r="E2" s="2273"/>
      <c r="F2" s="2273"/>
      <c r="G2" s="2273"/>
    </row>
    <row r="3" spans="1:10" s="73" customFormat="1" ht="15.5" customHeight="1">
      <c r="A3"/>
      <c r="B3" s="2273"/>
      <c r="C3" s="2273"/>
      <c r="D3" s="2273"/>
      <c r="E3" s="2273"/>
      <c r="F3" s="2273"/>
      <c r="G3" s="2273"/>
    </row>
    <row r="4" spans="1:10" ht="9.5" customHeight="1" thickBot="1">
      <c r="B4" s="74"/>
      <c r="C4" s="74"/>
      <c r="D4" s="74"/>
    </row>
    <row r="5" spans="1:10">
      <c r="B5" s="42"/>
      <c r="C5" s="1306" t="s">
        <v>708</v>
      </c>
      <c r="D5" s="1307" t="s">
        <v>809</v>
      </c>
      <c r="E5" s="1316" t="s">
        <v>763</v>
      </c>
      <c r="F5" s="75" t="s">
        <v>764</v>
      </c>
      <c r="G5" s="75" t="s">
        <v>765</v>
      </c>
      <c r="H5" s="75" t="s">
        <v>766</v>
      </c>
      <c r="I5" s="75" t="s">
        <v>767</v>
      </c>
      <c r="J5" s="76" t="s">
        <v>768</v>
      </c>
    </row>
    <row r="6" spans="1:10">
      <c r="B6" s="43" t="s">
        <v>985</v>
      </c>
      <c r="C6" s="1308"/>
      <c r="D6" s="1309"/>
      <c r="E6" s="1317"/>
      <c r="F6" s="920"/>
      <c r="G6" s="920"/>
      <c r="H6" s="920"/>
      <c r="I6" s="920"/>
      <c r="J6" s="922"/>
    </row>
    <row r="7" spans="1:10">
      <c r="B7" s="44" t="s">
        <v>986</v>
      </c>
      <c r="C7" s="771"/>
      <c r="D7" s="1310"/>
      <c r="E7" s="1318"/>
      <c r="F7" s="785"/>
      <c r="G7" s="785"/>
      <c r="H7" s="785"/>
      <c r="I7" s="785"/>
      <c r="J7" s="921"/>
    </row>
    <row r="8" spans="1:10">
      <c r="B8" s="45" t="s">
        <v>987</v>
      </c>
      <c r="C8" s="771"/>
      <c r="D8" s="1311"/>
      <c r="E8" s="1319"/>
      <c r="F8" s="125"/>
      <c r="G8" s="125"/>
      <c r="H8" s="125"/>
      <c r="I8" s="125"/>
      <c r="J8" s="923"/>
    </row>
    <row r="9" spans="1:10">
      <c r="B9" s="44"/>
      <c r="C9" s="771"/>
      <c r="D9" s="1311"/>
      <c r="E9" s="1320"/>
      <c r="F9" s="1"/>
      <c r="G9" s="1"/>
      <c r="H9" s="1"/>
      <c r="I9" s="1"/>
      <c r="J9" s="12"/>
    </row>
    <row r="10" spans="1:10">
      <c r="B10" s="44" t="s">
        <v>988</v>
      </c>
      <c r="C10" s="1312"/>
      <c r="D10" s="1311"/>
      <c r="E10" s="1321"/>
      <c r="F10" s="925"/>
      <c r="G10" s="925"/>
      <c r="H10" s="925"/>
      <c r="I10" s="925"/>
      <c r="J10" s="926"/>
    </row>
    <row r="11" spans="1:10">
      <c r="B11" s="44" t="s">
        <v>989</v>
      </c>
      <c r="C11" s="1312"/>
      <c r="D11" s="1311"/>
      <c r="E11" s="1321"/>
      <c r="F11" s="925"/>
      <c r="G11" s="925"/>
      <c r="H11" s="925"/>
      <c r="I11" s="925"/>
      <c r="J11" s="926"/>
    </row>
    <row r="12" spans="1:10">
      <c r="B12" s="45" t="s">
        <v>990</v>
      </c>
      <c r="C12" s="1313"/>
      <c r="D12" s="1311"/>
      <c r="E12" s="1322"/>
      <c r="F12" s="784"/>
      <c r="G12" s="784"/>
      <c r="H12" s="784"/>
      <c r="I12" s="784"/>
      <c r="J12" s="1302"/>
    </row>
    <row r="13" spans="1:10">
      <c r="B13" s="44"/>
      <c r="C13" s="771"/>
      <c r="D13" s="1311"/>
      <c r="E13" s="1320"/>
      <c r="F13" s="1"/>
      <c r="G13" s="1"/>
      <c r="H13" s="1"/>
      <c r="I13" s="1"/>
      <c r="J13" s="12"/>
    </row>
    <row r="14" spans="1:10" ht="15" thickBot="1">
      <c r="B14" s="46" t="s">
        <v>787</v>
      </c>
      <c r="C14" s="1314"/>
      <c r="D14" s="1315"/>
      <c r="E14" s="1323"/>
      <c r="F14" s="786"/>
      <c r="G14" s="786"/>
      <c r="H14" s="786"/>
      <c r="I14" s="786"/>
      <c r="J14" s="927"/>
    </row>
    <row r="15" spans="1:10">
      <c r="C15" s="826"/>
      <c r="D15" s="826"/>
    </row>
    <row r="16" spans="1:10" ht="15" thickBot="1">
      <c r="B16" s="1303" t="s">
        <v>991</v>
      </c>
      <c r="C16" s="1304"/>
      <c r="D16" s="1304"/>
      <c r="E16" s="1305"/>
      <c r="F16" s="1305"/>
      <c r="G16" s="1305"/>
      <c r="H16" s="1305"/>
      <c r="I16" s="1305"/>
      <c r="J16" s="1305"/>
    </row>
    <row r="17" ht="15" thickTop="1"/>
  </sheetData>
  <mergeCells count="1">
    <mergeCell ref="B2:G3"/>
  </mergeCells>
  <conditionalFormatting sqref="C5:E5">
    <cfRule type="cellIs" dxfId="79" priority="4" operator="equal">
      <formula>"HIDE"</formula>
    </cfRule>
  </conditionalFormatting>
  <conditionalFormatting sqref="E5">
    <cfRule type="cellIs" dxfId="78" priority="3" operator="equal">
      <formula>"HIDE"</formula>
    </cfRule>
  </conditionalFormatting>
  <conditionalFormatting sqref="F5:J5">
    <cfRule type="cellIs" dxfId="77" priority="2" operator="equal">
      <formula>"HIDE"</formula>
    </cfRule>
  </conditionalFormatting>
  <conditionalFormatting sqref="F5:J5">
    <cfRule type="cellIs" dxfId="76" priority="1" operator="equal">
      <formula>"HIDE"</formula>
    </cfRule>
  </conditionalFormatting>
  <hyperlinks>
    <hyperlink ref="B1" location="TOC!A1" display="Retour à la table des matières"/>
    <hyperlink ref="D1" location="Consignes!A1" display="CONSIGNES"/>
  </hyperlinks>
  <pageMargins left="0.7" right="0.7" top="0.75" bottom="0.75" header="0.3" footer="0.3"/>
  <pageSetup paperSize="9" orientation="landscape"/>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00B050"/>
    <pageSetUpPr fitToPage="1"/>
  </sheetPr>
  <dimension ref="A1:X97"/>
  <sheetViews>
    <sheetView showGridLines="0" workbookViewId="0">
      <selection activeCell="C7" sqref="C7:Q89"/>
    </sheetView>
  </sheetViews>
  <sheetFormatPr baseColWidth="10" defaultColWidth="10.83203125" defaultRowHeight="14" x14ac:dyDescent="0"/>
  <cols>
    <col min="1" max="1" width="3.83203125" customWidth="1"/>
    <col min="2" max="2" width="7.5" style="41" customWidth="1"/>
    <col min="3" max="3" width="27" style="41" customWidth="1"/>
    <col min="4" max="4" width="22.5" style="41" customWidth="1"/>
    <col min="5" max="17" width="22.5" customWidth="1"/>
    <col min="18" max="18" width="3.1640625" customWidth="1"/>
    <col min="19" max="24" width="22.5" customWidth="1"/>
  </cols>
  <sheetData>
    <row r="1" spans="1:24">
      <c r="B1" s="113" t="s">
        <v>704</v>
      </c>
      <c r="C1" s="113"/>
      <c r="D1" s="113"/>
      <c r="E1" s="1533" t="s">
        <v>705</v>
      </c>
      <c r="F1" s="1534" t="s">
        <v>706</v>
      </c>
    </row>
    <row r="2" spans="1:24">
      <c r="B2" s="113"/>
      <c r="C2" s="113"/>
      <c r="D2" s="113"/>
    </row>
    <row r="3" spans="1:24" s="73" customFormat="1" ht="15.5" customHeight="1">
      <c r="A3"/>
      <c r="B3" s="2273" t="s">
        <v>992</v>
      </c>
      <c r="C3" s="2273"/>
      <c r="D3" s="2273"/>
      <c r="E3" s="2273"/>
      <c r="F3" s="2273"/>
      <c r="G3" s="2273"/>
      <c r="H3" s="2273"/>
      <c r="I3" s="2273"/>
      <c r="J3" s="2273"/>
      <c r="K3" s="2273"/>
      <c r="L3" s="2273"/>
      <c r="M3" s="2273"/>
      <c r="N3" s="2273"/>
      <c r="O3" s="2273"/>
      <c r="P3" s="160"/>
    </row>
    <row r="4" spans="1:24" s="73" customFormat="1" ht="15.5" customHeight="1">
      <c r="A4"/>
      <c r="B4" s="2273"/>
      <c r="C4" s="2273"/>
      <c r="D4" s="2273"/>
      <c r="E4" s="2273"/>
      <c r="F4" s="2273"/>
      <c r="G4" s="2273"/>
      <c r="H4" s="2273"/>
      <c r="I4" s="2273"/>
      <c r="J4" s="2273"/>
      <c r="K4" s="2273"/>
      <c r="L4" s="2273"/>
      <c r="M4" s="2273"/>
      <c r="N4" s="2273"/>
      <c r="O4" s="2273"/>
      <c r="P4" s="160"/>
    </row>
    <row r="5" spans="1:24" ht="9.5" customHeight="1">
      <c r="B5" s="74"/>
      <c r="C5" s="74"/>
      <c r="D5" s="74"/>
      <c r="E5" s="74"/>
      <c r="F5" s="74"/>
      <c r="G5" s="74"/>
      <c r="H5" s="74"/>
      <c r="I5" s="74"/>
      <c r="J5" s="74"/>
      <c r="K5" s="74"/>
      <c r="L5" s="74"/>
      <c r="M5" s="74"/>
      <c r="N5" s="74"/>
      <c r="O5" s="74"/>
    </row>
    <row r="6" spans="1:24" ht="24">
      <c r="B6" s="680" t="s">
        <v>45</v>
      </c>
      <c r="C6" s="138" t="s">
        <v>993</v>
      </c>
      <c r="D6" s="138" t="s">
        <v>994</v>
      </c>
      <c r="E6" s="138" t="s">
        <v>995</v>
      </c>
      <c r="F6" s="138" t="s">
        <v>996</v>
      </c>
      <c r="G6" s="139" t="s">
        <v>997</v>
      </c>
      <c r="H6" s="140" t="s">
        <v>722</v>
      </c>
      <c r="I6" s="138" t="s">
        <v>723</v>
      </c>
      <c r="J6" s="138" t="s">
        <v>724</v>
      </c>
      <c r="K6" s="138" t="s">
        <v>962</v>
      </c>
      <c r="L6" s="138" t="s">
        <v>725</v>
      </c>
      <c r="M6" s="138" t="s">
        <v>727</v>
      </c>
      <c r="N6" s="138" t="s">
        <v>728</v>
      </c>
      <c r="O6" s="138" t="s">
        <v>963</v>
      </c>
      <c r="P6" s="1019" t="s">
        <v>998</v>
      </c>
      <c r="Q6" s="1020" t="s">
        <v>999</v>
      </c>
      <c r="R6" s="1004"/>
      <c r="S6" s="138" t="s">
        <v>1000</v>
      </c>
      <c r="T6" s="138" t="s">
        <v>1001</v>
      </c>
      <c r="U6" s="138" t="s">
        <v>1002</v>
      </c>
      <c r="V6" s="138" t="s">
        <v>1003</v>
      </c>
      <c r="W6" s="138" t="s">
        <v>1004</v>
      </c>
      <c r="X6" s="139" t="s">
        <v>1005</v>
      </c>
    </row>
    <row r="7" spans="1:24">
      <c r="B7" s="141">
        <v>1</v>
      </c>
      <c r="C7" s="161"/>
      <c r="D7" s="669"/>
      <c r="E7" s="144"/>
      <c r="F7" s="924"/>
      <c r="G7" s="670"/>
      <c r="H7" s="671"/>
      <c r="I7" s="672"/>
      <c r="J7" s="672"/>
      <c r="K7" s="672"/>
      <c r="L7" s="672"/>
      <c r="M7" s="672"/>
      <c r="N7" s="672"/>
      <c r="O7" s="672"/>
      <c r="P7" s="812"/>
      <c r="Q7" s="808"/>
      <c r="R7" s="1004"/>
      <c r="S7" s="808"/>
      <c r="T7" s="808"/>
      <c r="U7" s="808"/>
      <c r="V7" s="808"/>
      <c r="W7" s="808"/>
      <c r="X7" s="809"/>
    </row>
    <row r="8" spans="1:24">
      <c r="B8" s="142">
        <v>2</v>
      </c>
      <c r="C8" s="162"/>
      <c r="D8" s="673"/>
      <c r="E8" s="17"/>
      <c r="F8" s="924"/>
      <c r="G8" s="670"/>
      <c r="H8" s="675"/>
      <c r="I8" s="674"/>
      <c r="J8" s="674"/>
      <c r="K8" s="674"/>
      <c r="L8" s="674"/>
      <c r="M8" s="674"/>
      <c r="N8" s="674"/>
      <c r="O8" s="674"/>
      <c r="P8" s="813"/>
      <c r="Q8" s="810"/>
      <c r="R8" s="1004"/>
      <c r="S8" s="810"/>
      <c r="T8" s="810"/>
      <c r="U8" s="810"/>
      <c r="V8" s="810"/>
      <c r="W8" s="810"/>
      <c r="X8" s="811"/>
    </row>
    <row r="9" spans="1:24">
      <c r="B9" s="142">
        <v>3</v>
      </c>
      <c r="C9" s="162"/>
      <c r="D9" s="673"/>
      <c r="E9" s="17"/>
      <c r="F9" s="924"/>
      <c r="G9" s="670"/>
      <c r="H9" s="675"/>
      <c r="I9" s="674"/>
      <c r="J9" s="674"/>
      <c r="K9" s="674"/>
      <c r="L9" s="674"/>
      <c r="M9" s="674"/>
      <c r="N9" s="674"/>
      <c r="O9" s="674"/>
      <c r="P9" s="813"/>
      <c r="Q9" s="810"/>
      <c r="R9" s="1004"/>
      <c r="S9" s="810">
        <v>0</v>
      </c>
      <c r="T9" s="810"/>
      <c r="U9" s="810"/>
      <c r="V9" s="810"/>
      <c r="W9" s="810"/>
      <c r="X9" s="811"/>
    </row>
    <row r="10" spans="1:24">
      <c r="B10" s="142">
        <v>4</v>
      </c>
      <c r="C10" s="162"/>
      <c r="D10" s="673"/>
      <c r="E10" s="17"/>
      <c r="F10" s="924"/>
      <c r="G10" s="670"/>
      <c r="H10" s="675"/>
      <c r="I10" s="674"/>
      <c r="J10" s="674"/>
      <c r="K10" s="674"/>
      <c r="L10" s="674"/>
      <c r="M10" s="674"/>
      <c r="N10" s="674"/>
      <c r="O10" s="674"/>
      <c r="P10" s="813"/>
      <c r="Q10" s="810"/>
      <c r="R10" s="1004"/>
      <c r="S10" s="810">
        <v>375000</v>
      </c>
      <c r="T10" s="810">
        <v>0</v>
      </c>
      <c r="U10" s="810"/>
      <c r="V10" s="810"/>
      <c r="W10" s="810"/>
      <c r="X10" s="811"/>
    </row>
    <row r="11" spans="1:24">
      <c r="B11" s="142">
        <v>5</v>
      </c>
      <c r="C11" s="162"/>
      <c r="D11" s="673"/>
      <c r="E11" s="17"/>
      <c r="F11" s="924"/>
      <c r="G11" s="670"/>
      <c r="H11" s="675"/>
      <c r="I11" s="674"/>
      <c r="J11" s="674"/>
      <c r="K11" s="674"/>
      <c r="L11" s="674"/>
      <c r="M11" s="674"/>
      <c r="N11" s="674"/>
      <c r="O11" s="674"/>
      <c r="P11" s="813"/>
      <c r="Q11" s="810"/>
      <c r="R11" s="1004"/>
      <c r="S11" s="810">
        <v>309867</v>
      </c>
      <c r="T11" s="810">
        <v>0</v>
      </c>
      <c r="U11" s="810"/>
      <c r="V11" s="810"/>
      <c r="W11" s="810"/>
      <c r="X11" s="811"/>
    </row>
    <row r="12" spans="1:24">
      <c r="B12" s="142">
        <v>6</v>
      </c>
      <c r="C12" s="162"/>
      <c r="D12" s="673"/>
      <c r="E12" s="17"/>
      <c r="F12" s="924"/>
      <c r="G12" s="670"/>
      <c r="H12" s="675"/>
      <c r="I12" s="674"/>
      <c r="J12" s="674"/>
      <c r="K12" s="674"/>
      <c r="L12" s="674"/>
      <c r="M12" s="674"/>
      <c r="N12" s="674"/>
      <c r="O12" s="674"/>
      <c r="P12" s="813"/>
      <c r="Q12" s="810"/>
      <c r="R12" s="1004"/>
      <c r="S12" s="810">
        <v>1500000</v>
      </c>
      <c r="T12" s="810">
        <v>1000000</v>
      </c>
      <c r="U12" s="810">
        <v>500000</v>
      </c>
      <c r="V12" s="810">
        <v>0</v>
      </c>
      <c r="W12" s="810"/>
      <c r="X12" s="811"/>
    </row>
    <row r="13" spans="1:24">
      <c r="B13" s="142">
        <v>7</v>
      </c>
      <c r="C13" s="162"/>
      <c r="D13" s="673"/>
      <c r="E13" s="17"/>
      <c r="F13" s="924"/>
      <c r="G13" s="670"/>
      <c r="H13" s="675"/>
      <c r="I13" s="674"/>
      <c r="J13" s="674"/>
      <c r="K13" s="674"/>
      <c r="L13" s="674"/>
      <c r="M13" s="674"/>
      <c r="N13" s="674"/>
      <c r="O13" s="674"/>
      <c r="P13" s="813"/>
      <c r="Q13" s="810"/>
      <c r="R13" s="1004"/>
      <c r="S13" s="810">
        <v>1125000</v>
      </c>
      <c r="T13" s="810">
        <v>750000</v>
      </c>
      <c r="U13" s="810">
        <v>375000</v>
      </c>
      <c r="V13" s="810">
        <v>0</v>
      </c>
      <c r="W13" s="810"/>
      <c r="X13" s="811"/>
    </row>
    <row r="14" spans="1:24">
      <c r="B14" s="142">
        <v>8</v>
      </c>
      <c r="C14" s="162"/>
      <c r="D14" s="673"/>
      <c r="E14" s="17"/>
      <c r="F14" s="924"/>
      <c r="G14" s="670"/>
      <c r="H14" s="675"/>
      <c r="I14" s="674"/>
      <c r="J14" s="674"/>
      <c r="K14" s="674"/>
      <c r="L14" s="674"/>
      <c r="M14" s="674"/>
      <c r="N14" s="674"/>
      <c r="O14" s="674"/>
      <c r="P14" s="813"/>
      <c r="Q14" s="810"/>
      <c r="R14" s="1004"/>
      <c r="S14" s="810">
        <v>0</v>
      </c>
      <c r="T14" s="810"/>
      <c r="U14" s="810"/>
      <c r="V14" s="810"/>
      <c r="W14" s="810"/>
      <c r="X14" s="811"/>
    </row>
    <row r="15" spans="1:24">
      <c r="B15" s="142">
        <v>9</v>
      </c>
      <c r="C15" s="162"/>
      <c r="D15" s="673"/>
      <c r="E15" s="17"/>
      <c r="F15" s="924"/>
      <c r="G15" s="670"/>
      <c r="H15" s="675"/>
      <c r="I15" s="674"/>
      <c r="J15" s="674"/>
      <c r="K15" s="674"/>
      <c r="L15" s="674"/>
      <c r="M15" s="674"/>
      <c r="N15" s="674"/>
      <c r="O15" s="674"/>
      <c r="P15" s="813"/>
      <c r="Q15" s="810"/>
      <c r="R15" s="1004"/>
      <c r="S15" s="810">
        <v>1500000</v>
      </c>
      <c r="T15" s="810">
        <v>1000000</v>
      </c>
      <c r="U15" s="810">
        <v>500000</v>
      </c>
      <c r="V15" s="810">
        <v>0</v>
      </c>
      <c r="W15" s="810"/>
      <c r="X15" s="811"/>
    </row>
    <row r="16" spans="1:24">
      <c r="B16" s="142">
        <v>10</v>
      </c>
      <c r="C16" s="162"/>
      <c r="D16" s="673"/>
      <c r="E16" s="17"/>
      <c r="F16" s="924"/>
      <c r="G16" s="670"/>
      <c r="H16" s="675"/>
      <c r="I16" s="674"/>
      <c r="J16" s="674"/>
      <c r="K16" s="674"/>
      <c r="L16" s="674"/>
      <c r="M16" s="674"/>
      <c r="N16" s="674"/>
      <c r="O16" s="674"/>
      <c r="P16" s="813"/>
      <c r="Q16" s="810"/>
      <c r="R16" s="1004"/>
      <c r="S16" s="810">
        <v>2400000</v>
      </c>
      <c r="T16" s="810">
        <v>1600000</v>
      </c>
      <c r="U16" s="810">
        <v>800000</v>
      </c>
      <c r="V16" s="810">
        <v>0</v>
      </c>
      <c r="W16" s="810"/>
      <c r="X16" s="811"/>
    </row>
    <row r="17" spans="2:24">
      <c r="B17" s="142">
        <v>11</v>
      </c>
      <c r="C17" s="162"/>
      <c r="D17" s="673"/>
      <c r="E17" s="17"/>
      <c r="F17" s="924"/>
      <c r="G17" s="670"/>
      <c r="H17" s="675"/>
      <c r="I17" s="674"/>
      <c r="J17" s="674"/>
      <c r="K17" s="674"/>
      <c r="L17" s="674"/>
      <c r="M17" s="674"/>
      <c r="N17" s="674"/>
      <c r="O17" s="674"/>
      <c r="P17" s="813"/>
      <c r="Q17" s="810"/>
      <c r="R17" s="1004"/>
      <c r="S17" s="810">
        <v>1500000</v>
      </c>
      <c r="T17" s="810">
        <v>1125000</v>
      </c>
      <c r="U17" s="810">
        <v>750000</v>
      </c>
      <c r="V17" s="810">
        <v>375000</v>
      </c>
      <c r="W17" s="810">
        <v>0</v>
      </c>
      <c r="X17" s="811"/>
    </row>
    <row r="18" spans="2:24">
      <c r="B18" s="142">
        <v>12</v>
      </c>
      <c r="C18" s="162"/>
      <c r="D18" s="673"/>
      <c r="E18" s="17"/>
      <c r="F18" s="924"/>
      <c r="G18" s="670"/>
      <c r="H18" s="675"/>
      <c r="I18" s="674"/>
      <c r="J18" s="674"/>
      <c r="K18" s="674"/>
      <c r="L18" s="674"/>
      <c r="M18" s="674"/>
      <c r="N18" s="674"/>
      <c r="O18" s="674"/>
      <c r="P18" s="813"/>
      <c r="Q18" s="810"/>
      <c r="R18" s="1004"/>
      <c r="S18" s="810">
        <v>2800000</v>
      </c>
      <c r="T18" s="810">
        <v>2100000</v>
      </c>
      <c r="U18" s="810">
        <v>1400000</v>
      </c>
      <c r="V18" s="810">
        <v>700000</v>
      </c>
      <c r="W18" s="810">
        <v>0</v>
      </c>
      <c r="X18" s="811"/>
    </row>
    <row r="19" spans="2:24">
      <c r="B19" s="142">
        <v>13</v>
      </c>
      <c r="C19" s="162"/>
      <c r="D19" s="673"/>
      <c r="E19" s="17"/>
      <c r="F19" s="924"/>
      <c r="G19" s="670"/>
      <c r="H19" s="675"/>
      <c r="I19" s="674"/>
      <c r="J19" s="674"/>
      <c r="K19" s="674"/>
      <c r="L19" s="674"/>
      <c r="M19" s="674"/>
      <c r="N19" s="674"/>
      <c r="O19" s="674"/>
      <c r="P19" s="813"/>
      <c r="Q19" s="810"/>
      <c r="R19" s="1004"/>
      <c r="S19" s="810">
        <v>1000000</v>
      </c>
      <c r="T19" s="810">
        <v>750000</v>
      </c>
      <c r="U19" s="810">
        <v>500000</v>
      </c>
      <c r="V19" s="810">
        <v>250000</v>
      </c>
      <c r="W19" s="810">
        <v>0</v>
      </c>
      <c r="X19" s="811"/>
    </row>
    <row r="20" spans="2:24">
      <c r="B20" s="142">
        <v>14</v>
      </c>
      <c r="C20" s="162"/>
      <c r="D20" s="673"/>
      <c r="E20" s="17"/>
      <c r="F20" s="924"/>
      <c r="G20" s="670"/>
      <c r="H20" s="675"/>
      <c r="I20" s="674"/>
      <c r="J20" s="674"/>
      <c r="K20" s="674"/>
      <c r="L20" s="674"/>
      <c r="M20" s="674"/>
      <c r="N20" s="674"/>
      <c r="O20" s="674"/>
      <c r="P20" s="813"/>
      <c r="Q20" s="810"/>
      <c r="R20" s="1004"/>
      <c r="S20" s="810">
        <v>15383329</v>
      </c>
      <c r="T20" s="810">
        <v>14199996</v>
      </c>
      <c r="U20" s="810">
        <v>13016663</v>
      </c>
      <c r="V20" s="810">
        <v>11833330</v>
      </c>
      <c r="W20" s="810">
        <v>10649997</v>
      </c>
      <c r="X20" s="811">
        <v>9466664</v>
      </c>
    </row>
    <row r="21" spans="2:24">
      <c r="B21" s="142">
        <v>15</v>
      </c>
      <c r="C21" s="162"/>
      <c r="D21" s="673"/>
      <c r="E21" s="17"/>
      <c r="F21" s="924"/>
      <c r="G21" s="670"/>
      <c r="H21" s="675"/>
      <c r="I21" s="674"/>
      <c r="J21" s="674"/>
      <c r="K21" s="674"/>
      <c r="L21" s="674"/>
      <c r="M21" s="674"/>
      <c r="N21" s="674"/>
      <c r="O21" s="674"/>
      <c r="P21" s="813"/>
      <c r="Q21" s="810"/>
      <c r="R21" s="1004"/>
      <c r="S21" s="810">
        <v>1500000</v>
      </c>
      <c r="T21" s="810">
        <v>1200000</v>
      </c>
      <c r="U21" s="810">
        <v>900000</v>
      </c>
      <c r="V21" s="810">
        <v>600000</v>
      </c>
      <c r="W21" s="810">
        <v>300000</v>
      </c>
      <c r="X21" s="811">
        <v>0</v>
      </c>
    </row>
    <row r="22" spans="2:24">
      <c r="B22" s="142">
        <v>16</v>
      </c>
      <c r="C22" s="162"/>
      <c r="D22" s="673"/>
      <c r="E22" s="17"/>
      <c r="F22" s="924"/>
      <c r="G22" s="670"/>
      <c r="H22" s="675"/>
      <c r="I22" s="674"/>
      <c r="J22" s="674"/>
      <c r="K22" s="674"/>
      <c r="L22" s="674"/>
      <c r="M22" s="674"/>
      <c r="N22" s="674"/>
      <c r="O22" s="674"/>
      <c r="P22" s="813"/>
      <c r="Q22" s="810"/>
      <c r="R22" s="1004"/>
      <c r="S22" s="810">
        <v>2500000</v>
      </c>
      <c r="T22" s="810">
        <v>2000000</v>
      </c>
      <c r="U22" s="810">
        <v>1500000</v>
      </c>
      <c r="V22" s="810">
        <v>1000000</v>
      </c>
      <c r="W22" s="810">
        <v>500000</v>
      </c>
      <c r="X22" s="811">
        <v>0</v>
      </c>
    </row>
    <row r="23" spans="2:24">
      <c r="B23" s="142">
        <v>17</v>
      </c>
      <c r="C23" s="162"/>
      <c r="D23" s="673"/>
      <c r="E23" s="17"/>
      <c r="F23" s="924"/>
      <c r="G23" s="670"/>
      <c r="H23" s="675"/>
      <c r="I23" s="674"/>
      <c r="J23" s="674"/>
      <c r="K23" s="674"/>
      <c r="L23" s="674"/>
      <c r="M23" s="674"/>
      <c r="N23" s="674"/>
      <c r="O23" s="674"/>
      <c r="P23" s="813"/>
      <c r="Q23" s="810"/>
      <c r="R23" s="1004"/>
      <c r="S23" s="810">
        <v>1500000</v>
      </c>
      <c r="T23" s="810">
        <v>1200000</v>
      </c>
      <c r="U23" s="810">
        <v>900000</v>
      </c>
      <c r="V23" s="810">
        <v>600000</v>
      </c>
      <c r="W23" s="810">
        <v>300000</v>
      </c>
      <c r="X23" s="811">
        <v>0</v>
      </c>
    </row>
    <row r="24" spans="2:24">
      <c r="B24" s="142">
        <v>18</v>
      </c>
      <c r="C24" s="162"/>
      <c r="D24" s="673"/>
      <c r="E24" s="17"/>
      <c r="F24" s="924"/>
      <c r="G24" s="670"/>
      <c r="H24" s="675"/>
      <c r="I24" s="674"/>
      <c r="J24" s="674"/>
      <c r="K24" s="674"/>
      <c r="L24" s="674"/>
      <c r="M24" s="674"/>
      <c r="N24" s="674"/>
      <c r="O24" s="674"/>
      <c r="P24" s="813"/>
      <c r="Q24" s="810"/>
      <c r="R24" s="1004"/>
      <c r="S24" s="810">
        <v>1500000</v>
      </c>
      <c r="T24" s="810">
        <v>1200000</v>
      </c>
      <c r="U24" s="810">
        <v>900000</v>
      </c>
      <c r="V24" s="810">
        <v>600000</v>
      </c>
      <c r="W24" s="810">
        <v>300000</v>
      </c>
      <c r="X24" s="811">
        <v>0</v>
      </c>
    </row>
    <row r="25" spans="2:24">
      <c r="B25" s="142">
        <v>19</v>
      </c>
      <c r="C25" s="162"/>
      <c r="D25" s="673"/>
      <c r="E25" s="17"/>
      <c r="F25" s="924"/>
      <c r="G25" s="670"/>
      <c r="H25" s="675"/>
      <c r="I25" s="674"/>
      <c r="J25" s="674"/>
      <c r="K25" s="674"/>
      <c r="L25" s="674"/>
      <c r="M25" s="674"/>
      <c r="N25" s="674"/>
      <c r="O25" s="674"/>
      <c r="P25" s="813"/>
      <c r="Q25" s="810"/>
      <c r="R25" s="1004"/>
      <c r="S25" s="810">
        <v>1500000</v>
      </c>
      <c r="T25" s="810">
        <v>1250000</v>
      </c>
      <c r="U25" s="810">
        <v>1000000</v>
      </c>
      <c r="V25" s="810">
        <v>750000</v>
      </c>
      <c r="W25" s="810">
        <v>500000</v>
      </c>
      <c r="X25" s="811">
        <v>250000</v>
      </c>
    </row>
    <row r="26" spans="2:24">
      <c r="B26" s="142">
        <v>20</v>
      </c>
      <c r="C26" s="162"/>
      <c r="D26" s="673"/>
      <c r="E26" s="17"/>
      <c r="F26" s="924"/>
      <c r="G26" s="670"/>
      <c r="H26" s="675"/>
      <c r="I26" s="674"/>
      <c r="J26" s="674"/>
      <c r="K26" s="674"/>
      <c r="L26" s="674"/>
      <c r="M26" s="674"/>
      <c r="N26" s="674"/>
      <c r="O26" s="674"/>
      <c r="P26" s="813"/>
      <c r="Q26" s="810"/>
      <c r="R26" s="1004"/>
      <c r="S26" s="810">
        <v>3000000</v>
      </c>
      <c r="T26" s="810">
        <v>2500000</v>
      </c>
      <c r="U26" s="810">
        <v>2000000</v>
      </c>
      <c r="V26" s="810">
        <v>1500000</v>
      </c>
      <c r="W26" s="810">
        <v>1000000</v>
      </c>
      <c r="X26" s="811">
        <v>500000</v>
      </c>
    </row>
    <row r="27" spans="2:24">
      <c r="B27" s="142">
        <v>21</v>
      </c>
      <c r="C27" s="162"/>
      <c r="D27" s="673"/>
      <c r="E27" s="17"/>
      <c r="F27" s="924"/>
      <c r="G27" s="670"/>
      <c r="H27" s="675"/>
      <c r="I27" s="674"/>
      <c r="J27" s="674"/>
      <c r="K27" s="674"/>
      <c r="L27" s="674"/>
      <c r="M27" s="674"/>
      <c r="N27" s="674"/>
      <c r="O27" s="674"/>
      <c r="P27" s="813"/>
      <c r="Q27" s="810"/>
      <c r="R27" s="1004"/>
      <c r="S27" s="810">
        <v>3000000</v>
      </c>
      <c r="T27" s="810">
        <v>2500000</v>
      </c>
      <c r="U27" s="810">
        <v>2000000</v>
      </c>
      <c r="V27" s="810">
        <v>1500000</v>
      </c>
      <c r="W27" s="810">
        <v>1000000</v>
      </c>
      <c r="X27" s="811">
        <v>500000</v>
      </c>
    </row>
    <row r="28" spans="2:24">
      <c r="B28" s="142">
        <v>22</v>
      </c>
      <c r="C28" s="162"/>
      <c r="D28" s="673"/>
      <c r="E28" s="17"/>
      <c r="F28" s="924"/>
      <c r="G28" s="670"/>
      <c r="H28" s="675"/>
      <c r="I28" s="674"/>
      <c r="J28" s="674"/>
      <c r="K28" s="674"/>
      <c r="L28" s="674"/>
      <c r="M28" s="674"/>
      <c r="N28" s="674"/>
      <c r="O28" s="674"/>
      <c r="P28" s="813"/>
      <c r="Q28" s="810"/>
      <c r="R28" s="1004"/>
      <c r="S28" s="810">
        <v>1800000</v>
      </c>
      <c r="T28" s="810">
        <v>1500000</v>
      </c>
      <c r="U28" s="810">
        <v>1200000</v>
      </c>
      <c r="V28" s="810">
        <v>900000</v>
      </c>
      <c r="W28" s="810">
        <v>600000</v>
      </c>
      <c r="X28" s="811">
        <v>300000</v>
      </c>
    </row>
    <row r="29" spans="2:24">
      <c r="B29" s="142">
        <v>23</v>
      </c>
      <c r="C29" s="162"/>
      <c r="D29" s="673"/>
      <c r="E29" s="17"/>
      <c r="F29" s="924"/>
      <c r="G29" s="670"/>
      <c r="H29" s="675"/>
      <c r="I29" s="674"/>
      <c r="J29" s="674"/>
      <c r="K29" s="674"/>
      <c r="L29" s="674"/>
      <c r="M29" s="674"/>
      <c r="N29" s="674"/>
      <c r="O29" s="674"/>
      <c r="P29" s="813"/>
      <c r="Q29" s="810"/>
      <c r="R29" s="1004"/>
      <c r="S29" s="810">
        <v>3500000</v>
      </c>
      <c r="T29" s="810">
        <v>3000000</v>
      </c>
      <c r="U29" s="810">
        <v>2500000</v>
      </c>
      <c r="V29" s="810">
        <v>2000000</v>
      </c>
      <c r="W29" s="810">
        <v>1500000</v>
      </c>
      <c r="X29" s="811">
        <v>1000000</v>
      </c>
    </row>
    <row r="30" spans="2:24">
      <c r="B30" s="142">
        <v>24</v>
      </c>
      <c r="C30" s="162"/>
      <c r="D30" s="673"/>
      <c r="E30" s="17"/>
      <c r="F30" s="924"/>
      <c r="G30" s="670"/>
      <c r="H30" s="675"/>
      <c r="I30" s="674"/>
      <c r="J30" s="674"/>
      <c r="K30" s="674"/>
      <c r="L30" s="674"/>
      <c r="M30" s="674"/>
      <c r="N30" s="674"/>
      <c r="O30" s="674"/>
      <c r="P30" s="813"/>
      <c r="Q30" s="810"/>
      <c r="R30" s="1004"/>
      <c r="S30" s="810">
        <v>1750000</v>
      </c>
      <c r="T30" s="810">
        <v>1500000</v>
      </c>
      <c r="U30" s="810">
        <v>1250000</v>
      </c>
      <c r="V30" s="810">
        <v>1000000</v>
      </c>
      <c r="W30" s="810">
        <v>750000</v>
      </c>
      <c r="X30" s="811">
        <v>500000</v>
      </c>
    </row>
    <row r="31" spans="2:24">
      <c r="B31" s="142">
        <v>25</v>
      </c>
      <c r="C31" s="162"/>
      <c r="D31" s="673"/>
      <c r="E31" s="17"/>
      <c r="F31" s="924"/>
      <c r="G31" s="670"/>
      <c r="H31" s="675"/>
      <c r="I31" s="674"/>
      <c r="J31" s="674"/>
      <c r="K31" s="674"/>
      <c r="L31" s="674"/>
      <c r="M31" s="674"/>
      <c r="N31" s="674"/>
      <c r="O31" s="674"/>
      <c r="P31" s="813"/>
      <c r="Q31" s="810"/>
      <c r="R31" s="1004"/>
      <c r="S31" s="810">
        <v>2100000</v>
      </c>
      <c r="T31" s="810">
        <v>1800000</v>
      </c>
      <c r="U31" s="810">
        <v>1500000</v>
      </c>
      <c r="V31" s="810">
        <v>1200000</v>
      </c>
      <c r="W31" s="810">
        <v>900000</v>
      </c>
      <c r="X31" s="811">
        <v>600000</v>
      </c>
    </row>
    <row r="32" spans="2:24">
      <c r="B32" s="142">
        <v>26</v>
      </c>
      <c r="C32" s="162"/>
      <c r="D32" s="673"/>
      <c r="E32" s="17"/>
      <c r="F32" s="924"/>
      <c r="G32" s="670"/>
      <c r="H32" s="675"/>
      <c r="I32" s="674"/>
      <c r="J32" s="674"/>
      <c r="K32" s="674"/>
      <c r="L32" s="674"/>
      <c r="M32" s="674"/>
      <c r="N32" s="674"/>
      <c r="O32" s="674"/>
      <c r="P32" s="813"/>
      <c r="Q32" s="810"/>
      <c r="R32" s="1004"/>
      <c r="S32" s="810">
        <v>3850000</v>
      </c>
      <c r="T32" s="810">
        <v>3300000</v>
      </c>
      <c r="U32" s="810">
        <v>2750000</v>
      </c>
      <c r="V32" s="810">
        <v>2200000</v>
      </c>
      <c r="W32" s="810">
        <v>1650000</v>
      </c>
      <c r="X32" s="811">
        <v>1100000</v>
      </c>
    </row>
    <row r="33" spans="2:24">
      <c r="B33" s="142">
        <v>27</v>
      </c>
      <c r="C33" s="162"/>
      <c r="D33" s="673"/>
      <c r="E33" s="17"/>
      <c r="F33" s="924"/>
      <c r="G33" s="670"/>
      <c r="H33" s="675"/>
      <c r="I33" s="674"/>
      <c r="J33" s="674"/>
      <c r="K33" s="674"/>
      <c r="L33" s="674"/>
      <c r="M33" s="674"/>
      <c r="N33" s="674"/>
      <c r="O33" s="674"/>
      <c r="P33" s="813"/>
      <c r="Q33" s="810"/>
      <c r="R33" s="1004"/>
      <c r="S33" s="810">
        <v>45333333</v>
      </c>
      <c r="T33" s="810">
        <v>42666666</v>
      </c>
      <c r="U33" s="810">
        <v>40000000</v>
      </c>
      <c r="V33" s="810">
        <v>37333333</v>
      </c>
      <c r="W33" s="810">
        <v>34666666</v>
      </c>
      <c r="X33" s="811">
        <v>31999999</v>
      </c>
    </row>
    <row r="34" spans="2:24">
      <c r="B34" s="142">
        <v>28</v>
      </c>
      <c r="C34" s="162"/>
      <c r="D34" s="673"/>
      <c r="E34" s="17"/>
      <c r="F34" s="924"/>
      <c r="G34" s="670"/>
      <c r="H34" s="675"/>
      <c r="I34" s="674"/>
      <c r="J34" s="674"/>
      <c r="K34" s="674"/>
      <c r="L34" s="674"/>
      <c r="M34" s="674"/>
      <c r="N34" s="674"/>
      <c r="O34" s="674"/>
      <c r="P34" s="813"/>
      <c r="Q34" s="810"/>
      <c r="R34" s="1004"/>
      <c r="S34" s="810">
        <v>34000000</v>
      </c>
      <c r="T34" s="810">
        <v>32000000</v>
      </c>
      <c r="U34" s="810">
        <v>30000000</v>
      </c>
      <c r="V34" s="810">
        <v>28000000</v>
      </c>
      <c r="W34" s="810">
        <v>26000000</v>
      </c>
      <c r="X34" s="811">
        <v>24000000</v>
      </c>
    </row>
    <row r="35" spans="2:24">
      <c r="B35" s="142">
        <v>29</v>
      </c>
      <c r="C35" s="162"/>
      <c r="D35" s="673"/>
      <c r="E35" s="17"/>
      <c r="F35" s="924"/>
      <c r="G35" s="670"/>
      <c r="H35" s="675"/>
      <c r="I35" s="674"/>
      <c r="J35" s="674"/>
      <c r="K35" s="674"/>
      <c r="L35" s="674"/>
      <c r="M35" s="674"/>
      <c r="N35" s="674"/>
      <c r="O35" s="674"/>
      <c r="P35" s="813"/>
      <c r="Q35" s="810"/>
      <c r="R35" s="1004"/>
      <c r="S35" s="810">
        <v>42500000</v>
      </c>
      <c r="T35" s="810">
        <v>40000000</v>
      </c>
      <c r="U35" s="810">
        <v>37500000</v>
      </c>
      <c r="V35" s="810">
        <v>35000000</v>
      </c>
      <c r="W35" s="810">
        <v>32500000</v>
      </c>
      <c r="X35" s="811">
        <v>30000000</v>
      </c>
    </row>
    <row r="36" spans="2:24">
      <c r="B36" s="142">
        <v>30</v>
      </c>
      <c r="C36" s="162"/>
      <c r="D36" s="673"/>
      <c r="E36" s="17"/>
      <c r="F36" s="924"/>
      <c r="G36" s="670"/>
      <c r="H36" s="675"/>
      <c r="I36" s="674"/>
      <c r="J36" s="674"/>
      <c r="K36" s="674"/>
      <c r="L36" s="674"/>
      <c r="M36" s="674"/>
      <c r="N36" s="674"/>
      <c r="O36" s="674"/>
      <c r="P36" s="813"/>
      <c r="Q36" s="810"/>
      <c r="R36" s="1004"/>
      <c r="S36" s="810">
        <v>11333333</v>
      </c>
      <c r="T36" s="810">
        <v>10666666</v>
      </c>
      <c r="U36" s="810">
        <v>10000000</v>
      </c>
      <c r="V36" s="810">
        <v>9333333</v>
      </c>
      <c r="W36" s="810">
        <v>8666666</v>
      </c>
      <c r="X36" s="811">
        <v>7999999</v>
      </c>
    </row>
    <row r="37" spans="2:24">
      <c r="B37" s="142">
        <v>31</v>
      </c>
      <c r="C37" s="162"/>
      <c r="D37" s="673"/>
      <c r="E37" s="17"/>
      <c r="F37" s="924"/>
      <c r="G37" s="670"/>
      <c r="H37" s="675"/>
      <c r="I37" s="674"/>
      <c r="J37" s="674"/>
      <c r="K37" s="674"/>
      <c r="L37" s="674"/>
      <c r="M37" s="674"/>
      <c r="N37" s="674"/>
      <c r="O37" s="674"/>
      <c r="P37" s="813"/>
      <c r="Q37" s="810"/>
      <c r="R37" s="1004"/>
      <c r="S37" s="810">
        <v>5666668</v>
      </c>
      <c r="T37" s="810">
        <v>5333335</v>
      </c>
      <c r="U37" s="810">
        <v>5000000</v>
      </c>
      <c r="V37" s="810">
        <v>4666667</v>
      </c>
      <c r="W37" s="810">
        <v>4333334</v>
      </c>
      <c r="X37" s="811">
        <v>4000001</v>
      </c>
    </row>
    <row r="38" spans="2:24">
      <c r="B38" s="142">
        <v>32</v>
      </c>
      <c r="C38" s="162"/>
      <c r="D38" s="673"/>
      <c r="E38" s="17"/>
      <c r="F38" s="924"/>
      <c r="G38" s="670"/>
      <c r="H38" s="675"/>
      <c r="I38" s="674"/>
      <c r="J38" s="674"/>
      <c r="K38" s="674"/>
      <c r="L38" s="674"/>
      <c r="M38" s="674"/>
      <c r="N38" s="674"/>
      <c r="O38" s="674"/>
      <c r="P38" s="813"/>
      <c r="Q38" s="810"/>
      <c r="R38" s="1004"/>
      <c r="S38" s="810">
        <v>4000666.9019999998</v>
      </c>
      <c r="T38" s="810">
        <v>3765333.8039999995</v>
      </c>
      <c r="U38" s="810">
        <v>3529999.2939999998</v>
      </c>
      <c r="V38" s="810">
        <v>3294666.1959999995</v>
      </c>
      <c r="W38" s="810">
        <v>3059333.0979999993</v>
      </c>
      <c r="X38" s="811">
        <v>2823999.9999999991</v>
      </c>
    </row>
    <row r="39" spans="2:24">
      <c r="B39" s="142">
        <v>33</v>
      </c>
      <c r="C39" s="162"/>
      <c r="D39" s="673"/>
      <c r="E39" s="17"/>
      <c r="F39" s="924"/>
      <c r="G39" s="670"/>
      <c r="H39" s="675"/>
      <c r="I39" s="674"/>
      <c r="J39" s="674"/>
      <c r="K39" s="674"/>
      <c r="L39" s="674"/>
      <c r="M39" s="674"/>
      <c r="N39" s="674"/>
      <c r="O39" s="674"/>
      <c r="P39" s="813"/>
      <c r="Q39" s="810"/>
      <c r="R39" s="1004"/>
      <c r="S39" s="810">
        <v>1666000.392</v>
      </c>
      <c r="T39" s="810">
        <v>1568000.49</v>
      </c>
      <c r="U39" s="810">
        <v>1470000.588</v>
      </c>
      <c r="V39" s="810">
        <v>1372000.686</v>
      </c>
      <c r="W39" s="810">
        <v>1274000.784</v>
      </c>
      <c r="X39" s="811">
        <v>1176000.882</v>
      </c>
    </row>
    <row r="40" spans="2:24">
      <c r="B40" s="142">
        <v>34</v>
      </c>
      <c r="C40" s="162"/>
      <c r="D40" s="673"/>
      <c r="E40" s="17"/>
      <c r="F40" s="924"/>
      <c r="G40" s="670"/>
      <c r="H40" s="675"/>
      <c r="I40" s="674"/>
      <c r="J40" s="674"/>
      <c r="K40" s="674"/>
      <c r="L40" s="674"/>
      <c r="M40" s="674"/>
      <c r="N40" s="674"/>
      <c r="O40" s="674"/>
      <c r="P40" s="813"/>
      <c r="Q40" s="810"/>
      <c r="R40" s="1004"/>
      <c r="S40" s="810">
        <v>1400000</v>
      </c>
      <c r="T40" s="810">
        <v>1200000</v>
      </c>
      <c r="U40" s="810">
        <v>1000000</v>
      </c>
      <c r="V40" s="810">
        <v>800000</v>
      </c>
      <c r="W40" s="810">
        <v>600000</v>
      </c>
      <c r="X40" s="811">
        <v>400000</v>
      </c>
    </row>
    <row r="41" spans="2:24">
      <c r="B41" s="142">
        <v>35</v>
      </c>
      <c r="C41" s="162"/>
      <c r="D41" s="673"/>
      <c r="E41" s="17"/>
      <c r="F41" s="924"/>
      <c r="G41" s="670"/>
      <c r="H41" s="675"/>
      <c r="I41" s="674"/>
      <c r="J41" s="674"/>
      <c r="K41" s="674"/>
      <c r="L41" s="674"/>
      <c r="M41" s="674"/>
      <c r="N41" s="674"/>
      <c r="O41" s="674"/>
      <c r="P41" s="813"/>
      <c r="Q41" s="810"/>
      <c r="R41" s="1004"/>
      <c r="S41" s="810">
        <v>4000000</v>
      </c>
      <c r="T41" s="810">
        <v>3500000</v>
      </c>
      <c r="U41" s="810">
        <v>3000000</v>
      </c>
      <c r="V41" s="810">
        <v>2500000</v>
      </c>
      <c r="W41" s="810">
        <v>2000000</v>
      </c>
      <c r="X41" s="811">
        <v>1500000</v>
      </c>
    </row>
    <row r="42" spans="2:24">
      <c r="B42" s="142">
        <v>36</v>
      </c>
      <c r="C42" s="162"/>
      <c r="D42" s="673"/>
      <c r="E42" s="17"/>
      <c r="F42" s="924"/>
      <c r="G42" s="670"/>
      <c r="H42" s="675"/>
      <c r="I42" s="674"/>
      <c r="J42" s="674"/>
      <c r="K42" s="674"/>
      <c r="L42" s="674"/>
      <c r="M42" s="674"/>
      <c r="N42" s="674"/>
      <c r="O42" s="674"/>
      <c r="P42" s="813"/>
      <c r="Q42" s="810"/>
      <c r="R42" s="1004"/>
      <c r="S42" s="810">
        <v>2000000</v>
      </c>
      <c r="T42" s="810">
        <v>1750000</v>
      </c>
      <c r="U42" s="810">
        <v>1500000</v>
      </c>
      <c r="V42" s="810">
        <v>1250000</v>
      </c>
      <c r="W42" s="810">
        <v>1000000</v>
      </c>
      <c r="X42" s="811">
        <v>750000</v>
      </c>
    </row>
    <row r="43" spans="2:24">
      <c r="B43" s="142">
        <v>37</v>
      </c>
      <c r="C43" s="162"/>
      <c r="D43" s="673"/>
      <c r="E43" s="17"/>
      <c r="F43" s="924"/>
      <c r="G43" s="670"/>
      <c r="H43" s="675"/>
      <c r="I43" s="674"/>
      <c r="J43" s="674"/>
      <c r="K43" s="674"/>
      <c r="L43" s="674"/>
      <c r="M43" s="674"/>
      <c r="N43" s="674"/>
      <c r="O43" s="674"/>
      <c r="P43" s="813"/>
      <c r="Q43" s="810"/>
      <c r="R43" s="1004"/>
      <c r="S43" s="810">
        <v>3500000</v>
      </c>
      <c r="T43" s="810">
        <v>3000000</v>
      </c>
      <c r="U43" s="810">
        <v>2500000</v>
      </c>
      <c r="V43" s="810">
        <v>2000000</v>
      </c>
      <c r="W43" s="810">
        <v>1500000</v>
      </c>
      <c r="X43" s="811">
        <v>1000000</v>
      </c>
    </row>
    <row r="44" spans="2:24">
      <c r="B44" s="142">
        <v>38</v>
      </c>
      <c r="C44" s="162"/>
      <c r="D44" s="673"/>
      <c r="E44" s="17"/>
      <c r="F44" s="924"/>
      <c r="G44" s="670"/>
      <c r="H44" s="675"/>
      <c r="I44" s="674"/>
      <c r="J44" s="674"/>
      <c r="K44" s="674"/>
      <c r="L44" s="674"/>
      <c r="M44" s="674"/>
      <c r="N44" s="674"/>
      <c r="O44" s="674"/>
      <c r="P44" s="813"/>
      <c r="Q44" s="810"/>
      <c r="R44" s="1004"/>
      <c r="S44" s="810">
        <v>2400000</v>
      </c>
      <c r="T44" s="810">
        <v>2100000</v>
      </c>
      <c r="U44" s="810">
        <v>1800000</v>
      </c>
      <c r="V44" s="810">
        <v>1500000</v>
      </c>
      <c r="W44" s="810">
        <v>1200000</v>
      </c>
      <c r="X44" s="811">
        <v>900000</v>
      </c>
    </row>
    <row r="45" spans="2:24">
      <c r="B45" s="142">
        <v>39</v>
      </c>
      <c r="C45" s="162"/>
      <c r="D45" s="673"/>
      <c r="E45" s="17"/>
      <c r="F45" s="924"/>
      <c r="G45" s="670"/>
      <c r="H45" s="675"/>
      <c r="I45" s="674"/>
      <c r="J45" s="674"/>
      <c r="K45" s="674"/>
      <c r="L45" s="674"/>
      <c r="M45" s="674"/>
      <c r="N45" s="674"/>
      <c r="O45" s="674"/>
      <c r="P45" s="813"/>
      <c r="Q45" s="810"/>
      <c r="R45" s="1004"/>
      <c r="S45" s="810"/>
      <c r="T45" s="810"/>
      <c r="U45" s="810"/>
      <c r="V45" s="810"/>
      <c r="W45" s="810"/>
      <c r="X45" s="811"/>
    </row>
    <row r="46" spans="2:24">
      <c r="B46" s="142">
        <v>40</v>
      </c>
      <c r="C46" s="162"/>
      <c r="D46" s="673"/>
      <c r="E46" s="17"/>
      <c r="F46" s="924"/>
      <c r="G46" s="670"/>
      <c r="H46" s="675"/>
      <c r="I46" s="674"/>
      <c r="J46" s="674"/>
      <c r="K46" s="674"/>
      <c r="L46" s="674"/>
      <c r="M46" s="674"/>
      <c r="N46" s="674"/>
      <c r="O46" s="674"/>
      <c r="P46" s="813"/>
      <c r="Q46" s="810"/>
      <c r="R46" s="1004"/>
      <c r="S46" s="810"/>
      <c r="T46" s="810"/>
      <c r="U46" s="810"/>
      <c r="V46" s="810"/>
      <c r="W46" s="810"/>
      <c r="X46" s="811"/>
    </row>
    <row r="47" spans="2:24">
      <c r="B47" s="142">
        <v>41</v>
      </c>
      <c r="C47" s="162"/>
      <c r="D47" s="673"/>
      <c r="E47" s="17"/>
      <c r="F47" s="924"/>
      <c r="G47" s="670"/>
      <c r="H47" s="675"/>
      <c r="I47" s="674"/>
      <c r="J47" s="674"/>
      <c r="K47" s="674"/>
      <c r="L47" s="674"/>
      <c r="M47" s="674"/>
      <c r="N47" s="674"/>
      <c r="O47" s="674"/>
      <c r="P47" s="813"/>
      <c r="Q47" s="810"/>
      <c r="R47" s="1004"/>
      <c r="S47" s="810">
        <v>0</v>
      </c>
      <c r="T47" s="810"/>
      <c r="U47" s="810"/>
      <c r="V47" s="810"/>
      <c r="W47" s="810"/>
      <c r="X47" s="811"/>
    </row>
    <row r="48" spans="2:24">
      <c r="B48" s="142">
        <v>42</v>
      </c>
      <c r="C48" s="162"/>
      <c r="D48" s="673"/>
      <c r="E48" s="17"/>
      <c r="F48" s="924"/>
      <c r="G48" s="670"/>
      <c r="H48" s="675"/>
      <c r="I48" s="674"/>
      <c r="J48" s="674"/>
      <c r="K48" s="674"/>
      <c r="L48" s="674"/>
      <c r="M48" s="674"/>
      <c r="N48" s="674"/>
      <c r="O48" s="674"/>
      <c r="P48" s="813"/>
      <c r="Q48" s="810"/>
      <c r="R48" s="1004"/>
      <c r="S48" s="810">
        <v>13050000</v>
      </c>
      <c r="T48" s="810">
        <v>11600000</v>
      </c>
      <c r="U48" s="810">
        <v>10150000</v>
      </c>
      <c r="V48" s="810">
        <v>8700000</v>
      </c>
      <c r="W48" s="810">
        <v>7250000</v>
      </c>
      <c r="X48" s="811">
        <v>5800000</v>
      </c>
    </row>
    <row r="49" spans="2:24">
      <c r="B49" s="142">
        <v>43</v>
      </c>
      <c r="C49" s="162"/>
      <c r="D49" s="673"/>
      <c r="E49" s="17"/>
      <c r="F49" s="924"/>
      <c r="G49" s="670"/>
      <c r="H49" s="675"/>
      <c r="I49" s="674"/>
      <c r="J49" s="674"/>
      <c r="K49" s="674"/>
      <c r="L49" s="674"/>
      <c r="M49" s="674"/>
      <c r="N49" s="674"/>
      <c r="O49" s="674"/>
      <c r="P49" s="813"/>
      <c r="Q49" s="810"/>
      <c r="R49" s="1004"/>
      <c r="S49" s="810"/>
      <c r="T49" s="810">
        <v>0</v>
      </c>
      <c r="U49" s="810"/>
      <c r="V49" s="810"/>
      <c r="W49" s="810"/>
      <c r="X49" s="811"/>
    </row>
    <row r="50" spans="2:24">
      <c r="B50" s="142">
        <v>44</v>
      </c>
      <c r="C50" s="162"/>
      <c r="D50" s="673"/>
      <c r="E50" s="17"/>
      <c r="F50" s="924"/>
      <c r="G50" s="670"/>
      <c r="H50" s="675"/>
      <c r="I50" s="674"/>
      <c r="J50" s="674"/>
      <c r="K50" s="674"/>
      <c r="L50" s="674"/>
      <c r="M50" s="674"/>
      <c r="N50" s="674"/>
      <c r="O50" s="674"/>
      <c r="P50" s="813"/>
      <c r="Q50" s="810"/>
      <c r="R50" s="1004"/>
      <c r="S50" s="810"/>
      <c r="T50" s="810"/>
      <c r="U50" s="810"/>
      <c r="V50" s="810"/>
      <c r="W50" s="810"/>
      <c r="X50" s="811"/>
    </row>
    <row r="51" spans="2:24">
      <c r="B51" s="142">
        <v>45</v>
      </c>
      <c r="C51" s="162"/>
      <c r="D51" s="673"/>
      <c r="E51" s="17"/>
      <c r="F51" s="924"/>
      <c r="G51" s="670"/>
      <c r="H51" s="675"/>
      <c r="I51" s="674"/>
      <c r="J51" s="674"/>
      <c r="K51" s="674"/>
      <c r="L51" s="674"/>
      <c r="M51" s="674"/>
      <c r="N51" s="674"/>
      <c r="O51" s="674"/>
      <c r="P51" s="813"/>
      <c r="Q51" s="810"/>
      <c r="R51" s="1004"/>
      <c r="S51" s="810"/>
      <c r="T51" s="810"/>
      <c r="U51" s="810"/>
      <c r="V51" s="810"/>
      <c r="W51" s="810"/>
      <c r="X51" s="811"/>
    </row>
    <row r="52" spans="2:24">
      <c r="B52" s="142">
        <v>46</v>
      </c>
      <c r="C52" s="162"/>
      <c r="D52" s="673"/>
      <c r="E52" s="17"/>
      <c r="F52" s="924"/>
      <c r="G52" s="670"/>
      <c r="H52" s="675"/>
      <c r="I52" s="674"/>
      <c r="J52" s="674"/>
      <c r="K52" s="674"/>
      <c r="L52" s="674"/>
      <c r="M52" s="674"/>
      <c r="N52" s="674"/>
      <c r="O52" s="674"/>
      <c r="P52" s="813"/>
      <c r="Q52" s="810"/>
      <c r="R52" s="1004"/>
      <c r="S52" s="810">
        <v>0</v>
      </c>
      <c r="T52" s="810"/>
      <c r="U52" s="810"/>
      <c r="V52" s="810"/>
      <c r="W52" s="810"/>
      <c r="X52" s="811"/>
    </row>
    <row r="53" spans="2:24">
      <c r="B53" s="142">
        <v>47</v>
      </c>
      <c r="C53" s="162"/>
      <c r="D53" s="673"/>
      <c r="E53" s="17"/>
      <c r="F53" s="924"/>
      <c r="G53" s="670"/>
      <c r="H53" s="675"/>
      <c r="I53" s="674"/>
      <c r="J53" s="674"/>
      <c r="K53" s="674"/>
      <c r="L53" s="674"/>
      <c r="M53" s="674"/>
      <c r="N53" s="674"/>
      <c r="O53" s="674"/>
      <c r="P53" s="813"/>
      <c r="Q53" s="810"/>
      <c r="R53" s="1004"/>
      <c r="S53" s="810">
        <v>0</v>
      </c>
      <c r="T53" s="810"/>
      <c r="U53" s="810"/>
      <c r="V53" s="810"/>
      <c r="W53" s="810"/>
      <c r="X53" s="811"/>
    </row>
    <row r="54" spans="2:24">
      <c r="B54" s="142">
        <v>48</v>
      </c>
      <c r="C54" s="162"/>
      <c r="D54" s="673"/>
      <c r="E54" s="17"/>
      <c r="F54" s="924"/>
      <c r="G54" s="670"/>
      <c r="H54" s="675"/>
      <c r="I54" s="674"/>
      <c r="J54" s="674"/>
      <c r="K54" s="674"/>
      <c r="L54" s="674"/>
      <c r="M54" s="674"/>
      <c r="N54" s="674"/>
      <c r="O54" s="674"/>
      <c r="P54" s="813"/>
      <c r="Q54" s="810"/>
      <c r="R54" s="1004"/>
      <c r="S54" s="810">
        <v>0</v>
      </c>
      <c r="T54" s="810"/>
      <c r="U54" s="810"/>
      <c r="V54" s="810"/>
      <c r="W54" s="810"/>
      <c r="X54" s="811"/>
    </row>
    <row r="55" spans="2:24">
      <c r="B55" s="142">
        <v>49</v>
      </c>
      <c r="C55" s="162"/>
      <c r="D55" s="673"/>
      <c r="E55" s="17"/>
      <c r="F55" s="924"/>
      <c r="G55" s="670"/>
      <c r="H55" s="675"/>
      <c r="I55" s="674"/>
      <c r="J55" s="674"/>
      <c r="K55" s="674"/>
      <c r="L55" s="674"/>
      <c r="M55" s="674"/>
      <c r="N55" s="674"/>
      <c r="O55" s="674"/>
      <c r="P55" s="813"/>
      <c r="Q55" s="810"/>
      <c r="R55" s="1004"/>
      <c r="S55" s="810">
        <v>5500000</v>
      </c>
      <c r="T55" s="810"/>
      <c r="U55" s="810"/>
      <c r="V55" s="810"/>
      <c r="W55" s="810"/>
      <c r="X55" s="811"/>
    </row>
    <row r="56" spans="2:24">
      <c r="B56" s="142">
        <v>50</v>
      </c>
      <c r="C56" s="162"/>
      <c r="D56" s="673"/>
      <c r="E56" s="17"/>
      <c r="F56" s="924"/>
      <c r="G56" s="670"/>
      <c r="H56" s="675"/>
      <c r="I56" s="674"/>
      <c r="J56" s="674"/>
      <c r="K56" s="674"/>
      <c r="L56" s="674"/>
      <c r="M56" s="674"/>
      <c r="N56" s="674"/>
      <c r="O56" s="674"/>
      <c r="P56" s="813"/>
      <c r="Q56" s="810"/>
      <c r="R56" s="1004"/>
      <c r="S56" s="810">
        <v>1375000</v>
      </c>
      <c r="T56" s="810"/>
      <c r="U56" s="810"/>
      <c r="V56" s="810"/>
      <c r="W56" s="810"/>
      <c r="X56" s="811"/>
    </row>
    <row r="57" spans="2:24">
      <c r="B57" s="142">
        <v>51</v>
      </c>
      <c r="C57" s="162"/>
      <c r="D57" s="673"/>
      <c r="E57" s="17"/>
      <c r="F57" s="924"/>
      <c r="G57" s="670"/>
      <c r="H57" s="675"/>
      <c r="I57" s="674"/>
      <c r="J57" s="674"/>
      <c r="K57" s="674"/>
      <c r="L57" s="674"/>
      <c r="M57" s="674"/>
      <c r="N57" s="674"/>
      <c r="O57" s="674"/>
      <c r="P57" s="813"/>
      <c r="Q57" s="810"/>
      <c r="R57" s="1004"/>
      <c r="S57" s="810">
        <v>7328750</v>
      </c>
      <c r="T57" s="810"/>
      <c r="U57" s="810"/>
      <c r="V57" s="810"/>
      <c r="W57" s="810"/>
      <c r="X57" s="811"/>
    </row>
    <row r="58" spans="2:24">
      <c r="B58" s="142">
        <v>52</v>
      </c>
      <c r="C58" s="162"/>
      <c r="D58" s="673"/>
      <c r="E58" s="17"/>
      <c r="F58" s="924"/>
      <c r="G58" s="670"/>
      <c r="H58" s="675"/>
      <c r="I58" s="674"/>
      <c r="J58" s="674"/>
      <c r="K58" s="674"/>
      <c r="L58" s="674"/>
      <c r="M58" s="674"/>
      <c r="N58" s="674"/>
      <c r="O58" s="674"/>
      <c r="P58" s="813"/>
      <c r="Q58" s="810"/>
      <c r="R58" s="1004"/>
      <c r="S58" s="810">
        <v>0</v>
      </c>
      <c r="T58" s="810"/>
      <c r="U58" s="810"/>
      <c r="V58" s="810"/>
      <c r="W58" s="810"/>
      <c r="X58" s="811"/>
    </row>
    <row r="59" spans="2:24">
      <c r="B59" s="142">
        <v>53</v>
      </c>
      <c r="C59" s="162"/>
      <c r="D59" s="673"/>
      <c r="E59" s="17"/>
      <c r="F59" s="924"/>
      <c r="G59" s="670"/>
      <c r="H59" s="675"/>
      <c r="I59" s="674"/>
      <c r="J59" s="674"/>
      <c r="K59" s="674"/>
      <c r="L59" s="674"/>
      <c r="M59" s="674"/>
      <c r="N59" s="674"/>
      <c r="O59" s="674"/>
      <c r="P59" s="813"/>
      <c r="Q59" s="810"/>
      <c r="R59" s="1004"/>
      <c r="S59" s="810">
        <v>0</v>
      </c>
      <c r="T59" s="810"/>
      <c r="U59" s="810"/>
      <c r="V59" s="810"/>
      <c r="W59" s="810"/>
      <c r="X59" s="811"/>
    </row>
    <row r="60" spans="2:24">
      <c r="B60" s="142">
        <v>54</v>
      </c>
      <c r="C60" s="162"/>
      <c r="D60" s="673"/>
      <c r="E60" s="17"/>
      <c r="F60" s="924"/>
      <c r="G60" s="670"/>
      <c r="H60" s="675"/>
      <c r="I60" s="674"/>
      <c r="J60" s="674"/>
      <c r="K60" s="674"/>
      <c r="L60" s="674"/>
      <c r="M60" s="674"/>
      <c r="N60" s="674"/>
      <c r="O60" s="674"/>
      <c r="P60" s="813"/>
      <c r="Q60" s="810"/>
      <c r="R60" s="1004"/>
      <c r="S60" s="810">
        <v>0</v>
      </c>
      <c r="T60" s="810"/>
      <c r="U60" s="810"/>
      <c r="V60" s="810"/>
      <c r="W60" s="810"/>
      <c r="X60" s="811"/>
    </row>
    <row r="61" spans="2:24">
      <c r="B61" s="142">
        <v>55</v>
      </c>
      <c r="C61" s="162"/>
      <c r="D61" s="673"/>
      <c r="E61" s="17"/>
      <c r="F61" s="924"/>
      <c r="G61" s="670"/>
      <c r="H61" s="675"/>
      <c r="I61" s="674"/>
      <c r="J61" s="674"/>
      <c r="K61" s="674"/>
      <c r="L61" s="674"/>
      <c r="M61" s="674"/>
      <c r="N61" s="674"/>
      <c r="O61" s="674"/>
      <c r="P61" s="813"/>
      <c r="Q61" s="810"/>
      <c r="R61" s="1004"/>
      <c r="S61" s="810">
        <v>0</v>
      </c>
      <c r="T61" s="810"/>
      <c r="U61" s="810"/>
      <c r="V61" s="810"/>
      <c r="W61" s="810"/>
      <c r="X61" s="811"/>
    </row>
    <row r="62" spans="2:24">
      <c r="B62" s="142">
        <v>56</v>
      </c>
      <c r="C62" s="162"/>
      <c r="D62" s="673"/>
      <c r="E62" s="17"/>
      <c r="F62" s="924"/>
      <c r="G62" s="670"/>
      <c r="H62" s="675"/>
      <c r="I62" s="674"/>
      <c r="J62" s="674"/>
      <c r="K62" s="674"/>
      <c r="L62" s="674"/>
      <c r="M62" s="674"/>
      <c r="N62" s="674"/>
      <c r="O62" s="674"/>
      <c r="P62" s="813"/>
      <c r="Q62" s="810"/>
      <c r="R62" s="1004"/>
      <c r="S62" s="810">
        <v>2200000</v>
      </c>
      <c r="T62" s="810"/>
      <c r="U62" s="810"/>
      <c r="V62" s="810"/>
      <c r="W62" s="810"/>
      <c r="X62" s="811"/>
    </row>
    <row r="63" spans="2:24">
      <c r="B63" s="142">
        <v>57</v>
      </c>
      <c r="C63" s="162"/>
      <c r="D63" s="673"/>
      <c r="E63" s="17"/>
      <c r="F63" s="924"/>
      <c r="G63" s="670"/>
      <c r="H63" s="675"/>
      <c r="I63" s="674"/>
      <c r="J63" s="674"/>
      <c r="K63" s="674"/>
      <c r="L63" s="674"/>
      <c r="M63" s="674"/>
      <c r="N63" s="674"/>
      <c r="O63" s="674"/>
      <c r="P63" s="813"/>
      <c r="Q63" s="810"/>
      <c r="R63" s="1004"/>
      <c r="S63" s="810">
        <v>20000000</v>
      </c>
      <c r="T63" s="810">
        <v>19000000</v>
      </c>
      <c r="U63" s="810">
        <v>18000000</v>
      </c>
      <c r="V63" s="810">
        <v>17000000</v>
      </c>
      <c r="W63" s="810">
        <v>16000000</v>
      </c>
      <c r="X63" s="811">
        <v>15000000</v>
      </c>
    </row>
    <row r="64" spans="2:24">
      <c r="B64" s="142">
        <v>58</v>
      </c>
      <c r="C64" s="162"/>
      <c r="D64" s="673"/>
      <c r="E64" s="17"/>
      <c r="F64" s="924"/>
      <c r="G64" s="670"/>
      <c r="H64" s="675"/>
      <c r="I64" s="674"/>
      <c r="J64" s="674"/>
      <c r="K64" s="674"/>
      <c r="L64" s="674"/>
      <c r="M64" s="674"/>
      <c r="N64" s="674"/>
      <c r="O64" s="674"/>
      <c r="P64" s="813"/>
      <c r="Q64" s="810"/>
      <c r="R64" s="1004"/>
      <c r="S64" s="810">
        <v>14000000</v>
      </c>
      <c r="T64" s="810">
        <v>13333333</v>
      </c>
      <c r="U64" s="810">
        <v>12666666</v>
      </c>
      <c r="V64" s="810">
        <v>12000000</v>
      </c>
      <c r="W64" s="810">
        <v>11333333</v>
      </c>
      <c r="X64" s="811">
        <v>10666666</v>
      </c>
    </row>
    <row r="65" spans="2:24">
      <c r="B65" s="142">
        <v>59</v>
      </c>
      <c r="C65" s="162"/>
      <c r="D65" s="673"/>
      <c r="E65" s="17"/>
      <c r="F65" s="924"/>
      <c r="G65" s="670"/>
      <c r="H65" s="675"/>
      <c r="I65" s="674"/>
      <c r="J65" s="674"/>
      <c r="K65" s="674"/>
      <c r="L65" s="674"/>
      <c r="M65" s="674"/>
      <c r="N65" s="674"/>
      <c r="O65" s="674"/>
      <c r="P65" s="813"/>
      <c r="Q65" s="810"/>
      <c r="R65" s="1004"/>
      <c r="S65" s="810">
        <v>17500000</v>
      </c>
      <c r="T65" s="810">
        <v>16666667</v>
      </c>
      <c r="U65" s="810">
        <v>15833334</v>
      </c>
      <c r="V65" s="810">
        <v>15000000</v>
      </c>
      <c r="W65" s="810">
        <v>14166667</v>
      </c>
      <c r="X65" s="811">
        <v>13333334</v>
      </c>
    </row>
    <row r="66" spans="2:24">
      <c r="B66" s="142">
        <v>60</v>
      </c>
      <c r="C66" s="162"/>
      <c r="D66" s="673"/>
      <c r="E66" s="17"/>
      <c r="F66" s="924"/>
      <c r="G66" s="670"/>
      <c r="H66" s="675"/>
      <c r="I66" s="674"/>
      <c r="J66" s="674"/>
      <c r="K66" s="674"/>
      <c r="L66" s="674"/>
      <c r="M66" s="674"/>
      <c r="N66" s="674"/>
      <c r="O66" s="674"/>
      <c r="P66" s="813"/>
      <c r="Q66" s="810"/>
      <c r="R66" s="1004"/>
      <c r="S66" s="810">
        <v>11000000</v>
      </c>
      <c r="T66" s="810">
        <v>10500000</v>
      </c>
      <c r="U66" s="810">
        <v>10000000</v>
      </c>
      <c r="V66" s="810">
        <v>9500000</v>
      </c>
      <c r="W66" s="810">
        <v>9000000</v>
      </c>
      <c r="X66" s="811">
        <v>8500000</v>
      </c>
    </row>
    <row r="67" spans="2:24">
      <c r="B67" s="142">
        <v>61</v>
      </c>
      <c r="C67" s="162"/>
      <c r="D67" s="673"/>
      <c r="E67" s="17"/>
      <c r="F67" s="924"/>
      <c r="G67" s="670"/>
      <c r="H67" s="675"/>
      <c r="I67" s="674"/>
      <c r="J67" s="674"/>
      <c r="K67" s="674"/>
      <c r="L67" s="674"/>
      <c r="M67" s="674"/>
      <c r="N67" s="674"/>
      <c r="O67" s="674"/>
      <c r="P67" s="813"/>
      <c r="Q67" s="810"/>
      <c r="R67" s="1004"/>
      <c r="S67" s="810">
        <v>11000000</v>
      </c>
      <c r="T67" s="810">
        <v>10500000</v>
      </c>
      <c r="U67" s="810">
        <v>10000000</v>
      </c>
      <c r="V67" s="810">
        <v>9500000</v>
      </c>
      <c r="W67" s="810">
        <v>9000000</v>
      </c>
      <c r="X67" s="811">
        <v>8500000</v>
      </c>
    </row>
    <row r="68" spans="2:24">
      <c r="B68" s="142">
        <v>62</v>
      </c>
      <c r="C68" s="162"/>
      <c r="D68" s="673"/>
      <c r="E68" s="17"/>
      <c r="F68" s="924"/>
      <c r="G68" s="670"/>
      <c r="H68" s="675"/>
      <c r="I68" s="674"/>
      <c r="J68" s="674"/>
      <c r="K68" s="674"/>
      <c r="L68" s="674"/>
      <c r="M68" s="674"/>
      <c r="N68" s="674"/>
      <c r="O68" s="674"/>
      <c r="P68" s="813"/>
      <c r="Q68" s="810"/>
      <c r="R68" s="1004"/>
      <c r="S68" s="810">
        <v>46200000</v>
      </c>
      <c r="T68" s="810">
        <v>44100000</v>
      </c>
      <c r="U68" s="810">
        <v>42000000</v>
      </c>
      <c r="V68" s="810">
        <v>39900000</v>
      </c>
      <c r="W68" s="810">
        <v>37800000</v>
      </c>
      <c r="X68" s="811">
        <v>35700000</v>
      </c>
    </row>
    <row r="69" spans="2:24">
      <c r="B69" s="142">
        <v>63</v>
      </c>
      <c r="C69" s="162"/>
      <c r="D69" s="673"/>
      <c r="E69" s="17"/>
      <c r="F69" s="924"/>
      <c r="G69" s="670"/>
      <c r="H69" s="675"/>
      <c r="I69" s="674"/>
      <c r="J69" s="674"/>
      <c r="K69" s="674"/>
      <c r="L69" s="674"/>
      <c r="M69" s="674"/>
      <c r="N69" s="674"/>
      <c r="O69" s="674"/>
      <c r="P69" s="813"/>
      <c r="Q69" s="810"/>
      <c r="R69" s="1004"/>
      <c r="S69" s="810">
        <v>12000000</v>
      </c>
      <c r="T69" s="810">
        <v>11000000</v>
      </c>
      <c r="U69" s="810"/>
      <c r="V69" s="810"/>
      <c r="W69" s="810"/>
      <c r="X69" s="811"/>
    </row>
    <row r="70" spans="2:24">
      <c r="B70" s="142">
        <v>64</v>
      </c>
      <c r="C70" s="162"/>
      <c r="D70" s="673"/>
      <c r="E70" s="17"/>
      <c r="F70" s="924"/>
      <c r="G70" s="670"/>
      <c r="H70" s="675"/>
      <c r="I70" s="674"/>
      <c r="J70" s="674"/>
      <c r="K70" s="674"/>
      <c r="L70" s="674"/>
      <c r="M70" s="674"/>
      <c r="N70" s="674"/>
      <c r="O70" s="674"/>
      <c r="P70" s="813"/>
      <c r="Q70" s="810"/>
      <c r="R70" s="1004"/>
      <c r="S70" s="810">
        <v>13000000</v>
      </c>
      <c r="T70" s="810">
        <v>12000000</v>
      </c>
      <c r="U70" s="810">
        <v>11000000</v>
      </c>
      <c r="V70" s="810">
        <v>10000000</v>
      </c>
      <c r="W70" s="810">
        <v>9000000</v>
      </c>
      <c r="X70" s="811">
        <v>8000000</v>
      </c>
    </row>
    <row r="71" spans="2:24">
      <c r="B71" s="142">
        <v>65</v>
      </c>
      <c r="C71" s="162"/>
      <c r="D71" s="673"/>
      <c r="E71" s="17"/>
      <c r="F71" s="924"/>
      <c r="G71" s="670"/>
      <c r="H71" s="675"/>
      <c r="I71" s="674"/>
      <c r="J71" s="674"/>
      <c r="K71" s="674"/>
      <c r="L71" s="674"/>
      <c r="M71" s="674"/>
      <c r="N71" s="674"/>
      <c r="O71" s="674"/>
      <c r="P71" s="813"/>
      <c r="Q71" s="810"/>
      <c r="R71" s="1004"/>
      <c r="S71" s="810">
        <v>29250000</v>
      </c>
      <c r="T71" s="810">
        <v>27000000</v>
      </c>
      <c r="U71" s="810">
        <v>24750000</v>
      </c>
      <c r="V71" s="810">
        <v>22500000</v>
      </c>
      <c r="W71" s="810">
        <v>20250000</v>
      </c>
      <c r="X71" s="811">
        <v>18000000</v>
      </c>
    </row>
    <row r="72" spans="2:24">
      <c r="B72" s="142">
        <v>66</v>
      </c>
      <c r="C72" s="162"/>
      <c r="D72" s="673"/>
      <c r="E72" s="17"/>
      <c r="F72" s="924"/>
      <c r="G72" s="670"/>
      <c r="H72" s="675"/>
      <c r="I72" s="674"/>
      <c r="J72" s="674"/>
      <c r="K72" s="674"/>
      <c r="L72" s="674"/>
      <c r="M72" s="674"/>
      <c r="N72" s="674"/>
      <c r="O72" s="674"/>
      <c r="P72" s="813"/>
      <c r="Q72" s="810"/>
      <c r="R72" s="1004"/>
      <c r="S72" s="810">
        <v>15000000</v>
      </c>
      <c r="T72" s="810">
        <v>14000000</v>
      </c>
      <c r="U72" s="810">
        <v>13000000</v>
      </c>
      <c r="V72" s="810">
        <v>12000000</v>
      </c>
      <c r="W72" s="810">
        <v>11000000</v>
      </c>
      <c r="X72" s="811">
        <v>10000000</v>
      </c>
    </row>
    <row r="73" spans="2:24">
      <c r="B73" s="142">
        <v>67</v>
      </c>
      <c r="C73" s="162"/>
      <c r="D73" s="673"/>
      <c r="E73" s="17"/>
      <c r="F73" s="924"/>
      <c r="G73" s="670"/>
      <c r="H73" s="675"/>
      <c r="I73" s="674"/>
      <c r="J73" s="674"/>
      <c r="K73" s="674"/>
      <c r="L73" s="674"/>
      <c r="M73" s="674"/>
      <c r="N73" s="674"/>
      <c r="O73" s="674"/>
      <c r="P73" s="813"/>
      <c r="Q73" s="810"/>
      <c r="R73" s="1004"/>
      <c r="S73" s="810">
        <v>14000000</v>
      </c>
      <c r="T73" s="810">
        <v>13000000</v>
      </c>
      <c r="U73" s="810">
        <v>12000000</v>
      </c>
      <c r="V73" s="810">
        <v>11000000</v>
      </c>
      <c r="W73" s="810">
        <v>10000000</v>
      </c>
      <c r="X73" s="811">
        <v>9000000</v>
      </c>
    </row>
    <row r="74" spans="2:24">
      <c r="B74" s="142">
        <v>68</v>
      </c>
      <c r="C74" s="162"/>
      <c r="D74" s="673"/>
      <c r="E74" s="928"/>
      <c r="F74" s="924"/>
      <c r="G74" s="670"/>
      <c r="H74" s="929"/>
      <c r="I74" s="1324"/>
      <c r="J74" s="1324"/>
      <c r="K74" s="1324"/>
      <c r="L74" s="1324"/>
      <c r="M74" s="1324"/>
      <c r="N74" s="1324"/>
      <c r="O74" s="1324"/>
      <c r="P74" s="813"/>
      <c r="Q74" s="810"/>
      <c r="R74" s="1004"/>
      <c r="S74" s="810">
        <v>14000000</v>
      </c>
      <c r="T74" s="810">
        <v>13000000</v>
      </c>
      <c r="U74" s="810">
        <v>12000000</v>
      </c>
      <c r="V74" s="810">
        <v>11000000</v>
      </c>
      <c r="W74" s="810">
        <v>10000000</v>
      </c>
      <c r="X74" s="811">
        <v>9000000</v>
      </c>
    </row>
    <row r="75" spans="2:24">
      <c r="B75" s="142">
        <v>69</v>
      </c>
      <c r="C75" s="162"/>
      <c r="D75" s="673"/>
      <c r="E75" s="928"/>
      <c r="F75" s="924"/>
      <c r="G75" s="670"/>
      <c r="H75" s="929"/>
      <c r="I75" s="1324"/>
      <c r="J75" s="1324"/>
      <c r="K75" s="1324"/>
      <c r="L75" s="1324"/>
      <c r="M75" s="1324"/>
      <c r="N75" s="1324"/>
      <c r="O75" s="1324"/>
      <c r="P75" s="813"/>
      <c r="Q75" s="810"/>
      <c r="R75" s="1004"/>
      <c r="S75" s="810">
        <v>14000000</v>
      </c>
      <c r="T75" s="810">
        <v>13000000</v>
      </c>
      <c r="U75" s="810">
        <v>12000000</v>
      </c>
      <c r="V75" s="810">
        <v>11000000</v>
      </c>
      <c r="W75" s="810">
        <v>10000000</v>
      </c>
      <c r="X75" s="811">
        <v>9000000</v>
      </c>
    </row>
    <row r="76" spans="2:24">
      <c r="B76" s="142">
        <v>70</v>
      </c>
      <c r="C76" s="162"/>
      <c r="D76" s="673"/>
      <c r="E76" s="17"/>
      <c r="F76" s="924"/>
      <c r="G76" s="670"/>
      <c r="H76" s="675"/>
      <c r="I76" s="674"/>
      <c r="J76" s="674"/>
      <c r="K76" s="674"/>
      <c r="L76" s="674"/>
      <c r="M76" s="674"/>
      <c r="N76" s="674"/>
      <c r="O76" s="674"/>
      <c r="P76" s="813"/>
      <c r="Q76" s="810"/>
      <c r="R76" s="1004"/>
      <c r="S76" s="810">
        <v>24000000</v>
      </c>
      <c r="T76" s="810">
        <v>22500000</v>
      </c>
      <c r="U76" s="810">
        <v>21000000</v>
      </c>
      <c r="V76" s="810">
        <v>19500000</v>
      </c>
      <c r="W76" s="810">
        <v>18000000</v>
      </c>
      <c r="X76" s="811">
        <v>16500000</v>
      </c>
    </row>
    <row r="77" spans="2:24">
      <c r="B77" s="142">
        <v>71</v>
      </c>
      <c r="C77" s="162"/>
      <c r="D77" s="673"/>
      <c r="E77" s="17"/>
      <c r="F77" s="924"/>
      <c r="G77" s="670"/>
      <c r="H77" s="675"/>
      <c r="I77" s="674"/>
      <c r="J77" s="674"/>
      <c r="K77" s="674"/>
      <c r="L77" s="674"/>
      <c r="M77" s="674"/>
      <c r="N77" s="674"/>
      <c r="O77" s="674"/>
      <c r="P77" s="813"/>
      <c r="Q77" s="810"/>
      <c r="R77" s="1004"/>
      <c r="S77" s="810">
        <v>10000000</v>
      </c>
      <c r="T77" s="810">
        <v>8000000</v>
      </c>
      <c r="U77" s="810">
        <v>6000000</v>
      </c>
      <c r="V77" s="810">
        <v>4000000</v>
      </c>
      <c r="W77" s="810">
        <v>2000000</v>
      </c>
      <c r="X77" s="811">
        <v>0</v>
      </c>
    </row>
    <row r="78" spans="2:24">
      <c r="B78" s="142">
        <v>72</v>
      </c>
      <c r="C78" s="162"/>
      <c r="D78" s="673"/>
      <c r="E78" s="17"/>
      <c r="F78" s="924"/>
      <c r="G78" s="670"/>
      <c r="H78" s="675"/>
      <c r="I78" s="674"/>
      <c r="J78" s="674"/>
      <c r="K78" s="674"/>
      <c r="L78" s="674"/>
      <c r="M78" s="674"/>
      <c r="N78" s="674"/>
      <c r="O78" s="674"/>
      <c r="P78" s="813"/>
      <c r="Q78" s="810"/>
      <c r="R78" s="1004"/>
      <c r="S78" s="810">
        <v>25000000</v>
      </c>
      <c r="T78" s="810">
        <v>24000000</v>
      </c>
      <c r="U78" s="810">
        <v>23000000</v>
      </c>
      <c r="V78" s="810">
        <v>22000000</v>
      </c>
      <c r="W78" s="810">
        <v>21000000</v>
      </c>
      <c r="X78" s="811">
        <v>20000000</v>
      </c>
    </row>
    <row r="79" spans="2:24">
      <c r="B79" s="142">
        <v>73</v>
      </c>
      <c r="C79" s="162"/>
      <c r="D79" s="673"/>
      <c r="E79" s="17"/>
      <c r="F79" s="924"/>
      <c r="G79" s="670"/>
      <c r="H79" s="675"/>
      <c r="I79" s="674"/>
      <c r="J79" s="674"/>
      <c r="K79" s="674"/>
      <c r="L79" s="674"/>
      <c r="M79" s="674"/>
      <c r="N79" s="674"/>
      <c r="O79" s="674"/>
      <c r="P79" s="813"/>
      <c r="Q79" s="810"/>
      <c r="R79" s="1004"/>
      <c r="S79" s="810">
        <v>26000000</v>
      </c>
      <c r="T79" s="810">
        <v>25000000</v>
      </c>
      <c r="U79" s="810">
        <v>24000000</v>
      </c>
      <c r="V79" s="810">
        <v>23000000</v>
      </c>
      <c r="W79" s="810">
        <v>22000000</v>
      </c>
      <c r="X79" s="811">
        <v>21000000</v>
      </c>
    </row>
    <row r="80" spans="2:24">
      <c r="B80" s="142">
        <v>74</v>
      </c>
      <c r="C80" s="162"/>
      <c r="D80" s="673"/>
      <c r="E80" s="17"/>
      <c r="F80" s="924"/>
      <c r="G80" s="670"/>
      <c r="H80" s="675"/>
      <c r="I80" s="674"/>
      <c r="J80" s="674"/>
      <c r="K80" s="674"/>
      <c r="L80" s="674"/>
      <c r="M80" s="674"/>
      <c r="N80" s="674"/>
      <c r="O80" s="674"/>
      <c r="P80" s="813"/>
      <c r="Q80" s="810"/>
      <c r="R80" s="1004"/>
      <c r="S80" s="810">
        <v>25500000</v>
      </c>
      <c r="T80" s="810">
        <v>24000000</v>
      </c>
      <c r="U80" s="810">
        <v>22500000</v>
      </c>
      <c r="V80" s="810">
        <v>21000000</v>
      </c>
      <c r="W80" s="810">
        <v>19500000</v>
      </c>
      <c r="X80" s="811">
        <v>18000000</v>
      </c>
    </row>
    <row r="81" spans="2:24">
      <c r="B81" s="142">
        <v>75</v>
      </c>
      <c r="C81" s="162"/>
      <c r="D81" s="673"/>
      <c r="E81" s="17"/>
      <c r="F81" s="924"/>
      <c r="G81" s="670"/>
      <c r="H81" s="675"/>
      <c r="I81" s="674"/>
      <c r="J81" s="674"/>
      <c r="K81" s="674"/>
      <c r="L81" s="674"/>
      <c r="M81" s="674"/>
      <c r="N81" s="674"/>
      <c r="O81" s="674"/>
      <c r="P81" s="813"/>
      <c r="Q81" s="810"/>
      <c r="R81" s="1004"/>
      <c r="S81" s="810">
        <v>27000000</v>
      </c>
      <c r="T81" s="810">
        <v>26000000</v>
      </c>
      <c r="U81" s="810">
        <v>25000000</v>
      </c>
      <c r="V81" s="810">
        <v>24000000</v>
      </c>
      <c r="W81" s="810">
        <v>23000000</v>
      </c>
      <c r="X81" s="811">
        <v>22000000</v>
      </c>
    </row>
    <row r="82" spans="2:24">
      <c r="B82" s="142">
        <v>76</v>
      </c>
      <c r="C82" s="162"/>
      <c r="D82" s="673"/>
      <c r="E82" s="17"/>
      <c r="F82" s="924"/>
      <c r="G82" s="670"/>
      <c r="H82" s="675"/>
      <c r="I82" s="674"/>
      <c r="J82" s="674"/>
      <c r="K82" s="674"/>
      <c r="L82" s="674"/>
      <c r="M82" s="674"/>
      <c r="N82" s="674"/>
      <c r="O82" s="674"/>
      <c r="P82" s="813"/>
      <c r="Q82" s="810"/>
      <c r="R82" s="1004"/>
      <c r="S82" s="810">
        <v>42000000</v>
      </c>
      <c r="T82" s="810">
        <v>40500000</v>
      </c>
      <c r="U82" s="810">
        <v>39000000</v>
      </c>
      <c r="V82" s="810">
        <v>37500000</v>
      </c>
      <c r="W82" s="810">
        <v>36000000</v>
      </c>
      <c r="X82" s="811">
        <v>34500000</v>
      </c>
    </row>
    <row r="83" spans="2:24">
      <c r="B83" s="142">
        <v>77</v>
      </c>
      <c r="C83" s="162"/>
      <c r="D83" s="673"/>
      <c r="E83" s="17"/>
      <c r="F83" s="924"/>
      <c r="G83" s="670"/>
      <c r="H83" s="675"/>
      <c r="I83" s="674"/>
      <c r="J83" s="674"/>
      <c r="K83" s="674"/>
      <c r="L83" s="674"/>
      <c r="M83" s="674"/>
      <c r="N83" s="674"/>
      <c r="O83" s="674"/>
      <c r="P83" s="813"/>
      <c r="Q83" s="810"/>
      <c r="R83" s="1004"/>
      <c r="S83" s="810">
        <v>86896552</v>
      </c>
      <c r="T83" s="810">
        <v>83793104</v>
      </c>
      <c r="U83" s="810">
        <v>80689656</v>
      </c>
      <c r="V83" s="810">
        <v>77586208</v>
      </c>
      <c r="W83" s="810">
        <v>74482760</v>
      </c>
      <c r="X83" s="811">
        <v>71379312</v>
      </c>
    </row>
    <row r="84" spans="2:24">
      <c r="B84" s="143">
        <v>78</v>
      </c>
      <c r="C84" s="163"/>
      <c r="D84" s="676"/>
      <c r="E84" s="145"/>
      <c r="F84" s="924"/>
      <c r="G84" s="677"/>
      <c r="H84" s="678"/>
      <c r="I84" s="679"/>
      <c r="J84" s="679"/>
      <c r="K84" s="679"/>
      <c r="L84" s="679"/>
      <c r="M84" s="679"/>
      <c r="N84" s="679"/>
      <c r="O84" s="679"/>
      <c r="P84" s="814"/>
      <c r="Q84" s="815"/>
      <c r="R84" s="1004"/>
      <c r="S84" s="815">
        <v>19000000</v>
      </c>
      <c r="T84" s="815">
        <v>18000000</v>
      </c>
      <c r="U84" s="815">
        <v>17000000</v>
      </c>
      <c r="V84" s="815">
        <v>16000000</v>
      </c>
      <c r="W84" s="815">
        <v>15000000</v>
      </c>
      <c r="X84" s="816">
        <v>14000000</v>
      </c>
    </row>
    <row r="85" spans="2:24" s="4" customFormat="1">
      <c r="B85" s="793"/>
      <c r="C85" s="793"/>
      <c r="D85" s="794"/>
      <c r="E85" s="795"/>
      <c r="F85" s="795"/>
      <c r="G85" s="796"/>
      <c r="H85" s="797"/>
      <c r="I85" s="797"/>
      <c r="J85" s="797"/>
      <c r="K85" s="797"/>
      <c r="L85" s="797"/>
      <c r="M85" s="797"/>
      <c r="N85" s="797"/>
      <c r="O85" s="797"/>
      <c r="P85" s="798"/>
      <c r="Q85" s="798"/>
      <c r="R85" s="798"/>
      <c r="S85" s="798"/>
      <c r="T85" s="798"/>
      <c r="U85" s="798"/>
      <c r="V85" s="798"/>
      <c r="W85" s="798"/>
      <c r="X85" s="798"/>
    </row>
    <row r="86" spans="2:24" s="4" customFormat="1">
      <c r="B86" s="799" t="s">
        <v>1006</v>
      </c>
      <c r="C86" s="793"/>
      <c r="D86" s="794"/>
      <c r="E86" s="795"/>
      <c r="F86" s="795"/>
      <c r="G86" s="796"/>
      <c r="H86" s="797"/>
      <c r="I86" s="797"/>
      <c r="J86" s="797"/>
      <c r="K86" s="797"/>
      <c r="L86" s="797"/>
      <c r="M86" s="797"/>
      <c r="N86" s="797"/>
      <c r="O86" s="797"/>
      <c r="P86" s="798"/>
      <c r="Q86" s="798"/>
      <c r="R86" s="798"/>
      <c r="S86" s="798"/>
      <c r="T86" s="798"/>
      <c r="U86" s="798"/>
      <c r="V86" s="798"/>
      <c r="W86" s="798"/>
      <c r="X86" s="798"/>
    </row>
    <row r="87" spans="2:24">
      <c r="B87" s="803" t="s">
        <v>1007</v>
      </c>
      <c r="C87" s="803"/>
      <c r="D87" s="804"/>
      <c r="E87" s="805"/>
      <c r="F87" s="805"/>
      <c r="G87" s="805"/>
      <c r="H87" s="805"/>
      <c r="I87" s="805"/>
      <c r="J87" s="805"/>
      <c r="K87" s="805"/>
      <c r="L87" s="805"/>
      <c r="M87" s="805"/>
      <c r="N87" s="805"/>
      <c r="O87" s="805"/>
      <c r="P87" s="806"/>
      <c r="Q87" s="806"/>
      <c r="R87" s="806"/>
      <c r="S87" s="806">
        <f t="shared" ref="S87:X87" si="0">SUM(S7:S84)</f>
        <v>758993499.29400003</v>
      </c>
      <c r="T87" s="806">
        <f t="shared" si="0"/>
        <v>693518101.29400003</v>
      </c>
      <c r="U87" s="806">
        <f t="shared" si="0"/>
        <v>635131318.88199997</v>
      </c>
      <c r="V87" s="806">
        <f t="shared" si="0"/>
        <v>587744537.88199997</v>
      </c>
      <c r="W87" s="806">
        <f t="shared" si="0"/>
        <v>542532756.88199997</v>
      </c>
      <c r="X87" s="806">
        <f t="shared" si="0"/>
        <v>498645975.88199997</v>
      </c>
    </row>
    <row r="88" spans="2:24" ht="15" thickBot="1">
      <c r="B88" s="800" t="s">
        <v>1008</v>
      </c>
      <c r="C88" s="800"/>
      <c r="D88" s="800"/>
      <c r="E88" s="801"/>
      <c r="F88" s="801"/>
      <c r="G88" s="801"/>
      <c r="H88" s="801"/>
      <c r="I88" s="801"/>
      <c r="J88" s="801"/>
      <c r="K88" s="801"/>
      <c r="L88" s="801"/>
      <c r="M88" s="801"/>
      <c r="N88" s="801"/>
      <c r="O88" s="801"/>
      <c r="P88" s="802"/>
      <c r="Q88" s="802"/>
      <c r="R88" s="802"/>
      <c r="S88" s="802" t="e">
        <f>T3_Bilan!#REF!+T3_Bilan!#REF!</f>
        <v>#REF!</v>
      </c>
      <c r="T88" s="802">
        <f>T3_Bilan!Q23+T3_Bilan!Q27</f>
        <v>0</v>
      </c>
      <c r="U88" s="802">
        <f>T3_Bilan!R23+T3_Bilan!R27</f>
        <v>0</v>
      </c>
      <c r="V88" s="802">
        <f>T3_Bilan!S23+T3_Bilan!S27</f>
        <v>0</v>
      </c>
      <c r="W88" s="802">
        <f>T3_Bilan!T23+T3_Bilan!T27</f>
        <v>0</v>
      </c>
      <c r="X88" s="802">
        <f>T3_Bilan!U23+T3_Bilan!U27</f>
        <v>0</v>
      </c>
    </row>
    <row r="89" spans="2:24" ht="15" thickTop="1">
      <c r="P89" s="807"/>
      <c r="Q89" s="807"/>
      <c r="R89" s="807"/>
      <c r="S89" s="807" t="e">
        <f t="shared" ref="S89:X89" si="1">ROUND(S88-S87,0)</f>
        <v>#REF!</v>
      </c>
      <c r="T89" s="807">
        <f t="shared" si="1"/>
        <v>-693518101</v>
      </c>
      <c r="U89" s="807">
        <f t="shared" si="1"/>
        <v>-635131319</v>
      </c>
      <c r="V89" s="807">
        <f t="shared" si="1"/>
        <v>-587744538</v>
      </c>
      <c r="W89" s="807">
        <f t="shared" si="1"/>
        <v>-542532757</v>
      </c>
      <c r="X89" s="807">
        <f t="shared" si="1"/>
        <v>-498645976</v>
      </c>
    </row>
    <row r="95" spans="2:24" ht="14.25" customHeight="1"/>
    <row r="97" spans="2:2">
      <c r="B97" s="705"/>
    </row>
  </sheetData>
  <mergeCells count="1">
    <mergeCell ref="B3:O4"/>
  </mergeCells>
  <conditionalFormatting sqref="P89:X89">
    <cfRule type="cellIs" dxfId="75" priority="2" operator="notEqual">
      <formula>0</formula>
    </cfRule>
    <cfRule type="cellIs" dxfId="74" priority="3" operator="equal">
      <formula>0</formula>
    </cfRule>
  </conditionalFormatting>
  <conditionalFormatting sqref="R6:R84">
    <cfRule type="cellIs" dxfId="73" priority="1" operator="equal">
      <formula>"HIDE"</formula>
    </cfRule>
  </conditionalFormatting>
  <hyperlinks>
    <hyperlink ref="B1" location="TOC!A1" display="Retour à la table des matières"/>
    <hyperlink ref="E1" location="Consignes!A1" display="CONSIGNES"/>
  </hyperlinks>
  <pageMargins left="0.7" right="0.7" top="0.75" bottom="0.75" header="0.3" footer="0.3"/>
  <pageSetup paperSize="9" scale="35" orientation="landscape"/>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codeName="Sheet27" enableFormatConditionsCalculation="0">
    <tabColor rgb="FF00B050"/>
  </sheetPr>
  <dimension ref="A1:K66"/>
  <sheetViews>
    <sheetView showGridLines="0" topLeftCell="A2" workbookViewId="0">
      <pane xSplit="3" ySplit="5" topLeftCell="D7" activePane="bottomRight" state="frozen"/>
      <selection activeCell="J29" sqref="J29"/>
      <selection pane="topRight" activeCell="J29" sqref="J29"/>
      <selection pane="bottomLeft" activeCell="J29" sqref="J29"/>
      <selection pane="bottomRight" activeCell="L70" sqref="D7:L70"/>
    </sheetView>
  </sheetViews>
  <sheetFormatPr baseColWidth="10" defaultColWidth="8.83203125" defaultRowHeight="12" x14ac:dyDescent="0"/>
  <cols>
    <col min="1" max="1" width="3.5" style="21" customWidth="1"/>
    <col min="2" max="2" width="4.6640625" style="21" customWidth="1"/>
    <col min="3" max="3" width="57.83203125" style="21" customWidth="1"/>
    <col min="4" max="4" width="17.1640625" style="21" bestFit="1" customWidth="1"/>
    <col min="5" max="5" width="17.33203125" style="21" bestFit="1" customWidth="1"/>
    <col min="6" max="11" width="24.33203125" style="21" customWidth="1"/>
    <col min="12" max="16384" width="8.83203125" style="21"/>
  </cols>
  <sheetData>
    <row r="1" spans="1:11" ht="33" customHeight="1"/>
    <row r="2" spans="1:11" ht="19" customHeight="1">
      <c r="C2" s="113" t="s">
        <v>704</v>
      </c>
      <c r="D2" s="1533" t="s">
        <v>705</v>
      </c>
      <c r="E2" s="1534" t="s">
        <v>706</v>
      </c>
    </row>
    <row r="3" spans="1:11" s="531" customFormat="1" ht="17" customHeight="1">
      <c r="A3" s="21"/>
      <c r="B3" s="2274" t="s">
        <v>1009</v>
      </c>
      <c r="C3" s="2274"/>
      <c r="D3" s="2274"/>
      <c r="E3" s="530"/>
      <c r="F3" s="530"/>
      <c r="G3" s="530"/>
      <c r="H3" s="530"/>
      <c r="I3" s="530"/>
      <c r="J3" s="530"/>
      <c r="K3" s="530"/>
    </row>
    <row r="4" spans="1:11" s="531" customFormat="1" ht="17" customHeight="1">
      <c r="A4" s="21"/>
      <c r="B4" s="2274"/>
      <c r="C4" s="2274"/>
      <c r="D4" s="2274"/>
      <c r="E4" s="532"/>
      <c r="F4" s="532"/>
      <c r="G4" s="532"/>
      <c r="H4" s="532"/>
      <c r="I4" s="532"/>
      <c r="J4" s="532"/>
      <c r="K4" s="532"/>
    </row>
    <row r="5" spans="1:11" ht="17" customHeight="1" thickBot="1">
      <c r="B5" s="533"/>
      <c r="C5" s="533"/>
      <c r="D5" s="533"/>
      <c r="E5" s="534"/>
      <c r="F5" s="534"/>
      <c r="G5" s="534"/>
      <c r="H5" s="534"/>
      <c r="I5" s="534"/>
      <c r="J5" s="534"/>
      <c r="K5" s="534"/>
    </row>
    <row r="6" spans="1:11" ht="27" customHeight="1">
      <c r="B6" s="25"/>
      <c r="C6" s="1337" t="str">
        <f>[1]T2_T3_T4!D5</f>
        <v xml:space="preserve">montants en euro </v>
      </c>
      <c r="D6" s="1306" t="s">
        <v>708</v>
      </c>
      <c r="E6" s="1018" t="s">
        <v>809</v>
      </c>
      <c r="F6" s="1307" t="s">
        <v>763</v>
      </c>
      <c r="G6" s="75" t="s">
        <v>764</v>
      </c>
      <c r="H6" s="75" t="s">
        <v>765</v>
      </c>
      <c r="I6" s="75" t="s">
        <v>766</v>
      </c>
      <c r="J6" s="75" t="s">
        <v>767</v>
      </c>
      <c r="K6" s="76" t="s">
        <v>768</v>
      </c>
    </row>
    <row r="7" spans="1:11" ht="18" customHeight="1">
      <c r="B7" s="535" t="s">
        <v>1010</v>
      </c>
      <c r="C7" s="1338"/>
      <c r="D7" s="1334"/>
      <c r="E7" s="912"/>
      <c r="F7" s="536"/>
      <c r="G7" s="913"/>
      <c r="H7" s="913"/>
      <c r="I7" s="913"/>
      <c r="J7" s="913"/>
      <c r="K7" s="536"/>
    </row>
    <row r="8" spans="1:11" ht="16" customHeight="1">
      <c r="B8" s="26"/>
      <c r="C8" s="1339" t="s">
        <v>1011</v>
      </c>
      <c r="D8" s="1356"/>
      <c r="E8" s="1357"/>
      <c r="F8" s="1358"/>
      <c r="G8" s="783"/>
      <c r="H8" s="783"/>
      <c r="I8" s="783"/>
      <c r="J8" s="783"/>
      <c r="K8" s="817"/>
    </row>
    <row r="9" spans="1:11" ht="16" customHeight="1">
      <c r="B9" s="26"/>
      <c r="C9" s="1340" t="s">
        <v>1012</v>
      </c>
      <c r="D9" s="1359"/>
      <c r="E9" s="1360"/>
      <c r="F9" s="1361"/>
      <c r="G9" s="1327"/>
      <c r="H9" s="1327"/>
      <c r="I9" s="1327"/>
      <c r="J9" s="1327"/>
      <c r="K9" s="1329"/>
    </row>
    <row r="10" spans="1:11" ht="16" customHeight="1">
      <c r="B10" s="26"/>
      <c r="C10" s="1340" t="s">
        <v>1013</v>
      </c>
      <c r="D10" s="1362"/>
      <c r="E10" s="1363"/>
      <c r="F10" s="1364"/>
      <c r="G10" s="1410"/>
      <c r="H10" s="1410"/>
      <c r="I10" s="1410"/>
      <c r="J10" s="1410"/>
      <c r="K10" s="1411"/>
    </row>
    <row r="11" spans="1:11" ht="14" customHeight="1">
      <c r="B11" s="26"/>
      <c r="C11" s="1341" t="s">
        <v>1014</v>
      </c>
      <c r="D11" s="1356"/>
      <c r="E11" s="1357"/>
      <c r="F11" s="1358"/>
      <c r="G11" s="783"/>
      <c r="H11" s="783"/>
      <c r="I11" s="783"/>
      <c r="J11" s="783"/>
      <c r="K11" s="817"/>
    </row>
    <row r="12" spans="1:11" ht="14" customHeight="1">
      <c r="B12" s="26"/>
      <c r="C12" s="1341" t="s">
        <v>1015</v>
      </c>
      <c r="D12" s="1365"/>
      <c r="E12" s="1366"/>
      <c r="F12" s="1367"/>
      <c r="G12" s="538"/>
      <c r="H12" s="538"/>
      <c r="I12" s="538"/>
      <c r="J12" s="538"/>
      <c r="K12" s="539"/>
    </row>
    <row r="13" spans="1:11" ht="14" customHeight="1">
      <c r="B13" s="26"/>
      <c r="C13" s="1341" t="s">
        <v>1016</v>
      </c>
      <c r="D13" s="1365"/>
      <c r="E13" s="1366"/>
      <c r="F13" s="1367"/>
      <c r="G13" s="24"/>
      <c r="H13" s="24"/>
      <c r="I13" s="24"/>
      <c r="J13" s="24"/>
      <c r="K13" s="29"/>
    </row>
    <row r="14" spans="1:11" ht="14" customHeight="1">
      <c r="B14" s="26"/>
      <c r="C14" s="1342" t="s">
        <v>1017</v>
      </c>
      <c r="D14" s="1356"/>
      <c r="E14" s="1357"/>
      <c r="F14" s="1358"/>
      <c r="G14" s="783"/>
      <c r="H14" s="783"/>
      <c r="I14" s="783"/>
      <c r="J14" s="783"/>
      <c r="K14" s="817"/>
    </row>
    <row r="15" spans="1:11" ht="14" customHeight="1">
      <c r="B15" s="26"/>
      <c r="C15" s="1342" t="s">
        <v>1018</v>
      </c>
      <c r="D15" s="1356"/>
      <c r="E15" s="1357"/>
      <c r="F15" s="1358"/>
      <c r="G15" s="1328"/>
      <c r="H15" s="1328"/>
      <c r="I15" s="1328"/>
      <c r="J15" s="1328"/>
      <c r="K15" s="1330"/>
    </row>
    <row r="16" spans="1:11" ht="18" customHeight="1">
      <c r="B16" s="26"/>
      <c r="C16" s="1343" t="s">
        <v>1019</v>
      </c>
      <c r="D16" s="1368"/>
      <c r="E16" s="1369"/>
      <c r="F16" s="1370"/>
      <c r="G16" s="537"/>
      <c r="H16" s="537"/>
      <c r="I16" s="537"/>
      <c r="J16" s="537"/>
      <c r="K16" s="1331"/>
    </row>
    <row r="17" spans="2:11" ht="16" customHeight="1">
      <c r="B17" s="26"/>
      <c r="C17" s="1341" t="s">
        <v>1020</v>
      </c>
      <c r="D17" s="1371"/>
      <c r="E17" s="1372"/>
      <c r="F17" s="1373"/>
      <c r="G17" s="1325"/>
      <c r="H17" s="1325"/>
      <c r="I17" s="1325"/>
      <c r="J17" s="1325"/>
      <c r="K17" s="1332"/>
    </row>
    <row r="18" spans="2:11" ht="14" customHeight="1">
      <c r="B18" s="26"/>
      <c r="C18" s="1341" t="s">
        <v>1021</v>
      </c>
      <c r="D18" s="1371"/>
      <c r="E18" s="1372"/>
      <c r="F18" s="1373"/>
      <c r="G18" s="1325"/>
      <c r="H18" s="1325"/>
      <c r="I18" s="1325"/>
      <c r="J18" s="1325"/>
      <c r="K18" s="1332"/>
    </row>
    <row r="19" spans="2:11" ht="14" customHeight="1">
      <c r="B19" s="26"/>
      <c r="C19" s="1341" t="s">
        <v>1022</v>
      </c>
      <c r="D19" s="1356"/>
      <c r="E19" s="1357"/>
      <c r="F19" s="1358"/>
      <c r="G19" s="783"/>
      <c r="H19" s="783"/>
      <c r="I19" s="783"/>
      <c r="J19" s="783"/>
      <c r="K19" s="817"/>
    </row>
    <row r="20" spans="2:11" ht="14" customHeight="1">
      <c r="B20" s="26"/>
      <c r="C20" s="1341" t="s">
        <v>1023</v>
      </c>
      <c r="D20" s="1356"/>
      <c r="E20" s="1357"/>
      <c r="F20" s="1358"/>
      <c r="G20" s="783"/>
      <c r="H20" s="783"/>
      <c r="I20" s="783"/>
      <c r="J20" s="783"/>
      <c r="K20" s="817"/>
    </row>
    <row r="21" spans="2:11" ht="14" customHeight="1">
      <c r="B21" s="26"/>
      <c r="C21" s="1344" t="s">
        <v>1024</v>
      </c>
      <c r="D21" s="1371"/>
      <c r="E21" s="1372"/>
      <c r="F21" s="1373"/>
      <c r="G21" s="1325"/>
      <c r="H21" s="1325"/>
      <c r="I21" s="1325"/>
      <c r="J21" s="1325"/>
      <c r="K21" s="1332"/>
    </row>
    <row r="22" spans="2:11" ht="14" customHeight="1">
      <c r="B22" s="26"/>
      <c r="C22" s="1344" t="s">
        <v>1025</v>
      </c>
      <c r="D22" s="1374"/>
      <c r="E22" s="1375"/>
      <c r="F22" s="1376"/>
      <c r="G22" s="818"/>
      <c r="H22" s="818"/>
      <c r="I22" s="818"/>
      <c r="J22" s="818"/>
      <c r="K22" s="819"/>
    </row>
    <row r="23" spans="2:11" ht="7" customHeight="1">
      <c r="B23" s="27"/>
      <c r="C23" s="1345"/>
      <c r="D23" s="1377"/>
      <c r="E23" s="1378"/>
      <c r="F23" s="1379"/>
      <c r="G23" s="914"/>
      <c r="H23" s="914"/>
      <c r="I23" s="914"/>
      <c r="J23" s="914"/>
      <c r="K23" s="540"/>
    </row>
    <row r="24" spans="2:11" ht="17" customHeight="1">
      <c r="B24" s="26"/>
      <c r="C24" s="1346" t="s">
        <v>1026</v>
      </c>
      <c r="D24" s="1380"/>
      <c r="E24" s="1381"/>
      <c r="F24" s="1382"/>
      <c r="G24" s="23"/>
      <c r="H24" s="23"/>
      <c r="I24" s="23"/>
      <c r="J24" s="23"/>
      <c r="K24" s="28"/>
    </row>
    <row r="25" spans="2:11" ht="21" customHeight="1">
      <c r="B25" s="535" t="s">
        <v>1027</v>
      </c>
      <c r="C25" s="1338"/>
      <c r="D25" s="1383"/>
      <c r="E25" s="1384"/>
      <c r="F25" s="1385"/>
      <c r="G25" s="913"/>
      <c r="H25" s="913"/>
      <c r="I25" s="913"/>
      <c r="J25" s="913"/>
      <c r="K25" s="536"/>
    </row>
    <row r="26" spans="2:11" ht="16" customHeight="1">
      <c r="B26" s="26"/>
      <c r="C26" s="1347" t="s">
        <v>1028</v>
      </c>
      <c r="D26" s="1365"/>
      <c r="E26" s="1366"/>
      <c r="F26" s="1367"/>
      <c r="G26" s="538"/>
      <c r="H26" s="538"/>
      <c r="I26" s="538"/>
      <c r="J26" s="538"/>
      <c r="K26" s="539"/>
    </row>
    <row r="27" spans="2:11" ht="14" customHeight="1">
      <c r="B27" s="26"/>
      <c r="C27" s="1347" t="s">
        <v>1029</v>
      </c>
      <c r="D27" s="1356"/>
      <c r="E27" s="1357"/>
      <c r="F27" s="1358"/>
      <c r="G27" s="783"/>
      <c r="H27" s="783"/>
      <c r="I27" s="783"/>
      <c r="J27" s="783"/>
      <c r="K27" s="817"/>
    </row>
    <row r="28" spans="2:11" ht="14" customHeight="1">
      <c r="B28" s="26"/>
      <c r="C28" s="1347" t="s">
        <v>1030</v>
      </c>
      <c r="D28" s="1365"/>
      <c r="E28" s="1366"/>
      <c r="F28" s="1367"/>
      <c r="G28" s="538"/>
      <c r="H28" s="538"/>
      <c r="I28" s="538"/>
      <c r="J28" s="538"/>
      <c r="K28" s="539"/>
    </row>
    <row r="29" spans="2:11" ht="14" customHeight="1">
      <c r="B29" s="26"/>
      <c r="C29" s="1347" t="s">
        <v>1031</v>
      </c>
      <c r="D29" s="1365"/>
      <c r="E29" s="1366"/>
      <c r="F29" s="1367"/>
      <c r="G29" s="24"/>
      <c r="H29" s="24"/>
      <c r="I29" s="24"/>
      <c r="J29" s="24"/>
      <c r="K29" s="29"/>
    </row>
    <row r="30" spans="2:11" ht="14" customHeight="1">
      <c r="B30" s="26"/>
      <c r="C30" s="1347" t="s">
        <v>1032</v>
      </c>
      <c r="D30" s="1365"/>
      <c r="E30" s="1366"/>
      <c r="F30" s="1367"/>
      <c r="G30" s="24"/>
      <c r="H30" s="24"/>
      <c r="I30" s="24"/>
      <c r="J30" s="24"/>
      <c r="K30" s="29"/>
    </row>
    <row r="31" spans="2:11" ht="14" customHeight="1">
      <c r="B31" s="26"/>
      <c r="C31" s="1347" t="s">
        <v>1033</v>
      </c>
      <c r="D31" s="1386"/>
      <c r="E31" s="1387"/>
      <c r="F31" s="1388"/>
      <c r="G31" s="1326"/>
      <c r="H31" s="1326"/>
      <c r="I31" s="1326"/>
      <c r="J31" s="1326"/>
      <c r="K31" s="1333"/>
    </row>
    <row r="32" spans="2:11" ht="7" customHeight="1">
      <c r="B32" s="27"/>
      <c r="C32" s="1345"/>
      <c r="D32" s="1377"/>
      <c r="E32" s="1378"/>
      <c r="F32" s="1379"/>
      <c r="G32" s="914"/>
      <c r="H32" s="914"/>
      <c r="I32" s="914"/>
      <c r="J32" s="914"/>
      <c r="K32" s="540"/>
    </row>
    <row r="33" spans="2:11" ht="17" customHeight="1">
      <c r="B33" s="26"/>
      <c r="C33" s="1346" t="s">
        <v>1034</v>
      </c>
      <c r="D33" s="1380"/>
      <c r="E33" s="1381"/>
      <c r="F33" s="1382"/>
      <c r="G33" s="23"/>
      <c r="H33" s="23"/>
      <c r="I33" s="23"/>
      <c r="J33" s="23"/>
      <c r="K33" s="28"/>
    </row>
    <row r="34" spans="2:11" ht="21" customHeight="1">
      <c r="B34" s="535" t="s">
        <v>1035</v>
      </c>
      <c r="C34" s="1338"/>
      <c r="D34" s="1383"/>
      <c r="E34" s="1384"/>
      <c r="F34" s="1385"/>
      <c r="G34" s="913"/>
      <c r="H34" s="913"/>
      <c r="I34" s="913"/>
      <c r="J34" s="913"/>
      <c r="K34" s="536"/>
    </row>
    <row r="35" spans="2:11" ht="16" customHeight="1">
      <c r="B35" s="26"/>
      <c r="C35" s="1347" t="s">
        <v>1036</v>
      </c>
      <c r="D35" s="1356"/>
      <c r="E35" s="1357"/>
      <c r="F35" s="1358"/>
      <c r="G35" s="783"/>
      <c r="H35" s="783"/>
      <c r="I35" s="783"/>
      <c r="J35" s="783"/>
      <c r="K35" s="817"/>
    </row>
    <row r="36" spans="2:11" ht="14" customHeight="1">
      <c r="B36" s="26"/>
      <c r="C36" s="1348" t="s">
        <v>1037</v>
      </c>
      <c r="D36" s="1374"/>
      <c r="E36" s="1375"/>
      <c r="F36" s="1376"/>
      <c r="G36" s="818"/>
      <c r="H36" s="818"/>
      <c r="I36" s="818"/>
      <c r="J36" s="818"/>
      <c r="K36" s="819"/>
    </row>
    <row r="37" spans="2:11" ht="14" customHeight="1">
      <c r="B37" s="26"/>
      <c r="C37" s="1349" t="s">
        <v>1038</v>
      </c>
      <c r="D37" s="1374"/>
      <c r="E37" s="1375"/>
      <c r="F37" s="1376"/>
      <c r="G37" s="818"/>
      <c r="H37" s="818"/>
      <c r="I37" s="818"/>
      <c r="J37" s="818"/>
      <c r="K37" s="819"/>
    </row>
    <row r="38" spans="2:11" ht="14" customHeight="1">
      <c r="B38" s="26"/>
      <c r="C38" s="1349" t="s">
        <v>1039</v>
      </c>
      <c r="D38" s="1374"/>
      <c r="E38" s="1375"/>
      <c r="F38" s="1376"/>
      <c r="G38" s="818"/>
      <c r="H38" s="818"/>
      <c r="I38" s="818"/>
      <c r="J38" s="818"/>
      <c r="K38" s="819"/>
    </row>
    <row r="39" spans="2:11" ht="14" customHeight="1">
      <c r="B39" s="26"/>
      <c r="C39" s="1347" t="s">
        <v>1040</v>
      </c>
      <c r="D39" s="1356"/>
      <c r="E39" s="1357"/>
      <c r="F39" s="1358"/>
      <c r="G39" s="783"/>
      <c r="H39" s="783"/>
      <c r="I39" s="783"/>
      <c r="J39" s="783"/>
      <c r="K39" s="817"/>
    </row>
    <row r="40" spans="2:11" ht="14" customHeight="1">
      <c r="B40" s="26"/>
      <c r="C40" s="1350" t="s">
        <v>1041</v>
      </c>
      <c r="D40" s="1356"/>
      <c r="E40" s="1357"/>
      <c r="F40" s="1358"/>
      <c r="G40" s="783"/>
      <c r="H40" s="783"/>
      <c r="I40" s="783"/>
      <c r="J40" s="783"/>
      <c r="K40" s="817"/>
    </row>
    <row r="41" spans="2:11" ht="7" customHeight="1">
      <c r="B41" s="27"/>
      <c r="C41" s="1345"/>
      <c r="D41" s="1377"/>
      <c r="E41" s="1378"/>
      <c r="F41" s="1379"/>
      <c r="G41" s="914"/>
      <c r="H41" s="914"/>
      <c r="I41" s="914"/>
      <c r="J41" s="914"/>
      <c r="K41" s="540"/>
    </row>
    <row r="42" spans="2:11" ht="17" customHeight="1">
      <c r="B42" s="26"/>
      <c r="C42" s="1346" t="s">
        <v>1042</v>
      </c>
      <c r="D42" s="1380"/>
      <c r="E42" s="1381"/>
      <c r="F42" s="1382"/>
      <c r="G42" s="23"/>
      <c r="H42" s="23"/>
      <c r="I42" s="23"/>
      <c r="J42" s="23"/>
      <c r="K42" s="28"/>
    </row>
    <row r="43" spans="2:11" ht="7" customHeight="1">
      <c r="B43" s="30"/>
      <c r="C43" s="1351"/>
      <c r="D43" s="1389"/>
      <c r="E43" s="1390"/>
      <c r="F43" s="1391"/>
      <c r="G43" s="915"/>
      <c r="H43" s="915"/>
      <c r="I43" s="915"/>
      <c r="J43" s="915"/>
      <c r="K43" s="541"/>
    </row>
    <row r="44" spans="2:11" ht="19" customHeight="1">
      <c r="B44" s="31"/>
      <c r="C44" s="1352" t="s">
        <v>1043</v>
      </c>
      <c r="D44" s="1380"/>
      <c r="E44" s="1381"/>
      <c r="F44" s="1382"/>
      <c r="G44" s="23"/>
      <c r="H44" s="23"/>
      <c r="I44" s="23"/>
      <c r="J44" s="23"/>
      <c r="K44" s="28"/>
    </row>
    <row r="45" spans="2:11" ht="17" customHeight="1">
      <c r="B45" s="26"/>
      <c r="C45" s="1347" t="s">
        <v>1044</v>
      </c>
      <c r="D45" s="1356"/>
      <c r="E45" s="1357"/>
      <c r="F45" s="1358"/>
      <c r="G45" s="783"/>
      <c r="H45" s="783"/>
      <c r="I45" s="783"/>
      <c r="J45" s="783"/>
      <c r="K45" s="817"/>
    </row>
    <row r="46" spans="2:11" ht="14" customHeight="1">
      <c r="B46" s="26"/>
      <c r="C46" s="1347" t="s">
        <v>1045</v>
      </c>
      <c r="D46" s="1356"/>
      <c r="E46" s="1357"/>
      <c r="F46" s="1358"/>
      <c r="G46" s="783"/>
      <c r="H46" s="783"/>
      <c r="I46" s="783"/>
      <c r="J46" s="783"/>
      <c r="K46" s="817"/>
    </row>
    <row r="47" spans="2:11" ht="7" customHeight="1">
      <c r="B47" s="26"/>
      <c r="C47" s="1345"/>
      <c r="D47" s="1392"/>
      <c r="E47" s="1393"/>
      <c r="F47" s="1394"/>
      <c r="G47" s="916"/>
      <c r="H47" s="916"/>
      <c r="I47" s="916"/>
      <c r="J47" s="916"/>
      <c r="K47" s="542"/>
    </row>
    <row r="48" spans="2:11" ht="17" customHeight="1">
      <c r="B48" s="26"/>
      <c r="C48" s="1353" t="s">
        <v>1046</v>
      </c>
      <c r="D48" s="1380"/>
      <c r="E48" s="1381"/>
      <c r="F48" s="1382"/>
      <c r="G48" s="23"/>
      <c r="H48" s="23"/>
      <c r="I48" s="23"/>
      <c r="J48" s="23"/>
      <c r="K48" s="28"/>
    </row>
    <row r="49" spans="2:11">
      <c r="B49" s="27"/>
      <c r="C49" s="1345"/>
      <c r="D49" s="26"/>
      <c r="E49" s="917"/>
      <c r="F49" s="543"/>
      <c r="G49" s="917"/>
      <c r="H49" s="917"/>
      <c r="I49" s="917"/>
      <c r="J49" s="917"/>
      <c r="K49" s="543"/>
    </row>
    <row r="50" spans="2:11" ht="12.75" customHeight="1">
      <c r="B50" s="33"/>
      <c r="C50" s="1354" t="s">
        <v>1047</v>
      </c>
      <c r="D50" s="1335"/>
      <c r="E50" s="918"/>
      <c r="F50" s="34"/>
      <c r="G50" s="918"/>
      <c r="H50" s="918"/>
      <c r="I50" s="918"/>
      <c r="J50" s="918"/>
      <c r="K50" s="34"/>
    </row>
    <row r="51" spans="2:11" ht="12.75" customHeight="1">
      <c r="B51" s="33"/>
      <c r="C51" s="1354" t="s">
        <v>1048</v>
      </c>
      <c r="D51" s="1335"/>
      <c r="E51" s="918"/>
      <c r="F51" s="34"/>
      <c r="G51" s="918"/>
      <c r="H51" s="918"/>
      <c r="I51" s="918"/>
      <c r="J51" s="918"/>
      <c r="K51" s="34"/>
    </row>
    <row r="52" spans="2:11" ht="14" thickBot="1">
      <c r="B52" s="35"/>
      <c r="C52" s="1355" t="s">
        <v>1049</v>
      </c>
      <c r="D52" s="1336"/>
      <c r="E52" s="36"/>
      <c r="F52" s="37"/>
      <c r="G52" s="36"/>
      <c r="H52" s="36"/>
      <c r="I52" s="36"/>
      <c r="J52" s="36"/>
      <c r="K52" s="37"/>
    </row>
    <row r="53" spans="2:11" ht="13" thickBot="1"/>
    <row r="54" spans="2:11" ht="13" thickBot="1">
      <c r="B54" s="1403"/>
      <c r="C54" s="1404" t="s">
        <v>1012</v>
      </c>
      <c r="D54" s="1405"/>
      <c r="E54" s="1405"/>
      <c r="F54" s="1406"/>
      <c r="G54" s="1406"/>
      <c r="H54" s="1406"/>
      <c r="I54" s="1406"/>
      <c r="J54" s="1406"/>
      <c r="K54" s="1407"/>
    </row>
    <row r="55" spans="2:11">
      <c r="B55" s="917"/>
      <c r="C55" s="1408"/>
      <c r="D55" s="917"/>
      <c r="E55" s="917"/>
      <c r="F55" s="1409"/>
      <c r="G55" s="1409"/>
      <c r="H55" s="1409"/>
      <c r="I55" s="1409"/>
      <c r="J55" s="1409"/>
      <c r="K55" s="1409"/>
    </row>
    <row r="56" spans="2:11">
      <c r="B56" s="917"/>
      <c r="C56" s="1408"/>
      <c r="D56" s="917"/>
      <c r="E56" s="917"/>
      <c r="F56" s="1409"/>
      <c r="G56" s="1409"/>
      <c r="H56" s="1409"/>
      <c r="I56" s="1409"/>
      <c r="J56" s="1409"/>
      <c r="K56" s="1409"/>
    </row>
    <row r="57" spans="2:11">
      <c r="B57" s="1395" t="s">
        <v>1050</v>
      </c>
    </row>
    <row r="58" spans="2:11">
      <c r="B58" s="1396"/>
      <c r="C58" s="1396" t="s">
        <v>1051</v>
      </c>
      <c r="D58" s="1397"/>
      <c r="E58" s="1397"/>
      <c r="F58" s="1397"/>
      <c r="G58" s="1397"/>
      <c r="H58" s="1397"/>
      <c r="I58" s="1397"/>
      <c r="J58" s="1397"/>
      <c r="K58" s="1397"/>
    </row>
    <row r="59" spans="2:11">
      <c r="C59" s="1398" t="s">
        <v>512</v>
      </c>
      <c r="D59" s="544"/>
      <c r="E59" s="544"/>
      <c r="F59" s="544"/>
      <c r="G59" s="544"/>
      <c r="H59" s="544"/>
      <c r="I59" s="544"/>
      <c r="J59" s="544"/>
      <c r="K59" s="544"/>
    </row>
    <row r="60" spans="2:11">
      <c r="C60" s="1398" t="s">
        <v>1052</v>
      </c>
      <c r="D60" s="544"/>
      <c r="E60" s="544"/>
      <c r="F60" s="544"/>
      <c r="G60" s="544"/>
      <c r="H60" s="544"/>
      <c r="I60" s="544"/>
      <c r="J60" s="544"/>
      <c r="K60" s="544"/>
    </row>
    <row r="61" spans="2:11">
      <c r="C61" s="1398" t="s">
        <v>1053</v>
      </c>
      <c r="D61" s="544"/>
      <c r="E61" s="544"/>
      <c r="F61" s="544"/>
      <c r="G61" s="544"/>
      <c r="H61" s="544"/>
      <c r="I61" s="544"/>
      <c r="J61" s="544"/>
      <c r="K61" s="544"/>
    </row>
    <row r="62" spans="2:11">
      <c r="B62" s="1399"/>
      <c r="C62" s="1399" t="s">
        <v>1054</v>
      </c>
      <c r="D62" s="1400"/>
      <c r="E62" s="1400"/>
      <c r="F62" s="1400"/>
      <c r="G62" s="1400"/>
      <c r="H62" s="1400"/>
      <c r="I62" s="1400"/>
      <c r="J62" s="1400"/>
      <c r="K62" s="1400"/>
    </row>
    <row r="63" spans="2:11">
      <c r="C63" s="21" t="s">
        <v>513</v>
      </c>
      <c r="D63" s="1401"/>
      <c r="E63" s="1401"/>
      <c r="F63" s="1401"/>
      <c r="G63" s="1401"/>
      <c r="H63" s="1401"/>
      <c r="I63" s="1401"/>
      <c r="J63" s="1401"/>
      <c r="K63" s="1401"/>
    </row>
    <row r="64" spans="2:11">
      <c r="C64" s="1398" t="s">
        <v>512</v>
      </c>
      <c r="D64" s="544"/>
      <c r="E64" s="544"/>
      <c r="F64" s="544"/>
      <c r="G64" s="544"/>
      <c r="H64" s="544"/>
      <c r="I64" s="544"/>
      <c r="J64" s="544"/>
      <c r="K64" s="544"/>
    </row>
    <row r="65" spans="3:11">
      <c r="C65" s="1398" t="s">
        <v>1055</v>
      </c>
      <c r="D65" s="544"/>
      <c r="E65" s="544"/>
      <c r="F65" s="544"/>
      <c r="G65" s="544"/>
      <c r="H65" s="544"/>
      <c r="I65" s="544"/>
      <c r="J65" s="544"/>
      <c r="K65" s="544"/>
    </row>
    <row r="66" spans="3:11">
      <c r="C66" s="1399" t="s">
        <v>1056</v>
      </c>
      <c r="D66" s="1402"/>
      <c r="E66" s="1402"/>
      <c r="F66" s="1402"/>
      <c r="G66" s="1402"/>
      <c r="H66" s="1402"/>
      <c r="I66" s="1402"/>
      <c r="J66" s="1402"/>
      <c r="K66" s="1402"/>
    </row>
  </sheetData>
  <mergeCells count="1">
    <mergeCell ref="B3:D4"/>
  </mergeCells>
  <conditionalFormatting sqref="D6 F6">
    <cfRule type="cellIs" dxfId="72" priority="8" operator="equal">
      <formula>"HIDE"</formula>
    </cfRule>
  </conditionalFormatting>
  <conditionalFormatting sqref="F6">
    <cfRule type="cellIs" dxfId="71" priority="7" operator="equal">
      <formula>"HIDE"</formula>
    </cfRule>
  </conditionalFormatting>
  <conditionalFormatting sqref="G6:K6">
    <cfRule type="cellIs" dxfId="70" priority="6" operator="equal">
      <formula>"HIDE"</formula>
    </cfRule>
  </conditionalFormatting>
  <conditionalFormatting sqref="G6:K6">
    <cfRule type="cellIs" dxfId="69" priority="5" operator="equal">
      <formula>"HIDE"</formula>
    </cfRule>
  </conditionalFormatting>
  <conditionalFormatting sqref="E6">
    <cfRule type="cellIs" dxfId="68" priority="4" operator="equal">
      <formula>"HIDE"</formula>
    </cfRule>
  </conditionalFormatting>
  <conditionalFormatting sqref="D66:K66">
    <cfRule type="containsText" dxfId="67" priority="1" operator="containsText" text="TRUE">
      <formula>NOT(ISERROR(SEARCH("TRUE",D66)))</formula>
    </cfRule>
    <cfRule type="containsText" dxfId="66" priority="2" operator="containsText" text="False">
      <formula>NOT(ISERROR(SEARCH("False",D66)))</formula>
    </cfRule>
  </conditionalFormatting>
  <hyperlinks>
    <hyperlink ref="C2" location="TOC!A1" display="Retour à la table des matières"/>
    <hyperlink ref="D2" location="Consignes!A1" display="CONSIGNES"/>
  </hyperlinks>
  <printOptions horizontalCentered="1"/>
  <pageMargins left="0.19685039370078741" right="0.19685039370078741" top="0.47244094488188981" bottom="0.19685039370078741" header="0.31496062992125984" footer="0.11811023622047245"/>
  <pageSetup paperSize="9" scale="85" orientation="landscape" useFirstPageNumber="1" verticalDpi="4294967292"/>
  <headerFooter alignWithMargins="0">
    <oddFooter>&amp;C&amp;9&amp;A&amp;R&amp;8FIN/MVE-&amp;F</oddFooter>
  </headerFooter>
  <drawing r:id="rId1"/>
  <legacy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enableFormatConditionsCalculation="0">
    <tabColor rgb="FF00B050"/>
  </sheetPr>
  <dimension ref="A1:AI20"/>
  <sheetViews>
    <sheetView showGridLines="0" topLeftCell="A7" zoomScale="90" zoomScaleNormal="90" zoomScalePageLayoutView="90" workbookViewId="0">
      <selection activeCell="C7" sqref="C7:AI19"/>
    </sheetView>
  </sheetViews>
  <sheetFormatPr baseColWidth="10" defaultColWidth="10.83203125" defaultRowHeight="13" x14ac:dyDescent="0"/>
  <cols>
    <col min="1" max="1" width="42.6640625" style="38" customWidth="1"/>
    <col min="2" max="2" width="19.1640625" style="38" customWidth="1"/>
    <col min="3" max="3" width="15.6640625" style="38" bestFit="1" customWidth="1"/>
    <col min="4" max="4" width="17.5" style="38" bestFit="1" customWidth="1"/>
    <col min="5" max="5" width="15.6640625" style="38" bestFit="1" customWidth="1"/>
    <col min="6" max="6" width="15.6640625" style="38" customWidth="1"/>
    <col min="7" max="7" width="15.6640625" style="38" bestFit="1" customWidth="1"/>
    <col min="8" max="11" width="18.83203125" style="38" customWidth="1"/>
    <col min="12" max="13" width="12.5" style="38" customWidth="1"/>
    <col min="14" max="14" width="15.6640625" style="38" customWidth="1"/>
    <col min="15" max="15" width="15.6640625" style="38" bestFit="1" customWidth="1"/>
    <col min="16" max="17" width="12.5" style="38" customWidth="1"/>
    <col min="18" max="18" width="15.6640625" style="38" customWidth="1"/>
    <col min="19" max="19" width="15.6640625" style="38" bestFit="1" customWidth="1"/>
    <col min="20" max="21" width="12.5" style="38" customWidth="1"/>
    <col min="22" max="22" width="15.6640625" style="38" customWidth="1"/>
    <col min="23" max="23" width="15.6640625" style="38" bestFit="1" customWidth="1"/>
    <col min="24" max="25" width="12.5" style="38" customWidth="1"/>
    <col min="26" max="26" width="15.6640625" style="38" customWidth="1"/>
    <col min="27" max="29" width="12.5" style="38" customWidth="1"/>
    <col min="30" max="30" width="15.6640625" style="38" customWidth="1"/>
    <col min="31" max="33" width="12.5" style="38" customWidth="1"/>
    <col min="34" max="34" width="15.6640625" style="38" customWidth="1"/>
    <col min="35" max="35" width="12.5" style="38" customWidth="1"/>
    <col min="36" max="16384" width="10.83203125" style="38"/>
  </cols>
  <sheetData>
    <row r="1" spans="1:35" ht="14">
      <c r="A1" s="113" t="s">
        <v>704</v>
      </c>
      <c r="B1" s="1533" t="s">
        <v>705</v>
      </c>
      <c r="C1" s="1534" t="s">
        <v>706</v>
      </c>
    </row>
    <row r="2" spans="1:35" s="67" customFormat="1">
      <c r="A2" s="2260" t="s">
        <v>1057</v>
      </c>
      <c r="B2" s="2260"/>
      <c r="C2" s="2260"/>
      <c r="D2" s="2260"/>
    </row>
    <row r="3" spans="1:35" s="67" customFormat="1">
      <c r="A3" s="2260"/>
      <c r="B3" s="2260"/>
      <c r="C3" s="2260"/>
      <c r="D3" s="2260"/>
    </row>
    <row r="4" spans="1:35" ht="14" thickBot="1"/>
    <row r="5" spans="1:35" ht="14.5" customHeight="1">
      <c r="A5" s="137"/>
      <c r="B5" s="1412"/>
      <c r="C5" s="2278" t="s">
        <v>708</v>
      </c>
      <c r="D5" s="2279"/>
      <c r="E5" s="2279"/>
      <c r="F5" s="2279"/>
      <c r="G5" s="2279"/>
      <c r="H5" s="2279" t="s">
        <v>809</v>
      </c>
      <c r="I5" s="2279"/>
      <c r="J5" s="2279"/>
      <c r="K5" s="2279"/>
      <c r="L5" s="2280" t="s">
        <v>763</v>
      </c>
      <c r="M5" s="2281"/>
      <c r="N5" s="2281"/>
      <c r="O5" s="2282"/>
      <c r="P5" s="2283" t="s">
        <v>764</v>
      </c>
      <c r="Q5" s="2275"/>
      <c r="R5" s="2275"/>
      <c r="S5" s="2275"/>
      <c r="T5" s="2275" t="s">
        <v>765</v>
      </c>
      <c r="U5" s="2275"/>
      <c r="V5" s="2275"/>
      <c r="W5" s="2275"/>
      <c r="X5" s="2275" t="s">
        <v>766</v>
      </c>
      <c r="Y5" s="2275"/>
      <c r="Z5" s="2275"/>
      <c r="AA5" s="2275"/>
      <c r="AB5" s="2275" t="s">
        <v>767</v>
      </c>
      <c r="AC5" s="2275"/>
      <c r="AD5" s="2275"/>
      <c r="AE5" s="2275"/>
      <c r="AF5" s="2275" t="s">
        <v>768</v>
      </c>
      <c r="AG5" s="2275"/>
      <c r="AH5" s="2276"/>
      <c r="AI5" s="2277"/>
    </row>
    <row r="6" spans="1:35" ht="60">
      <c r="A6" s="78"/>
      <c r="B6" s="1413" t="s">
        <v>1058</v>
      </c>
      <c r="C6" s="1422" t="s">
        <v>1059</v>
      </c>
      <c r="D6" s="1421" t="s">
        <v>1060</v>
      </c>
      <c r="E6" s="1421" t="s">
        <v>1061</v>
      </c>
      <c r="F6" s="1421" t="s">
        <v>1062</v>
      </c>
      <c r="G6" s="1421" t="s">
        <v>1063</v>
      </c>
      <c r="H6" s="1421" t="s">
        <v>1060</v>
      </c>
      <c r="I6" s="1421" t="s">
        <v>1061</v>
      </c>
      <c r="J6" s="1421" t="s">
        <v>1062</v>
      </c>
      <c r="K6" s="1421" t="s">
        <v>1063</v>
      </c>
      <c r="L6" s="1414" t="s">
        <v>1060</v>
      </c>
      <c r="M6" s="77" t="s">
        <v>1061</v>
      </c>
      <c r="N6" s="933" t="s">
        <v>1062</v>
      </c>
      <c r="O6" s="79" t="s">
        <v>1063</v>
      </c>
      <c r="P6" s="1414" t="s">
        <v>1060</v>
      </c>
      <c r="Q6" s="77" t="s">
        <v>1061</v>
      </c>
      <c r="R6" s="933" t="s">
        <v>1062</v>
      </c>
      <c r="S6" s="77" t="s">
        <v>1063</v>
      </c>
      <c r="T6" s="77" t="s">
        <v>1060</v>
      </c>
      <c r="U6" s="77" t="s">
        <v>1061</v>
      </c>
      <c r="V6" s="933" t="s">
        <v>1062</v>
      </c>
      <c r="W6" s="77" t="s">
        <v>1063</v>
      </c>
      <c r="X6" s="77" t="s">
        <v>1060</v>
      </c>
      <c r="Y6" s="77" t="s">
        <v>1061</v>
      </c>
      <c r="Z6" s="933" t="s">
        <v>1062</v>
      </c>
      <c r="AA6" s="77" t="s">
        <v>1063</v>
      </c>
      <c r="AB6" s="77" t="s">
        <v>1060</v>
      </c>
      <c r="AC6" s="77" t="s">
        <v>1061</v>
      </c>
      <c r="AD6" s="933" t="s">
        <v>1062</v>
      </c>
      <c r="AE6" s="77" t="s">
        <v>1063</v>
      </c>
      <c r="AF6" s="77" t="s">
        <v>1060</v>
      </c>
      <c r="AG6" s="77" t="s">
        <v>1061</v>
      </c>
      <c r="AH6" s="933" t="s">
        <v>1062</v>
      </c>
      <c r="AI6" s="79" t="s">
        <v>1063</v>
      </c>
    </row>
    <row r="7" spans="1:35" ht="17.5" customHeight="1">
      <c r="A7" s="80" t="s">
        <v>1064</v>
      </c>
      <c r="B7" s="135" t="s">
        <v>1065</v>
      </c>
      <c r="C7" s="1415"/>
      <c r="D7" s="1416"/>
      <c r="E7" s="1416"/>
      <c r="F7" s="1417"/>
      <c r="G7" s="652"/>
      <c r="H7" s="653"/>
      <c r="I7" s="653"/>
      <c r="J7" s="1417"/>
      <c r="K7" s="652"/>
      <c r="L7" s="650"/>
      <c r="M7" s="650"/>
      <c r="N7" s="1417"/>
      <c r="O7" s="651"/>
      <c r="P7" s="650"/>
      <c r="Q7" s="650"/>
      <c r="R7" s="932"/>
      <c r="S7" s="649"/>
      <c r="T7" s="650"/>
      <c r="U7" s="650"/>
      <c r="V7" s="932"/>
      <c r="W7" s="649"/>
      <c r="X7" s="650"/>
      <c r="Y7" s="650"/>
      <c r="Z7" s="932"/>
      <c r="AA7" s="649"/>
      <c r="AB7" s="650"/>
      <c r="AC7" s="650"/>
      <c r="AD7" s="932"/>
      <c r="AE7" s="649"/>
      <c r="AF7" s="650"/>
      <c r="AG7" s="650"/>
      <c r="AH7" s="932"/>
      <c r="AI7" s="651"/>
    </row>
    <row r="8" spans="1:35" ht="17.5" customHeight="1">
      <c r="A8" s="80" t="s">
        <v>1066</v>
      </c>
      <c r="B8" s="110" t="s">
        <v>1065</v>
      </c>
      <c r="C8" s="1415"/>
      <c r="D8" s="1416"/>
      <c r="E8" s="1416"/>
      <c r="F8" s="1417"/>
      <c r="G8" s="652"/>
      <c r="H8" s="653"/>
      <c r="I8" s="653"/>
      <c r="J8" s="1417"/>
      <c r="K8" s="652"/>
      <c r="L8" s="653"/>
      <c r="M8" s="653"/>
      <c r="N8" s="1417"/>
      <c r="O8" s="654"/>
      <c r="P8" s="653"/>
      <c r="Q8" s="653"/>
      <c r="R8" s="932"/>
      <c r="S8" s="652"/>
      <c r="T8" s="653"/>
      <c r="U8" s="653"/>
      <c r="V8" s="932"/>
      <c r="W8" s="652"/>
      <c r="X8" s="653"/>
      <c r="Y8" s="653"/>
      <c r="Z8" s="932"/>
      <c r="AA8" s="652"/>
      <c r="AB8" s="653"/>
      <c r="AC8" s="653"/>
      <c r="AD8" s="932"/>
      <c r="AE8" s="652"/>
      <c r="AF8" s="653"/>
      <c r="AG8" s="653"/>
      <c r="AH8" s="932"/>
      <c r="AI8" s="654"/>
    </row>
    <row r="9" spans="1:35" ht="17.5" customHeight="1">
      <c r="A9" s="644" t="s">
        <v>1067</v>
      </c>
      <c r="B9" s="110" t="s">
        <v>1065</v>
      </c>
      <c r="C9" s="1415"/>
      <c r="D9" s="1416"/>
      <c r="E9" s="1416"/>
      <c r="F9" s="1417"/>
      <c r="G9" s="652"/>
      <c r="H9" s="653"/>
      <c r="I9" s="653"/>
      <c r="J9" s="1417"/>
      <c r="K9" s="652"/>
      <c r="L9" s="653"/>
      <c r="M9" s="653"/>
      <c r="N9" s="1417"/>
      <c r="O9" s="654"/>
      <c r="P9" s="653"/>
      <c r="Q9" s="653"/>
      <c r="R9" s="932"/>
      <c r="S9" s="652"/>
      <c r="T9" s="653"/>
      <c r="U9" s="653"/>
      <c r="V9" s="932"/>
      <c r="W9" s="652"/>
      <c r="X9" s="653"/>
      <c r="Y9" s="653"/>
      <c r="Z9" s="932"/>
      <c r="AA9" s="652"/>
      <c r="AB9" s="653"/>
      <c r="AC9" s="653"/>
      <c r="AD9" s="932"/>
      <c r="AE9" s="652"/>
      <c r="AF9" s="653"/>
      <c r="AG9" s="653"/>
      <c r="AH9" s="932"/>
      <c r="AI9" s="654"/>
    </row>
    <row r="10" spans="1:35" ht="17.5" customHeight="1">
      <c r="A10" s="643" t="s">
        <v>1068</v>
      </c>
      <c r="B10" s="110" t="s">
        <v>1069</v>
      </c>
      <c r="C10" s="1415"/>
      <c r="D10" s="1416"/>
      <c r="E10" s="1416"/>
      <c r="F10" s="1417"/>
      <c r="G10" s="652"/>
      <c r="H10" s="653"/>
      <c r="I10" s="653"/>
      <c r="J10" s="1417"/>
      <c r="K10" s="652"/>
      <c r="L10" s="653"/>
      <c r="M10" s="653"/>
      <c r="N10" s="1417"/>
      <c r="O10" s="654"/>
      <c r="P10" s="653"/>
      <c r="Q10" s="653"/>
      <c r="R10" s="932"/>
      <c r="S10" s="652"/>
      <c r="T10" s="653"/>
      <c r="U10" s="653"/>
      <c r="V10" s="932"/>
      <c r="W10" s="652"/>
      <c r="X10" s="653"/>
      <c r="Y10" s="653"/>
      <c r="Z10" s="932"/>
      <c r="AA10" s="652"/>
      <c r="AB10" s="653"/>
      <c r="AC10" s="653"/>
      <c r="AD10" s="932"/>
      <c r="AE10" s="652"/>
      <c r="AF10" s="653"/>
      <c r="AG10" s="653"/>
      <c r="AH10" s="932"/>
      <c r="AI10" s="654"/>
    </row>
    <row r="11" spans="1:35" ht="17.5" customHeight="1">
      <c r="A11" s="80" t="s">
        <v>1070</v>
      </c>
      <c r="B11" s="110" t="s">
        <v>1069</v>
      </c>
      <c r="C11" s="1415"/>
      <c r="D11" s="1416"/>
      <c r="E11" s="1416"/>
      <c r="F11" s="1417"/>
      <c r="G11" s="652"/>
      <c r="H11" s="653"/>
      <c r="I11" s="653"/>
      <c r="J11" s="1417"/>
      <c r="K11" s="652"/>
      <c r="L11" s="653"/>
      <c r="M11" s="653"/>
      <c r="N11" s="1417"/>
      <c r="O11" s="654"/>
      <c r="P11" s="653"/>
      <c r="Q11" s="653"/>
      <c r="R11" s="932"/>
      <c r="S11" s="652"/>
      <c r="T11" s="653"/>
      <c r="U11" s="653"/>
      <c r="V11" s="932"/>
      <c r="W11" s="652"/>
      <c r="X11" s="653"/>
      <c r="Y11" s="653"/>
      <c r="Z11" s="932"/>
      <c r="AA11" s="652"/>
      <c r="AB11" s="653"/>
      <c r="AC11" s="653"/>
      <c r="AD11" s="932"/>
      <c r="AE11" s="652"/>
      <c r="AF11" s="653"/>
      <c r="AG11" s="653"/>
      <c r="AH11" s="932"/>
      <c r="AI11" s="654"/>
    </row>
    <row r="12" spans="1:35" ht="17.5" customHeight="1">
      <c r="A12" s="80" t="s">
        <v>1071</v>
      </c>
      <c r="B12" s="110" t="s">
        <v>1069</v>
      </c>
      <c r="C12" s="1415"/>
      <c r="D12" s="1416"/>
      <c r="E12" s="1416"/>
      <c r="F12" s="1417"/>
      <c r="G12" s="652"/>
      <c r="H12" s="653"/>
      <c r="I12" s="653"/>
      <c r="J12" s="1417"/>
      <c r="K12" s="652"/>
      <c r="L12" s="653"/>
      <c r="M12" s="653"/>
      <c r="N12" s="1417"/>
      <c r="O12" s="654"/>
      <c r="P12" s="653"/>
      <c r="Q12" s="653"/>
      <c r="R12" s="932"/>
      <c r="S12" s="652"/>
      <c r="T12" s="653"/>
      <c r="U12" s="653"/>
      <c r="V12" s="932"/>
      <c r="W12" s="652"/>
      <c r="X12" s="653"/>
      <c r="Y12" s="653"/>
      <c r="Z12" s="932"/>
      <c r="AA12" s="652"/>
      <c r="AB12" s="653"/>
      <c r="AC12" s="653"/>
      <c r="AD12" s="932"/>
      <c r="AE12" s="652"/>
      <c r="AF12" s="653"/>
      <c r="AG12" s="653"/>
      <c r="AH12" s="932"/>
      <c r="AI12" s="654"/>
    </row>
    <row r="13" spans="1:35" ht="17.5" customHeight="1">
      <c r="A13" s="80" t="s">
        <v>1072</v>
      </c>
      <c r="B13" s="110" t="s">
        <v>1069</v>
      </c>
      <c r="C13" s="1415"/>
      <c r="D13" s="1416"/>
      <c r="E13" s="1416"/>
      <c r="F13" s="1417"/>
      <c r="G13" s="652"/>
      <c r="H13" s="653"/>
      <c r="I13" s="653"/>
      <c r="J13" s="1417"/>
      <c r="K13" s="652"/>
      <c r="L13" s="653"/>
      <c r="M13" s="653"/>
      <c r="N13" s="1417"/>
      <c r="O13" s="654"/>
      <c r="P13" s="653"/>
      <c r="Q13" s="653"/>
      <c r="R13" s="932"/>
      <c r="S13" s="652"/>
      <c r="T13" s="653"/>
      <c r="U13" s="653"/>
      <c r="V13" s="932"/>
      <c r="W13" s="652"/>
      <c r="X13" s="653"/>
      <c r="Y13" s="653"/>
      <c r="Z13" s="932"/>
      <c r="AA13" s="652"/>
      <c r="AB13" s="653"/>
      <c r="AC13" s="653"/>
      <c r="AD13" s="932"/>
      <c r="AE13" s="652"/>
      <c r="AF13" s="653"/>
      <c r="AG13" s="653"/>
      <c r="AH13" s="932"/>
      <c r="AI13" s="654"/>
    </row>
    <row r="14" spans="1:35" ht="17.5" customHeight="1">
      <c r="A14" s="80" t="s">
        <v>1073</v>
      </c>
      <c r="B14" s="110" t="s">
        <v>1065</v>
      </c>
      <c r="C14" s="1418"/>
      <c r="D14" s="1419"/>
      <c r="E14" s="1419"/>
      <c r="F14" s="1417"/>
      <c r="G14" s="652"/>
      <c r="H14" s="653"/>
      <c r="I14" s="653"/>
      <c r="J14" s="1417"/>
      <c r="K14" s="652"/>
      <c r="L14" s="653"/>
      <c r="M14" s="653"/>
      <c r="N14" s="1417"/>
      <c r="O14" s="654"/>
      <c r="P14" s="653"/>
      <c r="Q14" s="653"/>
      <c r="R14" s="932"/>
      <c r="S14" s="652"/>
      <c r="T14" s="653"/>
      <c r="U14" s="653"/>
      <c r="V14" s="932"/>
      <c r="W14" s="652"/>
      <c r="X14" s="653"/>
      <c r="Y14" s="653"/>
      <c r="Z14" s="932"/>
      <c r="AA14" s="652"/>
      <c r="AB14" s="653"/>
      <c r="AC14" s="653"/>
      <c r="AD14" s="932"/>
      <c r="AE14" s="652"/>
      <c r="AF14" s="653"/>
      <c r="AG14" s="653"/>
      <c r="AH14" s="932"/>
      <c r="AI14" s="654"/>
    </row>
    <row r="15" spans="1:35" ht="36.75" customHeight="1" thickBot="1">
      <c r="A15" s="81"/>
      <c r="B15" s="136"/>
      <c r="C15" s="1420"/>
      <c r="D15" s="656"/>
      <c r="E15" s="656"/>
      <c r="F15" s="655"/>
      <c r="G15" s="655"/>
      <c r="H15" s="656"/>
      <c r="I15" s="656"/>
      <c r="J15" s="655"/>
      <c r="K15" s="655"/>
      <c r="L15" s="656"/>
      <c r="M15" s="656"/>
      <c r="N15" s="655"/>
      <c r="O15" s="657"/>
      <c r="P15" s="656"/>
      <c r="Q15" s="656"/>
      <c r="R15" s="655"/>
      <c r="S15" s="655"/>
      <c r="T15" s="656"/>
      <c r="U15" s="656"/>
      <c r="V15" s="655"/>
      <c r="W15" s="655"/>
      <c r="X15" s="656"/>
      <c r="Y15" s="656"/>
      <c r="Z15" s="655"/>
      <c r="AA15" s="655"/>
      <c r="AB15" s="656"/>
      <c r="AC15" s="656"/>
      <c r="AD15" s="655"/>
      <c r="AE15" s="655"/>
      <c r="AF15" s="656"/>
      <c r="AG15" s="656"/>
      <c r="AH15" s="655"/>
      <c r="AI15" s="657"/>
    </row>
    <row r="16" spans="1:35" s="116" customFormat="1">
      <c r="A16" s="117" t="s">
        <v>718</v>
      </c>
      <c r="B16" s="117"/>
      <c r="C16" s="646"/>
      <c r="D16" s="646"/>
      <c r="E16" s="646"/>
      <c r="F16" s="646"/>
      <c r="G16" s="646"/>
      <c r="H16" s="646"/>
      <c r="I16" s="646"/>
      <c r="J16" s="646"/>
      <c r="K16" s="646"/>
      <c r="L16" s="646"/>
      <c r="M16" s="646"/>
      <c r="N16" s="646"/>
      <c r="O16" s="646"/>
      <c r="P16" s="646"/>
      <c r="Q16" s="646"/>
      <c r="R16" s="646"/>
      <c r="S16" s="646"/>
      <c r="T16" s="646"/>
      <c r="U16" s="646"/>
      <c r="V16" s="646"/>
      <c r="W16" s="646"/>
      <c r="X16" s="646"/>
      <c r="Y16" s="646"/>
      <c r="Z16" s="646"/>
      <c r="AA16" s="646"/>
      <c r="AB16" s="646"/>
      <c r="AC16" s="646"/>
      <c r="AD16" s="646"/>
      <c r="AE16" s="646"/>
      <c r="AF16" s="646"/>
      <c r="AG16" s="646"/>
      <c r="AH16" s="646"/>
      <c r="AI16" s="646"/>
    </row>
    <row r="17" spans="1:32">
      <c r="A17" s="647" t="s">
        <v>1074</v>
      </c>
      <c r="G17" s="645"/>
    </row>
    <row r="18" spans="1:32">
      <c r="A18" s="647" t="s">
        <v>1075</v>
      </c>
      <c r="D18" s="697"/>
      <c r="G18" s="645"/>
    </row>
    <row r="19" spans="1:32">
      <c r="A19" s="647" t="s">
        <v>1076</v>
      </c>
      <c r="D19" s="697"/>
      <c r="H19" s="697"/>
      <c r="L19" s="697"/>
      <c r="P19" s="697"/>
      <c r="T19" s="697"/>
      <c r="X19" s="697"/>
      <c r="AB19" s="697"/>
      <c r="AF19" s="697"/>
    </row>
    <row r="20" spans="1:32">
      <c r="D20" s="648"/>
    </row>
  </sheetData>
  <mergeCells count="9">
    <mergeCell ref="AB5:AE5"/>
    <mergeCell ref="AF5:AI5"/>
    <mergeCell ref="A2:D3"/>
    <mergeCell ref="C5:G5"/>
    <mergeCell ref="H5:K5"/>
    <mergeCell ref="L5:O5"/>
    <mergeCell ref="P5:S5"/>
    <mergeCell ref="T5:W5"/>
    <mergeCell ref="X5:AA5"/>
  </mergeCells>
  <dataValidations count="1">
    <dataValidation type="list" allowBlank="1" showInputMessage="1" showErrorMessage="1" sqref="B7:B15">
      <formula1>"Récurrente,Exceptionnelle"</formula1>
    </dataValidation>
  </dataValidations>
  <hyperlinks>
    <hyperlink ref="A1" location="TOC!A1" display="Retour à la table des matières"/>
    <hyperlink ref="B1" location="Consignes!A1" display="CONSIGNES"/>
  </hyperlinks>
  <pageMargins left="0.7" right="0.7" top="0.75" bottom="0.75" header="0.3" footer="0.3"/>
  <pageSetup paperSize="9" orientation="landscape" horizontalDpi="1200" verticalDpi="1200"/>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1" enableFormatConditionsCalculation="0">
    <tabColor rgb="FF00B050"/>
    <pageSetUpPr fitToPage="1"/>
  </sheetPr>
  <dimension ref="A1:K111"/>
  <sheetViews>
    <sheetView showGridLines="0" topLeftCell="A2" zoomScale="70" zoomScaleNormal="70" zoomScalePageLayoutView="70" workbookViewId="0">
      <pane xSplit="3" ySplit="6" topLeftCell="F57" activePane="bottomRight" state="frozen"/>
      <selection activeCell="J29" sqref="J29"/>
      <selection pane="topRight" activeCell="J29" sqref="J29"/>
      <selection pane="bottomLeft" activeCell="J29" sqref="J29"/>
      <selection pane="bottomRight" activeCell="D9" sqref="D9:K68"/>
    </sheetView>
  </sheetViews>
  <sheetFormatPr baseColWidth="10" defaultColWidth="8.83203125" defaultRowHeight="12" x14ac:dyDescent="0"/>
  <cols>
    <col min="1" max="1" width="4" style="82" customWidth="1"/>
    <col min="2" max="2" width="35.6640625" style="82" customWidth="1"/>
    <col min="3" max="3" width="32.6640625" style="82" customWidth="1"/>
    <col min="4" max="4" width="33.5" style="83" customWidth="1"/>
    <col min="5" max="6" width="33.5" style="82" customWidth="1"/>
    <col min="7" max="11" width="24.83203125" style="82" customWidth="1"/>
    <col min="12" max="12" width="27.1640625" style="82" customWidth="1"/>
    <col min="13" max="16384" width="8.83203125" style="82"/>
  </cols>
  <sheetData>
    <row r="1" spans="1:11" ht="33" customHeight="1"/>
    <row r="2" spans="1:11" ht="11.5" customHeight="1">
      <c r="B2" s="113" t="s">
        <v>704</v>
      </c>
      <c r="D2" s="1533" t="s">
        <v>705</v>
      </c>
      <c r="E2" s="1534" t="s">
        <v>706</v>
      </c>
    </row>
    <row r="3" spans="1:11" s="108" customFormat="1" ht="16.5" customHeight="1">
      <c r="A3" s="109"/>
      <c r="B3" s="2274" t="s">
        <v>1077</v>
      </c>
      <c r="C3" s="2274"/>
      <c r="D3" s="2274"/>
    </row>
    <row r="4" spans="1:11" s="108" customFormat="1" ht="16.5" customHeight="1">
      <c r="A4" s="109"/>
      <c r="B4" s="2274"/>
      <c r="C4" s="2274"/>
      <c r="D4" s="2274"/>
    </row>
    <row r="5" spans="1:11" s="109" customFormat="1" ht="16.5" customHeight="1" thickBot="1">
      <c r="B5" s="261"/>
      <c r="C5" s="261"/>
      <c r="D5" s="261"/>
    </row>
    <row r="6" spans="1:11" ht="14.5" customHeight="1" thickBot="1">
      <c r="B6" s="84"/>
      <c r="C6" s="84"/>
      <c r="D6" s="1426" t="s">
        <v>708</v>
      </c>
      <c r="E6" s="1427" t="s">
        <v>809</v>
      </c>
      <c r="F6" s="1428" t="s">
        <v>763</v>
      </c>
      <c r="G6" s="262" t="s">
        <v>764</v>
      </c>
      <c r="H6" s="262" t="s">
        <v>765</v>
      </c>
      <c r="I6" s="262" t="s">
        <v>766</v>
      </c>
      <c r="J6" s="262" t="s">
        <v>767</v>
      </c>
      <c r="K6" s="265" t="s">
        <v>768</v>
      </c>
    </row>
    <row r="7" spans="1:11" ht="50.25" customHeight="1" thickBot="1">
      <c r="B7" s="580" t="s">
        <v>836</v>
      </c>
      <c r="C7" s="585"/>
      <c r="D7" s="1429"/>
      <c r="E7" s="1425"/>
      <c r="F7" s="1430"/>
      <c r="G7" s="581"/>
      <c r="H7" s="581"/>
      <c r="I7" s="581"/>
      <c r="J7" s="581"/>
      <c r="K7" s="582"/>
    </row>
    <row r="8" spans="1:11" s="84" customFormat="1" ht="17" customHeight="1">
      <c r="A8" s="82"/>
      <c r="B8" s="584" t="s">
        <v>815</v>
      </c>
      <c r="C8" s="585"/>
      <c r="D8" s="1423"/>
      <c r="E8" s="1424"/>
      <c r="F8" s="1431"/>
      <c r="G8" s="586"/>
      <c r="H8" s="586"/>
      <c r="I8" s="586"/>
      <c r="J8" s="586"/>
      <c r="K8" s="587"/>
    </row>
    <row r="9" spans="1:11" ht="19" customHeight="1">
      <c r="A9" s="88"/>
      <c r="B9" s="579" t="s">
        <v>1078</v>
      </c>
      <c r="C9" s="583"/>
      <c r="D9" s="260"/>
      <c r="E9" s="87"/>
      <c r="F9" s="90"/>
      <c r="G9" s="87"/>
      <c r="H9" s="87"/>
      <c r="I9" s="87"/>
      <c r="J9" s="87"/>
      <c r="K9" s="90"/>
    </row>
    <row r="10" spans="1:11" s="84" customFormat="1" ht="19" customHeight="1">
      <c r="B10" s="1434" t="s">
        <v>1079</v>
      </c>
      <c r="C10" s="1435"/>
      <c r="D10" s="98"/>
      <c r="E10" s="98"/>
      <c r="F10" s="99"/>
      <c r="G10" s="98"/>
      <c r="H10" s="98"/>
      <c r="I10" s="98"/>
      <c r="J10" s="98"/>
      <c r="K10" s="99"/>
    </row>
    <row r="11" spans="1:11" s="84" customFormat="1" ht="15" customHeight="1">
      <c r="B11" s="1434" t="s">
        <v>1080</v>
      </c>
      <c r="C11" s="1435"/>
      <c r="D11" s="98"/>
      <c r="E11" s="98"/>
      <c r="F11" s="99"/>
      <c r="G11" s="98"/>
      <c r="H11" s="98"/>
      <c r="I11" s="98"/>
      <c r="J11" s="98"/>
      <c r="K11" s="99"/>
    </row>
    <row r="12" spans="1:11" s="84" customFormat="1" ht="15" customHeight="1">
      <c r="B12" s="1434" t="s">
        <v>1081</v>
      </c>
      <c r="C12" s="1435"/>
      <c r="D12" s="98"/>
      <c r="E12" s="98"/>
      <c r="F12" s="99"/>
      <c r="G12" s="98"/>
      <c r="H12" s="98"/>
      <c r="I12" s="98"/>
      <c r="J12" s="98"/>
      <c r="K12" s="99"/>
    </row>
    <row r="13" spans="1:11" s="88" customFormat="1" ht="20.5" customHeight="1">
      <c r="A13" s="84"/>
      <c r="B13" s="1436" t="s">
        <v>1082</v>
      </c>
      <c r="C13" s="1435"/>
      <c r="D13" s="98"/>
      <c r="E13" s="98"/>
      <c r="F13" s="99"/>
      <c r="G13" s="98"/>
      <c r="H13" s="98"/>
      <c r="I13" s="98"/>
      <c r="J13" s="98"/>
      <c r="K13" s="99"/>
    </row>
    <row r="14" spans="1:11" s="84" customFormat="1" ht="20.5" customHeight="1">
      <c r="A14" s="82"/>
      <c r="B14" s="1437" t="s">
        <v>1083</v>
      </c>
      <c r="C14" s="1438"/>
      <c r="D14" s="577"/>
      <c r="E14" s="577"/>
      <c r="F14" s="578"/>
      <c r="G14" s="577"/>
      <c r="H14" s="577"/>
      <c r="I14" s="577"/>
      <c r="J14" s="577"/>
      <c r="K14" s="578"/>
    </row>
    <row r="15" spans="1:11" s="84" customFormat="1" ht="20.5" customHeight="1">
      <c r="B15" s="1439" t="s">
        <v>1084</v>
      </c>
      <c r="C15" s="1440"/>
      <c r="D15" s="934"/>
      <c r="E15" s="934"/>
      <c r="F15" s="935"/>
      <c r="G15" s="934"/>
      <c r="H15" s="934"/>
      <c r="I15" s="934"/>
      <c r="J15" s="934"/>
      <c r="K15" s="935"/>
    </row>
    <row r="16" spans="1:11" s="84" customFormat="1" ht="20.5" customHeight="1">
      <c r="B16" s="1439" t="s">
        <v>1085</v>
      </c>
      <c r="C16" s="1440"/>
      <c r="D16" s="114"/>
      <c r="E16" s="114"/>
      <c r="F16" s="115"/>
      <c r="G16" s="114"/>
      <c r="H16" s="114"/>
      <c r="I16" s="114"/>
      <c r="J16" s="114"/>
      <c r="K16" s="115"/>
    </row>
    <row r="17" spans="1:11" s="84" customFormat="1" ht="20.5" customHeight="1">
      <c r="B17" s="1439" t="s">
        <v>1086</v>
      </c>
      <c r="C17" s="1440"/>
      <c r="D17" s="100"/>
      <c r="E17" s="100"/>
      <c r="F17" s="101"/>
      <c r="G17" s="100"/>
      <c r="H17" s="100"/>
      <c r="I17" s="100"/>
      <c r="J17" s="100"/>
      <c r="K17" s="101"/>
    </row>
    <row r="18" spans="1:11" s="84" customFormat="1" ht="20.5" customHeight="1">
      <c r="B18" s="1439"/>
      <c r="C18" s="1440"/>
      <c r="D18" s="100"/>
      <c r="E18" s="100"/>
      <c r="F18" s="101"/>
      <c r="G18" s="100"/>
      <c r="H18" s="100"/>
      <c r="I18" s="100"/>
      <c r="J18" s="100"/>
      <c r="K18" s="101"/>
    </row>
    <row r="19" spans="1:11" ht="20.5" customHeight="1">
      <c r="A19" s="88"/>
      <c r="B19" s="1441" t="s">
        <v>1087</v>
      </c>
      <c r="C19" s="1442"/>
      <c r="D19" s="87"/>
      <c r="E19" s="87"/>
      <c r="F19" s="90"/>
      <c r="G19" s="87"/>
      <c r="H19" s="87"/>
      <c r="I19" s="87"/>
      <c r="J19" s="87"/>
      <c r="K19" s="90"/>
    </row>
    <row r="20" spans="1:11" s="84" customFormat="1" ht="20.5" customHeight="1">
      <c r="B20" s="1443" t="s">
        <v>1079</v>
      </c>
      <c r="C20" s="1435"/>
      <c r="D20" s="98"/>
      <c r="E20" s="98"/>
      <c r="F20" s="99"/>
      <c r="G20" s="98"/>
      <c r="H20" s="98"/>
      <c r="I20" s="98"/>
      <c r="J20" s="98"/>
      <c r="K20" s="99"/>
    </row>
    <row r="21" spans="1:11" s="84" customFormat="1" ht="20.5" customHeight="1">
      <c r="B21" s="1443" t="s">
        <v>1080</v>
      </c>
      <c r="C21" s="1435"/>
      <c r="D21" s="98"/>
      <c r="E21" s="98"/>
      <c r="F21" s="99"/>
      <c r="G21" s="98"/>
      <c r="H21" s="98"/>
      <c r="I21" s="98"/>
      <c r="J21" s="98"/>
      <c r="K21" s="99"/>
    </row>
    <row r="22" spans="1:11" s="84" customFormat="1" ht="20.5" customHeight="1">
      <c r="B22" s="1443" t="s">
        <v>1088</v>
      </c>
      <c r="C22" s="1435"/>
      <c r="D22" s="98"/>
      <c r="E22" s="98"/>
      <c r="F22" s="99"/>
      <c r="G22" s="98"/>
      <c r="H22" s="98"/>
      <c r="I22" s="98"/>
      <c r="J22" s="98"/>
      <c r="K22" s="99"/>
    </row>
    <row r="23" spans="1:11" s="84" customFormat="1" ht="20.5" customHeight="1">
      <c r="B23" s="1443" t="s">
        <v>1081</v>
      </c>
      <c r="C23" s="1435"/>
      <c r="D23" s="98"/>
      <c r="E23" s="98"/>
      <c r="F23" s="99"/>
      <c r="G23" s="98"/>
      <c r="H23" s="98"/>
      <c r="I23" s="98"/>
      <c r="J23" s="98"/>
      <c r="K23" s="99"/>
    </row>
    <row r="24" spans="1:11" s="88" customFormat="1" ht="20.5" customHeight="1">
      <c r="A24" s="84"/>
      <c r="B24" s="1443" t="s">
        <v>1082</v>
      </c>
      <c r="C24" s="1435"/>
      <c r="D24" s="98"/>
      <c r="E24" s="98"/>
      <c r="F24" s="99"/>
      <c r="G24" s="98"/>
      <c r="H24" s="98"/>
      <c r="I24" s="98"/>
      <c r="J24" s="98"/>
      <c r="K24" s="99"/>
    </row>
    <row r="25" spans="1:11" s="84" customFormat="1" ht="20.5" customHeight="1">
      <c r="A25" s="82"/>
      <c r="B25" s="1437" t="s">
        <v>1089</v>
      </c>
      <c r="C25" s="1438"/>
      <c r="D25" s="577"/>
      <c r="E25" s="577"/>
      <c r="F25" s="578"/>
      <c r="G25" s="577"/>
      <c r="H25" s="577"/>
      <c r="I25" s="577"/>
      <c r="J25" s="577"/>
      <c r="K25" s="578"/>
    </row>
    <row r="26" spans="1:11" s="84" customFormat="1" ht="20.5" customHeight="1">
      <c r="B26" s="1439" t="s">
        <v>1084</v>
      </c>
      <c r="C26" s="1440"/>
      <c r="D26" s="934"/>
      <c r="E26" s="934"/>
      <c r="F26" s="935"/>
      <c r="G26" s="934"/>
      <c r="H26" s="934"/>
      <c r="I26" s="934"/>
      <c r="J26" s="934"/>
      <c r="K26" s="935"/>
    </row>
    <row r="27" spans="1:11" s="84" customFormat="1" ht="20.5" customHeight="1">
      <c r="B27" s="1439" t="s">
        <v>1085</v>
      </c>
      <c r="C27" s="1440"/>
      <c r="D27" s="114"/>
      <c r="E27" s="114"/>
      <c r="F27" s="115"/>
      <c r="G27" s="114"/>
      <c r="H27" s="114"/>
      <c r="I27" s="114"/>
      <c r="J27" s="114"/>
      <c r="K27" s="115"/>
    </row>
    <row r="28" spans="1:11" s="84" customFormat="1" ht="20.5" customHeight="1" thickBot="1">
      <c r="B28" s="1439" t="s">
        <v>1086</v>
      </c>
      <c r="C28" s="1440"/>
      <c r="D28" s="100"/>
      <c r="E28" s="100"/>
      <c r="F28" s="101"/>
      <c r="G28" s="100"/>
      <c r="H28" s="100"/>
      <c r="I28" s="100"/>
      <c r="J28" s="100"/>
      <c r="K28" s="101"/>
    </row>
    <row r="29" spans="1:11" ht="20.5" customHeight="1">
      <c r="A29" s="88"/>
      <c r="B29" s="1444" t="s">
        <v>1090</v>
      </c>
      <c r="C29" s="1445"/>
      <c r="D29" s="590"/>
      <c r="E29" s="590"/>
      <c r="F29" s="591"/>
      <c r="G29" s="590"/>
      <c r="H29" s="590"/>
      <c r="I29" s="590"/>
      <c r="J29" s="590"/>
      <c r="K29" s="591"/>
    </row>
    <row r="30" spans="1:11" s="84" customFormat="1" ht="20.5" customHeight="1">
      <c r="B30" s="1434" t="s">
        <v>1079</v>
      </c>
      <c r="C30" s="1435"/>
      <c r="D30" s="98"/>
      <c r="E30" s="98"/>
      <c r="F30" s="99"/>
      <c r="G30" s="98"/>
      <c r="H30" s="98"/>
      <c r="I30" s="98"/>
      <c r="J30" s="98"/>
      <c r="K30" s="99"/>
    </row>
    <row r="31" spans="1:11" s="88" customFormat="1" ht="20.5" customHeight="1">
      <c r="A31" s="84"/>
      <c r="B31" s="1434" t="s">
        <v>1080</v>
      </c>
      <c r="C31" s="1435"/>
      <c r="D31" s="98"/>
      <c r="E31" s="98"/>
      <c r="F31" s="99"/>
      <c r="G31" s="98"/>
      <c r="H31" s="98"/>
      <c r="I31" s="98"/>
      <c r="J31" s="98"/>
      <c r="K31" s="99"/>
    </row>
    <row r="32" spans="1:11" s="88" customFormat="1" ht="20.5" customHeight="1">
      <c r="A32" s="84"/>
      <c r="B32" s="1434" t="s">
        <v>1088</v>
      </c>
      <c r="C32" s="1435"/>
      <c r="D32" s="98"/>
      <c r="E32" s="98"/>
      <c r="F32" s="99"/>
      <c r="G32" s="98"/>
      <c r="H32" s="98"/>
      <c r="I32" s="98"/>
      <c r="J32" s="98"/>
      <c r="K32" s="99"/>
    </row>
    <row r="33" spans="1:11" s="84" customFormat="1" ht="20.5" customHeight="1">
      <c r="B33" s="1434" t="s">
        <v>1081</v>
      </c>
      <c r="C33" s="1435"/>
      <c r="D33" s="98"/>
      <c r="E33" s="98"/>
      <c r="F33" s="99"/>
      <c r="G33" s="98"/>
      <c r="H33" s="98"/>
      <c r="I33" s="98"/>
      <c r="J33" s="98"/>
      <c r="K33" s="99"/>
    </row>
    <row r="34" spans="1:11" s="84" customFormat="1" ht="20.5" customHeight="1">
      <c r="B34" s="1434" t="s">
        <v>1082</v>
      </c>
      <c r="C34" s="1435"/>
      <c r="D34" s="98"/>
      <c r="E34" s="98"/>
      <c r="F34" s="99"/>
      <c r="G34" s="98"/>
      <c r="H34" s="98"/>
      <c r="I34" s="98"/>
      <c r="J34" s="98"/>
      <c r="K34" s="99"/>
    </row>
    <row r="35" spans="1:11" s="84" customFormat="1" ht="20.5" customHeight="1">
      <c r="A35" s="82"/>
      <c r="B35" s="1446" t="s">
        <v>1091</v>
      </c>
      <c r="C35" s="1438"/>
      <c r="D35" s="89"/>
      <c r="E35" s="89"/>
      <c r="F35" s="91"/>
      <c r="G35" s="89"/>
      <c r="H35" s="89"/>
      <c r="I35" s="89"/>
      <c r="J35" s="89"/>
      <c r="K35" s="91"/>
    </row>
    <row r="36" spans="1:11" s="84" customFormat="1" ht="20.5" customHeight="1">
      <c r="B36" s="1439" t="s">
        <v>1084</v>
      </c>
      <c r="C36" s="1440"/>
      <c r="D36" s="100"/>
      <c r="E36" s="100"/>
      <c r="F36" s="101"/>
      <c r="G36" s="100"/>
      <c r="H36" s="100"/>
      <c r="I36" s="100"/>
      <c r="J36" s="100"/>
      <c r="K36" s="101"/>
    </row>
    <row r="37" spans="1:11" s="84" customFormat="1" ht="20.5" customHeight="1" thickBot="1">
      <c r="A37" s="88"/>
      <c r="B37" s="1446" t="s">
        <v>1088</v>
      </c>
      <c r="C37" s="1442"/>
      <c r="D37" s="92"/>
      <c r="E37" s="92"/>
      <c r="F37" s="93"/>
      <c r="G37" s="92"/>
      <c r="H37" s="92"/>
      <c r="I37" s="92"/>
      <c r="J37" s="92"/>
      <c r="K37" s="93"/>
    </row>
    <row r="38" spans="1:11" s="84" customFormat="1" ht="20.5" customHeight="1" thickTop="1">
      <c r="B38" s="1447" t="s">
        <v>1092</v>
      </c>
      <c r="C38" s="1448"/>
      <c r="D38" s="104"/>
      <c r="E38" s="104"/>
      <c r="F38" s="105"/>
      <c r="G38" s="104"/>
      <c r="H38" s="104"/>
      <c r="I38" s="104"/>
      <c r="J38" s="104"/>
      <c r="K38" s="105"/>
    </row>
    <row r="39" spans="1:11" s="84" customFormat="1" ht="20.5" customHeight="1">
      <c r="B39" s="1449" t="s">
        <v>780</v>
      </c>
      <c r="C39" s="1450"/>
      <c r="D39" s="102"/>
      <c r="E39" s="102"/>
      <c r="F39" s="103"/>
      <c r="G39" s="102"/>
      <c r="H39" s="102"/>
      <c r="I39" s="102"/>
      <c r="J39" s="102"/>
      <c r="K39" s="103"/>
    </row>
    <row r="40" spans="1:11" s="84" customFormat="1" ht="20.5" customHeight="1">
      <c r="B40" s="1451" t="s">
        <v>1093</v>
      </c>
      <c r="C40" s="1452"/>
      <c r="D40" s="114"/>
      <c r="E40" s="114"/>
      <c r="F40" s="115"/>
      <c r="G40" s="114"/>
      <c r="H40" s="114"/>
      <c r="I40" s="114"/>
      <c r="J40" s="114"/>
      <c r="K40" s="115"/>
    </row>
    <row r="41" spans="1:11" s="84" customFormat="1" ht="20.5" customHeight="1">
      <c r="B41" s="1451"/>
      <c r="C41" s="588" t="s">
        <v>722</v>
      </c>
      <c r="D41" s="94"/>
      <c r="E41" s="94"/>
      <c r="F41" s="95"/>
      <c r="G41" s="94"/>
      <c r="H41" s="94"/>
      <c r="I41" s="94"/>
      <c r="J41" s="94"/>
      <c r="K41" s="95"/>
    </row>
    <row r="42" spans="1:11" s="84" customFormat="1" ht="20.5" customHeight="1">
      <c r="B42" s="1451"/>
      <c r="C42" s="588" t="s">
        <v>723</v>
      </c>
      <c r="D42" s="94"/>
      <c r="E42" s="94"/>
      <c r="F42" s="95"/>
      <c r="G42" s="94"/>
      <c r="H42" s="94"/>
      <c r="I42" s="94"/>
      <c r="J42" s="94"/>
      <c r="K42" s="95"/>
    </row>
    <row r="43" spans="1:11" s="84" customFormat="1" ht="20.5" customHeight="1">
      <c r="B43" s="1451"/>
      <c r="C43" s="588" t="s">
        <v>724</v>
      </c>
      <c r="D43" s="94"/>
      <c r="E43" s="94"/>
      <c r="F43" s="95"/>
      <c r="G43" s="94"/>
      <c r="H43" s="94"/>
      <c r="I43" s="94"/>
      <c r="J43" s="94"/>
      <c r="K43" s="95"/>
    </row>
    <row r="44" spans="1:11" s="84" customFormat="1" ht="20.5" customHeight="1">
      <c r="B44" s="1451"/>
      <c r="C44" s="589" t="s">
        <v>962</v>
      </c>
      <c r="D44" s="567"/>
      <c r="E44" s="567"/>
      <c r="F44" s="568"/>
      <c r="G44" s="567"/>
      <c r="H44" s="567"/>
      <c r="I44" s="567"/>
      <c r="J44" s="567"/>
      <c r="K44" s="568"/>
    </row>
    <row r="45" spans="1:11" s="84" customFormat="1" ht="20.5" customHeight="1">
      <c r="B45" s="1451"/>
      <c r="C45" s="589" t="s">
        <v>1094</v>
      </c>
      <c r="D45" s="263"/>
      <c r="E45" s="263"/>
      <c r="F45" s="264"/>
      <c r="G45" s="263"/>
      <c r="H45" s="263"/>
      <c r="I45" s="263"/>
      <c r="J45" s="263"/>
      <c r="K45" s="264"/>
    </row>
    <row r="46" spans="1:11" s="84" customFormat="1" ht="20.5" customHeight="1">
      <c r="B46" s="1451"/>
      <c r="C46" s="588" t="s">
        <v>727</v>
      </c>
      <c r="D46" s="94"/>
      <c r="E46" s="94"/>
      <c r="F46" s="95"/>
      <c r="G46" s="94"/>
      <c r="H46" s="94"/>
      <c r="I46" s="94"/>
      <c r="J46" s="94"/>
      <c r="K46" s="95"/>
    </row>
    <row r="47" spans="1:11" s="84" customFormat="1" ht="20.5" customHeight="1">
      <c r="B47" s="1451"/>
      <c r="C47" s="588" t="s">
        <v>728</v>
      </c>
      <c r="D47" s="94"/>
      <c r="E47" s="94"/>
      <c r="F47" s="95"/>
      <c r="G47" s="94"/>
      <c r="H47" s="94"/>
      <c r="I47" s="94"/>
      <c r="J47" s="94"/>
      <c r="K47" s="95"/>
    </row>
    <row r="48" spans="1:11" s="84" customFormat="1" ht="20.5" customHeight="1">
      <c r="B48" s="1451"/>
      <c r="C48" s="589" t="s">
        <v>963</v>
      </c>
      <c r="D48" s="567"/>
      <c r="E48" s="567"/>
      <c r="F48" s="568"/>
      <c r="G48" s="567"/>
      <c r="H48" s="567"/>
      <c r="I48" s="567"/>
      <c r="J48" s="567"/>
      <c r="K48" s="568"/>
    </row>
    <row r="49" spans="1:11" s="84" customFormat="1" ht="20.5" customHeight="1">
      <c r="B49" s="1451"/>
      <c r="C49" s="588" t="s">
        <v>1095</v>
      </c>
      <c r="D49" s="114"/>
      <c r="E49" s="114"/>
      <c r="F49" s="115"/>
      <c r="G49" s="114"/>
      <c r="H49" s="114"/>
      <c r="I49" s="114"/>
      <c r="J49" s="114"/>
      <c r="K49" s="115"/>
    </row>
    <row r="50" spans="1:11" s="84" customFormat="1" ht="20.5" customHeight="1">
      <c r="B50" s="1451"/>
      <c r="C50" s="588"/>
      <c r="D50" s="1432"/>
      <c r="E50" s="1432"/>
      <c r="F50" s="1433"/>
      <c r="G50" s="1432"/>
      <c r="H50" s="1432"/>
      <c r="I50" s="1432"/>
      <c r="J50" s="1432"/>
      <c r="K50" s="1433"/>
    </row>
    <row r="51" spans="1:11" s="84" customFormat="1" ht="20.5" customHeight="1">
      <c r="B51" s="1451" t="s">
        <v>753</v>
      </c>
      <c r="C51" s="1452"/>
      <c r="D51" s="94"/>
      <c r="E51" s="94"/>
      <c r="F51" s="95"/>
      <c r="G51" s="94"/>
      <c r="H51" s="94"/>
      <c r="I51" s="94"/>
      <c r="J51" s="94"/>
      <c r="K51" s="95"/>
    </row>
    <row r="52" spans="1:11">
      <c r="A52" s="84"/>
      <c r="B52" s="1453"/>
      <c r="C52" s="1448"/>
      <c r="D52" s="22"/>
      <c r="E52" s="22"/>
      <c r="F52" s="32"/>
      <c r="G52" s="22"/>
      <c r="H52" s="22"/>
      <c r="I52" s="22"/>
      <c r="J52" s="22"/>
      <c r="K52" s="32"/>
    </row>
    <row r="53" spans="1:11">
      <c r="A53" s="84"/>
      <c r="B53" s="1446" t="s">
        <v>1096</v>
      </c>
      <c r="C53" s="1454"/>
      <c r="D53" s="89"/>
      <c r="E53" s="89"/>
      <c r="F53" s="91"/>
      <c r="G53" s="89"/>
      <c r="H53" s="89"/>
      <c r="I53" s="89"/>
      <c r="J53" s="89"/>
      <c r="K53" s="91"/>
    </row>
    <row r="54" spans="1:11" ht="13" thickBot="1">
      <c r="A54" s="84"/>
      <c r="B54" s="1446" t="s">
        <v>965</v>
      </c>
      <c r="C54" s="1455"/>
      <c r="D54" s="96"/>
      <c r="E54" s="96"/>
      <c r="F54" s="97"/>
      <c r="G54" s="96"/>
      <c r="H54" s="96"/>
      <c r="I54" s="96"/>
      <c r="J54" s="96"/>
      <c r="K54" s="97"/>
    </row>
    <row r="55" spans="1:11" ht="14" thickTop="1" thickBot="1">
      <c r="A55" s="84"/>
      <c r="B55" s="1456" t="s">
        <v>815</v>
      </c>
      <c r="C55" s="1457"/>
      <c r="D55" s="106"/>
      <c r="E55" s="106"/>
      <c r="F55" s="107"/>
      <c r="G55" s="106"/>
      <c r="H55" s="106"/>
      <c r="I55" s="106"/>
      <c r="J55" s="106"/>
      <c r="K55" s="107"/>
    </row>
    <row r="56" spans="1:11">
      <c r="B56" s="86"/>
      <c r="C56" s="86"/>
      <c r="D56" s="85"/>
      <c r="E56" s="86"/>
      <c r="F56" s="86"/>
      <c r="G56" s="86"/>
      <c r="H56" s="86"/>
      <c r="I56" s="86"/>
      <c r="J56" s="86"/>
      <c r="K56" s="86"/>
    </row>
    <row r="57" spans="1:11">
      <c r="B57" s="86"/>
      <c r="C57" s="86"/>
      <c r="D57" s="85"/>
      <c r="E57" s="86"/>
      <c r="F57" s="86"/>
      <c r="G57" s="86"/>
      <c r="H57" s="86"/>
      <c r="I57" s="86"/>
      <c r="J57" s="86"/>
      <c r="K57" s="86"/>
    </row>
    <row r="58" spans="1:11">
      <c r="B58" s="86"/>
      <c r="C58" s="86"/>
      <c r="D58" s="85"/>
      <c r="E58" s="86"/>
      <c r="F58" s="86"/>
      <c r="G58" s="86"/>
      <c r="H58" s="86"/>
      <c r="I58" s="86"/>
      <c r="J58" s="86"/>
      <c r="K58" s="86"/>
    </row>
    <row r="59" spans="1:11">
      <c r="B59" s="86"/>
      <c r="C59" s="86"/>
      <c r="D59" s="85"/>
      <c r="E59" s="86"/>
      <c r="F59" s="86"/>
      <c r="G59" s="86"/>
      <c r="H59" s="86"/>
      <c r="I59" s="86"/>
      <c r="J59" s="86"/>
      <c r="K59" s="86"/>
    </row>
    <row r="60" spans="1:11">
      <c r="B60" s="86"/>
      <c r="C60" s="86"/>
      <c r="D60" s="85"/>
      <c r="E60" s="86"/>
      <c r="F60" s="86"/>
      <c r="G60" s="86"/>
      <c r="H60" s="86"/>
      <c r="I60" s="86"/>
      <c r="J60" s="86"/>
      <c r="K60" s="86"/>
    </row>
    <row r="61" spans="1:11">
      <c r="B61" s="86"/>
      <c r="C61" s="86"/>
      <c r="D61" s="85"/>
      <c r="E61" s="86"/>
      <c r="F61" s="86"/>
      <c r="G61" s="86"/>
      <c r="H61" s="86"/>
      <c r="I61" s="86"/>
      <c r="J61" s="86"/>
      <c r="K61" s="86"/>
    </row>
    <row r="62" spans="1:11">
      <c r="B62" s="86"/>
      <c r="C62" s="86"/>
      <c r="D62" s="85"/>
      <c r="E62" s="86"/>
      <c r="F62" s="86"/>
      <c r="G62" s="86"/>
      <c r="H62" s="86"/>
      <c r="I62" s="86"/>
      <c r="J62" s="86"/>
      <c r="K62" s="86"/>
    </row>
    <row r="63" spans="1:11">
      <c r="B63" s="86"/>
      <c r="C63" s="86"/>
      <c r="D63" s="85"/>
      <c r="E63" s="86"/>
      <c r="F63" s="86"/>
      <c r="G63" s="86"/>
      <c r="H63" s="86"/>
      <c r="I63" s="86"/>
      <c r="J63" s="86"/>
      <c r="K63" s="86"/>
    </row>
    <row r="64" spans="1:11">
      <c r="B64" s="86"/>
      <c r="C64" s="86"/>
      <c r="D64" s="85"/>
      <c r="E64" s="86"/>
      <c r="F64" s="86"/>
      <c r="G64" s="86"/>
      <c r="H64" s="86"/>
      <c r="I64" s="86"/>
      <c r="J64" s="86"/>
      <c r="K64" s="86"/>
    </row>
    <row r="65" spans="2:11">
      <c r="B65" s="86"/>
      <c r="C65" s="86"/>
      <c r="D65" s="85"/>
      <c r="E65" s="86"/>
      <c r="F65" s="86"/>
      <c r="G65" s="86"/>
      <c r="H65" s="86"/>
      <c r="I65" s="86"/>
      <c r="J65" s="86"/>
      <c r="K65" s="86"/>
    </row>
    <row r="66" spans="2:11">
      <c r="B66" s="86"/>
      <c r="C66" s="86"/>
      <c r="D66" s="85"/>
      <c r="E66" s="86"/>
      <c r="F66" s="86"/>
      <c r="G66" s="86"/>
      <c r="H66" s="86"/>
      <c r="I66" s="86"/>
      <c r="J66" s="86"/>
      <c r="K66" s="86"/>
    </row>
    <row r="67" spans="2:11">
      <c r="B67" s="86"/>
      <c r="C67" s="86"/>
      <c r="D67" s="85"/>
      <c r="E67" s="86"/>
      <c r="F67" s="86"/>
      <c r="G67" s="86"/>
      <c r="H67" s="86"/>
      <c r="I67" s="86"/>
      <c r="J67" s="86"/>
      <c r="K67" s="86"/>
    </row>
    <row r="68" spans="2:11">
      <c r="B68" s="86"/>
      <c r="C68" s="86"/>
      <c r="D68" s="85"/>
      <c r="E68" s="86"/>
      <c r="F68" s="86"/>
      <c r="G68" s="86"/>
      <c r="H68" s="86"/>
      <c r="I68" s="86"/>
      <c r="J68" s="86"/>
      <c r="K68" s="86"/>
    </row>
    <row r="69" spans="2:11">
      <c r="B69" s="86"/>
      <c r="C69" s="86"/>
      <c r="D69" s="85"/>
      <c r="E69" s="86"/>
      <c r="F69" s="86"/>
      <c r="G69" s="86"/>
      <c r="H69" s="86"/>
      <c r="I69" s="86"/>
      <c r="J69" s="86"/>
      <c r="K69" s="86"/>
    </row>
    <row r="70" spans="2:11">
      <c r="B70" s="86"/>
      <c r="C70" s="86"/>
      <c r="D70" s="85"/>
      <c r="E70" s="86"/>
      <c r="F70" s="86"/>
      <c r="G70" s="86"/>
      <c r="H70" s="86"/>
      <c r="I70" s="86"/>
      <c r="J70" s="86"/>
      <c r="K70" s="86"/>
    </row>
    <row r="71" spans="2:11">
      <c r="B71" s="86"/>
      <c r="C71" s="86"/>
      <c r="D71" s="85"/>
      <c r="E71" s="86"/>
      <c r="F71" s="86"/>
      <c r="G71" s="86"/>
      <c r="H71" s="86"/>
      <c r="I71" s="86"/>
      <c r="J71" s="86"/>
      <c r="K71" s="86"/>
    </row>
    <row r="72" spans="2:11">
      <c r="B72" s="86"/>
      <c r="C72" s="86"/>
      <c r="D72" s="85"/>
      <c r="E72" s="86"/>
      <c r="F72" s="86"/>
      <c r="G72" s="86"/>
      <c r="H72" s="86"/>
      <c r="I72" s="86"/>
      <c r="J72" s="86"/>
      <c r="K72" s="86"/>
    </row>
    <row r="73" spans="2:11">
      <c r="B73" s="86"/>
      <c r="C73" s="86"/>
      <c r="D73" s="85"/>
      <c r="E73" s="86"/>
      <c r="F73" s="86"/>
      <c r="G73" s="86"/>
      <c r="H73" s="86"/>
      <c r="I73" s="86"/>
      <c r="J73" s="86"/>
      <c r="K73" s="86"/>
    </row>
    <row r="74" spans="2:11">
      <c r="B74" s="86"/>
      <c r="C74" s="86"/>
      <c r="D74" s="85"/>
      <c r="E74" s="86"/>
      <c r="F74" s="86"/>
      <c r="G74" s="86"/>
      <c r="H74" s="86"/>
      <c r="I74" s="86"/>
      <c r="J74" s="86"/>
      <c r="K74" s="86"/>
    </row>
    <row r="75" spans="2:11">
      <c r="B75" s="86"/>
      <c r="C75" s="86"/>
      <c r="D75" s="85"/>
      <c r="E75" s="86"/>
      <c r="F75" s="86"/>
      <c r="G75" s="86"/>
      <c r="H75" s="86"/>
      <c r="I75" s="86"/>
      <c r="J75" s="86"/>
      <c r="K75" s="86"/>
    </row>
    <row r="76" spans="2:11">
      <c r="B76" s="86"/>
      <c r="C76" s="86"/>
      <c r="D76" s="85"/>
      <c r="E76" s="86"/>
      <c r="F76" s="86"/>
      <c r="G76" s="86"/>
      <c r="H76" s="86"/>
      <c r="I76" s="86"/>
      <c r="J76" s="86"/>
      <c r="K76" s="86"/>
    </row>
    <row r="77" spans="2:11">
      <c r="B77" s="86"/>
      <c r="C77" s="86"/>
      <c r="D77" s="85"/>
      <c r="E77" s="86"/>
      <c r="F77" s="86"/>
      <c r="G77" s="86"/>
      <c r="H77" s="86"/>
      <c r="I77" s="86"/>
      <c r="J77" s="86"/>
      <c r="K77" s="86"/>
    </row>
    <row r="78" spans="2:11">
      <c r="B78" s="86"/>
      <c r="C78" s="86"/>
      <c r="D78" s="85"/>
      <c r="E78" s="86"/>
      <c r="F78" s="86"/>
      <c r="G78" s="86"/>
      <c r="H78" s="86"/>
      <c r="I78" s="86"/>
      <c r="J78" s="86"/>
      <c r="K78" s="86"/>
    </row>
    <row r="79" spans="2:11">
      <c r="B79" s="86"/>
      <c r="C79" s="86"/>
      <c r="D79" s="85"/>
      <c r="E79" s="86"/>
      <c r="F79" s="86"/>
      <c r="G79" s="86"/>
      <c r="H79" s="86"/>
      <c r="I79" s="86"/>
      <c r="J79" s="86"/>
      <c r="K79" s="86"/>
    </row>
    <row r="80" spans="2:11">
      <c r="B80" s="86"/>
      <c r="C80" s="86"/>
      <c r="D80" s="85"/>
      <c r="E80" s="86"/>
      <c r="F80" s="86"/>
      <c r="G80" s="86"/>
      <c r="H80" s="86"/>
      <c r="I80" s="86"/>
      <c r="J80" s="86"/>
      <c r="K80" s="86"/>
    </row>
    <row r="81" spans="2:11">
      <c r="B81" s="86"/>
      <c r="C81" s="86"/>
      <c r="D81" s="85"/>
      <c r="E81" s="86"/>
      <c r="F81" s="86"/>
      <c r="G81" s="86"/>
      <c r="H81" s="86"/>
      <c r="I81" s="86"/>
      <c r="J81" s="86"/>
      <c r="K81" s="86"/>
    </row>
    <row r="82" spans="2:11">
      <c r="B82" s="86"/>
      <c r="C82" s="86"/>
      <c r="D82" s="85"/>
      <c r="E82" s="86"/>
      <c r="F82" s="86"/>
      <c r="G82" s="86"/>
      <c r="H82" s="86"/>
      <c r="I82" s="86"/>
      <c r="J82" s="86"/>
      <c r="K82" s="86"/>
    </row>
    <row r="83" spans="2:11">
      <c r="B83" s="86"/>
      <c r="C83" s="86"/>
      <c r="D83" s="85"/>
      <c r="E83" s="86"/>
      <c r="F83" s="86"/>
      <c r="G83" s="86"/>
      <c r="H83" s="86"/>
      <c r="I83" s="86"/>
      <c r="J83" s="86"/>
      <c r="K83" s="86"/>
    </row>
    <row r="84" spans="2:11">
      <c r="B84" s="86"/>
      <c r="C84" s="86"/>
      <c r="D84" s="85"/>
      <c r="E84" s="86"/>
      <c r="F84" s="86"/>
      <c r="G84" s="86"/>
      <c r="H84" s="86"/>
      <c r="I84" s="86"/>
      <c r="J84" s="86"/>
      <c r="K84" s="86"/>
    </row>
    <row r="85" spans="2:11">
      <c r="B85" s="86"/>
      <c r="C85" s="86"/>
      <c r="D85" s="85"/>
      <c r="E85" s="86"/>
      <c r="F85" s="86"/>
      <c r="G85" s="86"/>
      <c r="H85" s="86"/>
      <c r="I85" s="86"/>
      <c r="J85" s="86"/>
      <c r="K85" s="86"/>
    </row>
    <row r="86" spans="2:11">
      <c r="B86" s="86"/>
      <c r="C86" s="86"/>
      <c r="D86" s="85"/>
      <c r="E86" s="86"/>
      <c r="F86" s="86"/>
      <c r="G86" s="86"/>
      <c r="H86" s="86"/>
      <c r="I86" s="86"/>
      <c r="J86" s="86"/>
      <c r="K86" s="86"/>
    </row>
    <row r="87" spans="2:11">
      <c r="B87" s="86"/>
      <c r="C87" s="86"/>
      <c r="D87" s="85"/>
      <c r="E87" s="86"/>
      <c r="F87" s="86"/>
      <c r="G87" s="86"/>
      <c r="H87" s="86"/>
      <c r="I87" s="86"/>
      <c r="J87" s="86"/>
      <c r="K87" s="86"/>
    </row>
    <row r="88" spans="2:11">
      <c r="B88" s="86"/>
      <c r="C88" s="86"/>
      <c r="D88" s="85"/>
      <c r="E88" s="86"/>
      <c r="F88" s="86"/>
      <c r="G88" s="86"/>
      <c r="H88" s="86"/>
      <c r="I88" s="86"/>
      <c r="J88" s="86"/>
      <c r="K88" s="86"/>
    </row>
    <row r="89" spans="2:11">
      <c r="B89" s="86"/>
      <c r="C89" s="86"/>
      <c r="D89" s="85"/>
      <c r="E89" s="86"/>
      <c r="F89" s="86"/>
      <c r="G89" s="86"/>
      <c r="H89" s="86"/>
      <c r="I89" s="86"/>
      <c r="J89" s="86"/>
      <c r="K89" s="86"/>
    </row>
    <row r="90" spans="2:11">
      <c r="B90" s="86"/>
      <c r="C90" s="86"/>
      <c r="D90" s="85"/>
      <c r="E90" s="86"/>
      <c r="F90" s="86"/>
      <c r="G90" s="86"/>
      <c r="H90" s="86"/>
      <c r="I90" s="86"/>
      <c r="J90" s="86"/>
      <c r="K90" s="86"/>
    </row>
    <row r="91" spans="2:11">
      <c r="B91" s="86"/>
      <c r="C91" s="86"/>
      <c r="D91" s="85"/>
      <c r="E91" s="86"/>
      <c r="F91" s="86"/>
      <c r="G91" s="86"/>
      <c r="H91" s="86"/>
      <c r="I91" s="86"/>
      <c r="J91" s="86"/>
      <c r="K91" s="86"/>
    </row>
    <row r="92" spans="2:11">
      <c r="B92" s="86"/>
      <c r="C92" s="86"/>
      <c r="D92" s="85"/>
      <c r="E92" s="86"/>
      <c r="F92" s="86"/>
      <c r="G92" s="86"/>
      <c r="H92" s="86"/>
      <c r="I92" s="86"/>
      <c r="J92" s="86"/>
      <c r="K92" s="86"/>
    </row>
    <row r="93" spans="2:11">
      <c r="B93" s="86"/>
      <c r="C93" s="86"/>
      <c r="D93" s="85"/>
      <c r="E93" s="86"/>
      <c r="F93" s="86"/>
      <c r="G93" s="86"/>
      <c r="H93" s="86"/>
      <c r="I93" s="86"/>
      <c r="J93" s="86"/>
      <c r="K93" s="86"/>
    </row>
    <row r="94" spans="2:11">
      <c r="B94" s="86"/>
      <c r="C94" s="86"/>
      <c r="D94" s="85"/>
      <c r="E94" s="86"/>
      <c r="F94" s="86"/>
      <c r="G94" s="86"/>
      <c r="H94" s="86"/>
      <c r="I94" s="86"/>
      <c r="J94" s="86"/>
      <c r="K94" s="86"/>
    </row>
    <row r="95" spans="2:11">
      <c r="B95" s="86"/>
      <c r="C95" s="86"/>
      <c r="D95" s="85"/>
      <c r="E95" s="86"/>
      <c r="F95" s="86"/>
      <c r="G95" s="86"/>
      <c r="H95" s="86"/>
      <c r="I95" s="86"/>
      <c r="J95" s="86"/>
      <c r="K95" s="86"/>
    </row>
    <row r="96" spans="2:11">
      <c r="B96" s="86"/>
      <c r="C96" s="86"/>
      <c r="D96" s="85"/>
      <c r="E96" s="86"/>
      <c r="F96" s="86"/>
      <c r="G96" s="86"/>
      <c r="H96" s="86"/>
      <c r="I96" s="86"/>
      <c r="J96" s="86"/>
      <c r="K96" s="86"/>
    </row>
    <row r="97" spans="2:11">
      <c r="B97" s="86"/>
      <c r="C97" s="86"/>
      <c r="D97" s="85"/>
      <c r="E97" s="86"/>
      <c r="F97" s="86"/>
      <c r="G97" s="86"/>
      <c r="H97" s="86"/>
      <c r="I97" s="86"/>
      <c r="J97" s="86"/>
      <c r="K97" s="86"/>
    </row>
    <row r="98" spans="2:11">
      <c r="B98" s="86"/>
      <c r="C98" s="86"/>
      <c r="D98" s="85"/>
      <c r="E98" s="86"/>
      <c r="F98" s="86"/>
      <c r="G98" s="86"/>
      <c r="H98" s="86"/>
      <c r="I98" s="86"/>
      <c r="J98" s="86"/>
      <c r="K98" s="86"/>
    </row>
    <row r="99" spans="2:11">
      <c r="B99" s="86"/>
      <c r="C99" s="86"/>
      <c r="D99" s="85"/>
      <c r="E99" s="86"/>
      <c r="F99" s="86"/>
      <c r="G99" s="86"/>
      <c r="H99" s="86"/>
      <c r="I99" s="86"/>
      <c r="J99" s="86"/>
      <c r="K99" s="86"/>
    </row>
    <row r="100" spans="2:11">
      <c r="B100" s="86"/>
      <c r="C100" s="86"/>
      <c r="D100" s="85"/>
      <c r="E100" s="86"/>
      <c r="F100" s="86"/>
      <c r="G100" s="86"/>
      <c r="H100" s="86"/>
      <c r="I100" s="86"/>
      <c r="J100" s="86"/>
      <c r="K100" s="86"/>
    </row>
    <row r="101" spans="2:11">
      <c r="B101" s="86"/>
      <c r="C101" s="86"/>
      <c r="D101" s="85"/>
      <c r="E101" s="86"/>
      <c r="F101" s="86"/>
      <c r="G101" s="86"/>
      <c r="H101" s="86"/>
      <c r="I101" s="86"/>
      <c r="J101" s="86"/>
      <c r="K101" s="86"/>
    </row>
    <row r="102" spans="2:11">
      <c r="B102" s="86"/>
      <c r="C102" s="86"/>
      <c r="D102" s="85"/>
      <c r="E102" s="86"/>
      <c r="F102" s="86"/>
      <c r="G102" s="86"/>
      <c r="H102" s="86"/>
      <c r="I102" s="86"/>
      <c r="J102" s="86"/>
      <c r="K102" s="86"/>
    </row>
    <row r="103" spans="2:11">
      <c r="B103" s="86"/>
      <c r="C103" s="86"/>
      <c r="D103" s="85"/>
      <c r="E103" s="86"/>
      <c r="F103" s="86"/>
      <c r="G103" s="86"/>
      <c r="H103" s="86"/>
      <c r="I103" s="86"/>
      <c r="J103" s="86"/>
      <c r="K103" s="86"/>
    </row>
    <row r="104" spans="2:11">
      <c r="B104" s="86"/>
      <c r="C104" s="86"/>
      <c r="D104" s="85"/>
      <c r="E104" s="86"/>
      <c r="F104" s="86"/>
      <c r="G104" s="86"/>
      <c r="H104" s="86"/>
      <c r="I104" s="86"/>
      <c r="J104" s="86"/>
      <c r="K104" s="86"/>
    </row>
    <row r="105" spans="2:11">
      <c r="B105" s="86"/>
      <c r="C105" s="86"/>
      <c r="D105" s="85"/>
      <c r="E105" s="86"/>
      <c r="F105" s="86"/>
      <c r="G105" s="86"/>
      <c r="H105" s="86"/>
      <c r="I105" s="86"/>
      <c r="J105" s="86"/>
      <c r="K105" s="86"/>
    </row>
    <row r="106" spans="2:11">
      <c r="B106" s="86"/>
      <c r="C106" s="86"/>
      <c r="D106" s="85"/>
      <c r="E106" s="86"/>
      <c r="F106" s="86"/>
      <c r="G106" s="86"/>
      <c r="H106" s="86"/>
      <c r="I106" s="86"/>
      <c r="J106" s="86"/>
      <c r="K106" s="86"/>
    </row>
    <row r="107" spans="2:11">
      <c r="B107" s="86"/>
      <c r="C107" s="86"/>
      <c r="D107" s="85"/>
      <c r="E107" s="86"/>
      <c r="F107" s="86"/>
      <c r="G107" s="86"/>
      <c r="H107" s="86"/>
      <c r="I107" s="86"/>
      <c r="J107" s="86"/>
      <c r="K107" s="86"/>
    </row>
    <row r="108" spans="2:11">
      <c r="B108" s="86"/>
      <c r="C108" s="86"/>
      <c r="D108" s="85"/>
      <c r="E108" s="86"/>
      <c r="F108" s="86"/>
      <c r="G108" s="86"/>
      <c r="H108" s="86"/>
      <c r="I108" s="86"/>
      <c r="J108" s="86"/>
      <c r="K108" s="86"/>
    </row>
    <row r="109" spans="2:11">
      <c r="B109" s="86"/>
      <c r="C109" s="86"/>
      <c r="D109" s="85"/>
      <c r="E109" s="86"/>
      <c r="F109" s="86"/>
      <c r="G109" s="86"/>
      <c r="H109" s="86"/>
      <c r="I109" s="86"/>
      <c r="J109" s="86"/>
      <c r="K109" s="86"/>
    </row>
    <row r="110" spans="2:11">
      <c r="B110" s="86"/>
      <c r="C110" s="86"/>
      <c r="D110" s="85"/>
      <c r="E110" s="86"/>
      <c r="F110" s="86"/>
      <c r="G110" s="86"/>
      <c r="H110" s="86"/>
      <c r="I110" s="86"/>
      <c r="J110" s="86"/>
      <c r="K110" s="86"/>
    </row>
    <row r="111" spans="2:11">
      <c r="B111" s="86"/>
      <c r="C111" s="86"/>
      <c r="D111" s="85"/>
      <c r="E111" s="86"/>
      <c r="F111" s="86"/>
      <c r="G111" s="86"/>
      <c r="H111" s="86"/>
      <c r="I111" s="86"/>
      <c r="J111" s="86"/>
      <c r="K111" s="86"/>
    </row>
  </sheetData>
  <mergeCells count="1">
    <mergeCell ref="B3:D4"/>
  </mergeCells>
  <hyperlinks>
    <hyperlink ref="B2" location="TOC!A1" display="Retour à la table des matières"/>
    <hyperlink ref="D2" location="Consignes!A1" display="CONSIGNES"/>
  </hyperlinks>
  <printOptions horizontalCentered="1"/>
  <pageMargins left="0.15748031496062992" right="0.15748031496062992" top="0.47244094488188981" bottom="0.19685039370078741" header="0.31496062992125984" footer="0.11811023622047245"/>
  <pageSetup paperSize="9" scale="48" fitToWidth="0" orientation="landscape" useFirstPageNumber="1"/>
  <headerFooter alignWithMargins="0">
    <oddFooter>&amp;C&amp;9&amp;A.&amp;P&amp;R&amp;8FIN/MVE-&amp;F</oddFooter>
  </headerFooter>
  <rowBreaks count="1" manualBreakCount="1">
    <brk id="33" max="16383" man="1"/>
  </rowBreaks>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codeName="Sheet13" enableFormatConditionsCalculation="0">
    <tabColor rgb="FF00B050"/>
    <pageSetUpPr fitToPage="1"/>
  </sheetPr>
  <dimension ref="A1:BY52"/>
  <sheetViews>
    <sheetView showGridLines="0" topLeftCell="F32" zoomScale="80" zoomScaleNormal="80" zoomScalePageLayoutView="80" workbookViewId="0">
      <selection activeCell="J26" sqref="C26:J43"/>
    </sheetView>
  </sheetViews>
  <sheetFormatPr baseColWidth="10" defaultColWidth="8.83203125" defaultRowHeight="14" x14ac:dyDescent="0"/>
  <cols>
    <col min="1" max="1" width="4.5" customWidth="1"/>
    <col min="2" max="2" width="76.5" bestFit="1" customWidth="1"/>
    <col min="3" max="10" width="26.1640625" customWidth="1"/>
  </cols>
  <sheetData>
    <row r="1" spans="1:77">
      <c r="B1" s="113" t="s">
        <v>704</v>
      </c>
      <c r="C1" s="1533" t="s">
        <v>705</v>
      </c>
      <c r="D1" s="1534" t="s">
        <v>706</v>
      </c>
    </row>
    <row r="2" spans="1:77">
      <c r="B2" s="113"/>
    </row>
    <row r="3" spans="1:77" s="73" customFormat="1">
      <c r="A3"/>
      <c r="B3" s="2284" t="s">
        <v>1097</v>
      </c>
      <c r="C3" s="2284"/>
      <c r="D3" s="2284"/>
    </row>
    <row r="4" spans="1:77" s="73" customFormat="1">
      <c r="A4"/>
      <c r="B4" s="2284"/>
      <c r="C4" s="2284"/>
      <c r="D4" s="2284"/>
    </row>
    <row r="5" spans="1:77" ht="15" thickBot="1"/>
    <row r="6" spans="1:77" ht="15" thickBot="1">
      <c r="B6" s="111"/>
      <c r="C6" s="1021" t="s">
        <v>708</v>
      </c>
      <c r="D6" s="1021" t="s">
        <v>809</v>
      </c>
      <c r="E6" s="1021" t="s">
        <v>763</v>
      </c>
      <c r="F6" s="68" t="s">
        <v>764</v>
      </c>
      <c r="G6" s="68" t="s">
        <v>765</v>
      </c>
      <c r="H6" s="68" t="s">
        <v>766</v>
      </c>
      <c r="I6" s="68" t="s">
        <v>767</v>
      </c>
      <c r="J6" s="69" t="s">
        <v>768</v>
      </c>
    </row>
    <row r="7" spans="1:77" ht="15" thickBot="1">
      <c r="B7" s="170" t="s">
        <v>1098</v>
      </c>
      <c r="C7" s="683"/>
      <c r="D7" s="682"/>
      <c r="E7" s="682"/>
      <c r="F7" s="682"/>
      <c r="G7" s="682"/>
      <c r="H7" s="682"/>
      <c r="I7" s="682"/>
      <c r="J7" s="823"/>
    </row>
    <row r="8" spans="1:77">
      <c r="B8" s="164" t="s">
        <v>1099</v>
      </c>
      <c r="C8" s="822"/>
      <c r="D8" s="820"/>
      <c r="E8" s="820"/>
      <c r="F8" s="820"/>
      <c r="G8" s="820"/>
      <c r="H8" s="820"/>
      <c r="I8" s="820"/>
      <c r="J8" s="824"/>
    </row>
    <row r="9" spans="1:77">
      <c r="B9" s="165" t="s">
        <v>1100</v>
      </c>
      <c r="C9" s="681"/>
      <c r="D9" s="167"/>
      <c r="E9" s="167"/>
      <c r="F9" s="167"/>
      <c r="G9" s="167"/>
      <c r="H9" s="167"/>
      <c r="I9" s="167"/>
      <c r="J9" s="168"/>
      <c r="BY9" s="635" t="s">
        <v>1101</v>
      </c>
    </row>
    <row r="10" spans="1:77">
      <c r="B10" s="165" t="s">
        <v>1102</v>
      </c>
      <c r="C10" s="681"/>
      <c r="D10" s="167"/>
      <c r="E10" s="167"/>
      <c r="F10" s="167"/>
      <c r="G10" s="167"/>
      <c r="H10" s="167"/>
      <c r="I10" s="167"/>
      <c r="J10" s="168"/>
      <c r="AE10" s="685">
        <f>T11_PPI!C7+T11_PPI!C22</f>
        <v>0</v>
      </c>
      <c r="BY10" s="635" t="s">
        <v>1103</v>
      </c>
    </row>
    <row r="11" spans="1:77">
      <c r="B11" s="165" t="s">
        <v>1104</v>
      </c>
      <c r="C11" s="681"/>
      <c r="D11" s="167"/>
      <c r="E11" s="167"/>
      <c r="F11" s="167"/>
      <c r="G11" s="167"/>
      <c r="H11" s="167"/>
      <c r="I11" s="167"/>
      <c r="J11" s="168"/>
    </row>
    <row r="12" spans="1:77">
      <c r="B12" s="165" t="s">
        <v>724</v>
      </c>
      <c r="C12" s="681"/>
      <c r="D12" s="167"/>
      <c r="E12" s="167"/>
      <c r="F12" s="167"/>
      <c r="G12" s="167"/>
      <c r="H12" s="167"/>
      <c r="I12" s="167"/>
      <c r="J12" s="168"/>
    </row>
    <row r="13" spans="1:77">
      <c r="B13" s="166" t="s">
        <v>1069</v>
      </c>
      <c r="C13" s="681"/>
      <c r="D13" s="17"/>
      <c r="E13" s="17"/>
      <c r="F13" s="17"/>
      <c r="G13" s="17"/>
      <c r="H13" s="17"/>
      <c r="I13" s="17"/>
      <c r="J13" s="18"/>
    </row>
    <row r="14" spans="1:77">
      <c r="B14" s="112" t="s">
        <v>725</v>
      </c>
      <c r="C14" s="820"/>
      <c r="D14" s="820"/>
      <c r="E14" s="820"/>
      <c r="F14" s="820"/>
      <c r="G14" s="820"/>
      <c r="H14" s="820"/>
      <c r="I14" s="820"/>
      <c r="J14" s="824"/>
    </row>
    <row r="15" spans="1:77">
      <c r="B15" s="166" t="s">
        <v>1105</v>
      </c>
      <c r="C15" s="681"/>
      <c r="D15" s="17"/>
      <c r="E15" s="17"/>
      <c r="F15" s="17"/>
      <c r="G15" s="17"/>
      <c r="H15" s="17"/>
      <c r="I15" s="17"/>
      <c r="J15" s="18"/>
    </row>
    <row r="16" spans="1:77">
      <c r="B16" s="166" t="s">
        <v>1106</v>
      </c>
      <c r="C16" s="681"/>
      <c r="D16" s="17"/>
      <c r="E16" s="17"/>
      <c r="F16" s="17"/>
      <c r="G16" s="17"/>
      <c r="H16" s="17"/>
      <c r="I16" s="17"/>
      <c r="J16" s="18"/>
    </row>
    <row r="17" spans="2:10">
      <c r="B17" s="166" t="s">
        <v>1107</v>
      </c>
      <c r="C17" s="681"/>
      <c r="D17" s="17"/>
      <c r="E17" s="17"/>
      <c r="F17" s="17"/>
      <c r="G17" s="17"/>
      <c r="H17" s="17"/>
      <c r="I17" s="17"/>
      <c r="J17" s="18"/>
    </row>
    <row r="18" spans="2:10">
      <c r="B18" s="112" t="s">
        <v>1108</v>
      </c>
      <c r="C18" s="820"/>
      <c r="D18" s="820"/>
      <c r="E18" s="820"/>
      <c r="F18" s="820"/>
      <c r="G18" s="820"/>
      <c r="H18" s="820"/>
      <c r="I18" s="820"/>
      <c r="J18" s="824"/>
    </row>
    <row r="19" spans="2:10">
      <c r="B19" s="169" t="s">
        <v>1109</v>
      </c>
      <c r="C19" s="681"/>
      <c r="D19" s="17"/>
      <c r="E19" s="17"/>
      <c r="F19" s="17"/>
      <c r="G19" s="17"/>
      <c r="H19" s="17"/>
      <c r="I19" s="17"/>
      <c r="J19" s="18"/>
    </row>
    <row r="20" spans="2:10" ht="14" customHeight="1">
      <c r="B20" s="169" t="s">
        <v>1110</v>
      </c>
      <c r="C20" s="17"/>
      <c r="D20" s="17"/>
      <c r="E20" s="17"/>
      <c r="F20" s="17"/>
      <c r="G20" s="17"/>
      <c r="H20" s="17"/>
      <c r="I20" s="17"/>
      <c r="J20" s="18"/>
    </row>
    <row r="21" spans="2:10" ht="15" thickBot="1">
      <c r="B21" s="166"/>
      <c r="C21" s="17"/>
      <c r="D21" s="17"/>
      <c r="E21" s="17"/>
      <c r="F21" s="17"/>
      <c r="G21" s="17"/>
      <c r="H21" s="17"/>
      <c r="I21" s="17"/>
      <c r="J21" s="18"/>
    </row>
    <row r="22" spans="2:10" ht="15" thickBot="1">
      <c r="B22" s="352" t="s">
        <v>1111</v>
      </c>
      <c r="C22" s="683"/>
      <c r="D22" s="682"/>
      <c r="E22" s="682"/>
      <c r="F22" s="682"/>
      <c r="G22" s="682"/>
      <c r="H22" s="682"/>
      <c r="I22" s="682"/>
      <c r="J22" s="823"/>
    </row>
    <row r="23" spans="2:10">
      <c r="B23" s="353" t="s">
        <v>1099</v>
      </c>
      <c r="C23" s="822"/>
      <c r="D23" s="820"/>
      <c r="E23" s="820"/>
      <c r="F23" s="820"/>
      <c r="G23" s="820"/>
      <c r="H23" s="820"/>
      <c r="I23" s="820"/>
      <c r="J23" s="824"/>
    </row>
    <row r="24" spans="2:10">
      <c r="B24" s="354" t="s">
        <v>1100</v>
      </c>
      <c r="C24" s="358"/>
      <c r="D24" s="167"/>
      <c r="E24" s="167"/>
      <c r="F24" s="167"/>
      <c r="G24" s="167"/>
      <c r="H24" s="167"/>
      <c r="I24" s="167"/>
      <c r="J24" s="168"/>
    </row>
    <row r="25" spans="2:10">
      <c r="B25" s="354" t="s">
        <v>1102</v>
      </c>
      <c r="C25" s="358"/>
      <c r="D25" s="167"/>
      <c r="E25" s="167"/>
      <c r="F25" s="167"/>
      <c r="G25" s="167"/>
      <c r="H25" s="167"/>
      <c r="I25" s="167"/>
      <c r="J25" s="168"/>
    </row>
    <row r="26" spans="2:10">
      <c r="B26" s="354" t="s">
        <v>1104</v>
      </c>
      <c r="C26" s="358"/>
      <c r="D26" s="167"/>
      <c r="E26" s="167"/>
      <c r="F26" s="167"/>
      <c r="G26" s="167"/>
      <c r="H26" s="167"/>
      <c r="I26" s="167"/>
      <c r="J26" s="168"/>
    </row>
    <row r="27" spans="2:10">
      <c r="B27" s="354" t="s">
        <v>724</v>
      </c>
      <c r="C27" s="358"/>
      <c r="D27" s="167"/>
      <c r="E27" s="167"/>
      <c r="F27" s="167"/>
      <c r="G27" s="167"/>
      <c r="H27" s="167"/>
      <c r="I27" s="167"/>
      <c r="J27" s="168"/>
    </row>
    <row r="28" spans="2:10">
      <c r="B28" s="355" t="s">
        <v>1069</v>
      </c>
      <c r="C28" s="124"/>
      <c r="D28" s="17"/>
      <c r="E28" s="17"/>
      <c r="F28" s="17"/>
      <c r="G28" s="17"/>
      <c r="H28" s="17"/>
      <c r="I28" s="17"/>
      <c r="J28" s="18"/>
    </row>
    <row r="29" spans="2:10">
      <c r="B29" s="356" t="s">
        <v>725</v>
      </c>
      <c r="C29" s="820"/>
      <c r="D29" s="820"/>
      <c r="E29" s="820"/>
      <c r="F29" s="820"/>
      <c r="G29" s="820"/>
      <c r="H29" s="820"/>
      <c r="I29" s="820"/>
      <c r="J29" s="824"/>
    </row>
    <row r="30" spans="2:10">
      <c r="B30" s="355" t="s">
        <v>1105</v>
      </c>
      <c r="C30" s="684"/>
      <c r="D30" s="17"/>
      <c r="E30" s="17"/>
      <c r="F30" s="17"/>
      <c r="G30" s="17"/>
      <c r="H30" s="17"/>
      <c r="I30" s="17"/>
      <c r="J30" s="18"/>
    </row>
    <row r="31" spans="2:10">
      <c r="B31" s="355" t="s">
        <v>1106</v>
      </c>
      <c r="C31" s="358"/>
      <c r="D31" s="17"/>
      <c r="E31" s="17"/>
      <c r="F31" s="17"/>
      <c r="G31" s="17"/>
      <c r="H31" s="17"/>
      <c r="I31" s="17"/>
      <c r="J31" s="18"/>
    </row>
    <row r="32" spans="2:10">
      <c r="B32" s="355" t="s">
        <v>1107</v>
      </c>
      <c r="C32" s="358"/>
      <c r="D32" s="17"/>
      <c r="E32" s="17"/>
      <c r="F32" s="17"/>
      <c r="G32" s="17"/>
      <c r="H32" s="17"/>
      <c r="I32" s="17"/>
      <c r="J32" s="18"/>
    </row>
    <row r="33" spans="2:10">
      <c r="B33" s="356" t="s">
        <v>1108</v>
      </c>
      <c r="C33" s="820"/>
      <c r="D33" s="820"/>
      <c r="E33" s="820"/>
      <c r="F33" s="820"/>
      <c r="G33" s="820"/>
      <c r="H33" s="820"/>
      <c r="I33" s="820"/>
      <c r="J33" s="824"/>
    </row>
    <row r="34" spans="2:10">
      <c r="B34" s="366" t="s">
        <v>1109</v>
      </c>
      <c r="C34" s="684"/>
      <c r="D34" s="167"/>
      <c r="E34" s="167"/>
      <c r="F34" s="167"/>
      <c r="G34" s="167"/>
      <c r="H34" s="167"/>
      <c r="I34" s="167"/>
      <c r="J34" s="168"/>
    </row>
    <row r="35" spans="2:10" ht="15" thickBot="1">
      <c r="B35" s="266" t="s">
        <v>1110</v>
      </c>
      <c r="C35" s="359"/>
      <c r="D35" s="19"/>
      <c r="E35" s="19"/>
      <c r="F35" s="19"/>
      <c r="G35" s="19"/>
      <c r="H35" s="19"/>
      <c r="I35" s="19"/>
      <c r="J35" s="20"/>
    </row>
    <row r="36" spans="2:10" ht="15" thickBot="1">
      <c r="B36" s="352" t="s">
        <v>1112</v>
      </c>
      <c r="C36" s="683"/>
      <c r="D36" s="682"/>
      <c r="E36" s="682"/>
      <c r="F36" s="682"/>
      <c r="G36" s="682"/>
      <c r="H36" s="682"/>
      <c r="I36" s="682"/>
      <c r="J36" s="823"/>
    </row>
    <row r="37" spans="2:10">
      <c r="B37" s="360" t="s">
        <v>745</v>
      </c>
      <c r="C37" s="820"/>
      <c r="D37" s="820"/>
      <c r="E37" s="820"/>
      <c r="F37" s="820"/>
      <c r="G37" s="820"/>
      <c r="H37" s="820"/>
      <c r="I37" s="820"/>
      <c r="J37" s="824"/>
    </row>
    <row r="38" spans="2:10">
      <c r="B38" s="354" t="s">
        <v>1113</v>
      </c>
      <c r="C38" s="684"/>
      <c r="D38" s="167"/>
      <c r="E38" s="167"/>
      <c r="F38" s="167"/>
      <c r="G38" s="167"/>
      <c r="H38" s="167"/>
      <c r="I38" s="167"/>
      <c r="J38" s="168"/>
    </row>
    <row r="39" spans="2:10">
      <c r="B39" s="354" t="s">
        <v>1114</v>
      </c>
      <c r="C39" s="684"/>
      <c r="D39" s="167"/>
      <c r="E39" s="167"/>
      <c r="F39" s="167"/>
      <c r="G39" s="167"/>
      <c r="H39" s="167"/>
      <c r="I39" s="167"/>
      <c r="J39" s="168"/>
    </row>
    <row r="40" spans="2:10">
      <c r="B40" s="354" t="s">
        <v>1115</v>
      </c>
      <c r="C40" s="684"/>
      <c r="D40" s="167"/>
      <c r="E40" s="167"/>
      <c r="F40" s="167"/>
      <c r="G40" s="167"/>
      <c r="H40" s="167"/>
      <c r="I40" s="167"/>
      <c r="J40" s="168"/>
    </row>
    <row r="41" spans="2:10" ht="15" thickBot="1">
      <c r="B41" s="361"/>
      <c r="C41" s="362"/>
      <c r="D41" s="363"/>
      <c r="E41" s="363"/>
      <c r="F41" s="363"/>
      <c r="G41" s="363"/>
      <c r="H41" s="363"/>
      <c r="I41" s="363"/>
      <c r="J41" s="364"/>
    </row>
    <row r="42" spans="2:10">
      <c r="B42" s="132" t="s">
        <v>729</v>
      </c>
    </row>
    <row r="43" spans="2:10" ht="15" thickBot="1">
      <c r="B43" s="365" t="s">
        <v>1116</v>
      </c>
      <c r="C43" s="1458"/>
      <c r="D43" s="1458"/>
      <c r="E43" s="1458"/>
      <c r="F43" s="1458"/>
      <c r="G43" s="1458"/>
      <c r="H43" s="1458"/>
      <c r="I43" s="1458"/>
      <c r="J43" s="1458"/>
    </row>
    <row r="44" spans="2:10">
      <c r="C44" s="821"/>
    </row>
    <row r="45" spans="2:10">
      <c r="C45" s="641"/>
    </row>
    <row r="46" spans="2:10">
      <c r="C46" s="641"/>
    </row>
    <row r="47" spans="2:10">
      <c r="C47" s="641"/>
    </row>
    <row r="48" spans="2:10">
      <c r="C48" s="641"/>
    </row>
    <row r="49" spans="3:3">
      <c r="C49" s="641"/>
    </row>
    <row r="50" spans="3:3">
      <c r="C50" s="641"/>
    </row>
    <row r="51" spans="3:3">
      <c r="C51" s="641"/>
    </row>
    <row r="52" spans="3:3">
      <c r="C52" s="641"/>
    </row>
  </sheetData>
  <mergeCells count="1">
    <mergeCell ref="B3:D4"/>
  </mergeCells>
  <phoneticPr fontId="83" type="noConversion"/>
  <hyperlinks>
    <hyperlink ref="B1" location="TOC!A1" display="Retour à la table des matières"/>
    <hyperlink ref="C1" location="Consignes!A1" display="CONSIGNES"/>
  </hyperlinks>
  <pageMargins left="0.7" right="0.7" top="0.75" bottom="0.75" header="0.3" footer="0.3"/>
  <pageSetup paperSize="9" scale="57" fitToWidth="0" orientation="landscape" horizontalDpi="1200" verticalDpi="1200"/>
  <drawing r:id="rId1"/>
  <legacyDrawing r:id="rId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A1:J21"/>
  <sheetViews>
    <sheetView showGridLines="0" topLeftCell="A13" zoomScale="120" zoomScaleNormal="120" zoomScalePageLayoutView="120" workbookViewId="0">
      <selection activeCell="C7" sqref="C7:J19"/>
    </sheetView>
  </sheetViews>
  <sheetFormatPr baseColWidth="10" defaultColWidth="10.83203125" defaultRowHeight="12" x14ac:dyDescent="0"/>
  <cols>
    <col min="1" max="1" width="2.83203125" style="171" customWidth="1"/>
    <col min="2" max="2" width="52.1640625" style="55" bestFit="1" customWidth="1"/>
    <col min="3" max="10" width="20.33203125" style="55" customWidth="1"/>
    <col min="11" max="16384" width="10.83203125" style="55"/>
  </cols>
  <sheetData>
    <row r="1" spans="1:10" customFormat="1" ht="14">
      <c r="B1" s="113" t="s">
        <v>704</v>
      </c>
      <c r="C1" s="1533" t="s">
        <v>705</v>
      </c>
      <c r="D1" s="1534" t="s">
        <v>706</v>
      </c>
    </row>
    <row r="3" spans="1:10" s="172" customFormat="1">
      <c r="A3" s="171"/>
      <c r="B3" s="2260" t="s">
        <v>1117</v>
      </c>
      <c r="C3" s="2260"/>
      <c r="D3" s="2260"/>
    </row>
    <row r="4" spans="1:10" s="172" customFormat="1">
      <c r="A4" s="171"/>
      <c r="B4" s="2260"/>
      <c r="C4" s="2260"/>
      <c r="D4" s="2260"/>
    </row>
    <row r="5" spans="1:10" ht="13" thickBot="1"/>
    <row r="6" spans="1:10" ht="21.5" customHeight="1">
      <c r="B6" s="173"/>
      <c r="C6" s="1460" t="s">
        <v>708</v>
      </c>
      <c r="D6" s="1022" t="s">
        <v>809</v>
      </c>
      <c r="E6" s="1461" t="s">
        <v>763</v>
      </c>
      <c r="F6" s="174" t="s">
        <v>764</v>
      </c>
      <c r="G6" s="174" t="s">
        <v>765</v>
      </c>
      <c r="H6" s="174" t="s">
        <v>766</v>
      </c>
      <c r="I6" s="174" t="s">
        <v>767</v>
      </c>
      <c r="J6" s="175" t="s">
        <v>768</v>
      </c>
    </row>
    <row r="7" spans="1:10" ht="21.5" customHeight="1">
      <c r="B7" s="1459" t="s">
        <v>1118</v>
      </c>
      <c r="C7" s="1462"/>
      <c r="D7" s="941"/>
      <c r="E7" s="942"/>
      <c r="F7" s="941"/>
      <c r="G7" s="941"/>
      <c r="H7" s="941"/>
      <c r="I7" s="941"/>
      <c r="J7" s="942"/>
    </row>
    <row r="8" spans="1:10" ht="21.5" customHeight="1">
      <c r="B8" s="146" t="s">
        <v>1119</v>
      </c>
      <c r="C8" s="1463"/>
      <c r="D8" s="936"/>
      <c r="E8" s="937"/>
      <c r="F8" s="936"/>
      <c r="G8" s="936"/>
      <c r="H8" s="936"/>
      <c r="I8" s="936"/>
      <c r="J8" s="937"/>
    </row>
    <row r="9" spans="1:10" ht="21.5" customHeight="1">
      <c r="B9" s="146" t="s">
        <v>1120</v>
      </c>
      <c r="C9" s="1463"/>
      <c r="D9" s="936"/>
      <c r="E9" s="937"/>
      <c r="F9" s="936"/>
      <c r="G9" s="936"/>
      <c r="H9" s="936"/>
      <c r="I9" s="936"/>
      <c r="J9" s="937"/>
    </row>
    <row r="10" spans="1:10" ht="21.5" customHeight="1">
      <c r="B10" s="146" t="s">
        <v>1121</v>
      </c>
      <c r="C10" s="1463"/>
      <c r="D10" s="936"/>
      <c r="E10" s="937"/>
      <c r="F10" s="936"/>
      <c r="G10" s="936"/>
      <c r="H10" s="936"/>
      <c r="I10" s="936"/>
      <c r="J10" s="937"/>
    </row>
    <row r="11" spans="1:10" ht="21.5" customHeight="1">
      <c r="B11" s="1459" t="s">
        <v>1122</v>
      </c>
      <c r="C11" s="1464"/>
      <c r="D11" s="176"/>
      <c r="E11" s="177"/>
      <c r="F11" s="176"/>
      <c r="G11" s="176"/>
      <c r="H11" s="176"/>
      <c r="I11" s="176"/>
      <c r="J11" s="177"/>
    </row>
    <row r="12" spans="1:10" ht="21.5" customHeight="1">
      <c r="B12" s="146" t="s">
        <v>1123</v>
      </c>
      <c r="C12" s="1465"/>
      <c r="D12" s="178"/>
      <c r="E12" s="179"/>
      <c r="F12" s="178"/>
      <c r="G12" s="178"/>
      <c r="H12" s="178"/>
      <c r="I12" s="178"/>
      <c r="J12" s="179"/>
    </row>
    <row r="13" spans="1:10" ht="21.5" customHeight="1">
      <c r="B13" s="146" t="s">
        <v>1124</v>
      </c>
      <c r="C13" s="1465"/>
      <c r="D13" s="178"/>
      <c r="E13" s="179"/>
      <c r="F13" s="178"/>
      <c r="G13" s="178"/>
      <c r="H13" s="178"/>
      <c r="I13" s="178"/>
      <c r="J13" s="179"/>
    </row>
    <row r="14" spans="1:10" ht="21.5" customHeight="1">
      <c r="B14" s="1459" t="s">
        <v>1125</v>
      </c>
      <c r="C14" s="1466"/>
      <c r="D14" s="267"/>
      <c r="E14" s="268"/>
      <c r="F14" s="267"/>
      <c r="G14" s="267"/>
      <c r="H14" s="267"/>
      <c r="I14" s="267"/>
      <c r="J14" s="268"/>
    </row>
    <row r="15" spans="1:10" ht="21.5" customHeight="1" thickBot="1">
      <c r="B15" s="219" t="s">
        <v>1126</v>
      </c>
      <c r="C15" s="1467"/>
      <c r="D15" s="180"/>
      <c r="E15" s="181"/>
      <c r="F15" s="180"/>
      <c r="G15" s="180"/>
      <c r="H15" s="180"/>
      <c r="I15" s="180"/>
      <c r="J15" s="181"/>
    </row>
    <row r="16" spans="1:10">
      <c r="C16" s="787"/>
    </row>
    <row r="17" spans="2:10">
      <c r="B17" s="135" t="s">
        <v>1127</v>
      </c>
      <c r="C17" s="943"/>
      <c r="D17" s="943"/>
      <c r="E17" s="943"/>
      <c r="F17" s="943"/>
      <c r="G17" s="943"/>
      <c r="H17" s="943"/>
      <c r="I17" s="943"/>
      <c r="J17" s="943"/>
    </row>
    <row r="18" spans="2:10" ht="13" thickBot="1">
      <c r="B18" s="944" t="s">
        <v>1128</v>
      </c>
      <c r="C18" s="945"/>
      <c r="D18" s="945"/>
      <c r="E18" s="945"/>
      <c r="F18" s="945"/>
      <c r="G18" s="945"/>
      <c r="H18" s="945"/>
      <c r="I18" s="945"/>
      <c r="J18" s="945"/>
    </row>
    <row r="21" spans="2:10">
      <c r="B21" s="667"/>
    </row>
  </sheetData>
  <mergeCells count="1">
    <mergeCell ref="B3:D4"/>
  </mergeCells>
  <conditionalFormatting sqref="C18:J18">
    <cfRule type="cellIs" dxfId="65" priority="2" operator="notEqual">
      <formula>0</formula>
    </cfRule>
    <cfRule type="cellIs" dxfId="64" priority="3" operator="equal">
      <formula>0</formula>
    </cfRule>
  </conditionalFormatting>
  <hyperlinks>
    <hyperlink ref="B1" location="TOC!A1" display="Retour à la table des matières"/>
    <hyperlink ref="C1" location="Consignes!A1" display="CONSIGNES"/>
  </hyperlinks>
  <pageMargins left="0.7" right="0.7" top="0.75" bottom="0.75" header="0.3" footer="0.3"/>
  <pageSetup paperSize="9" fitToWidth="0" orientation="landscape"/>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00B050"/>
    <pageSetUpPr fitToPage="1"/>
  </sheetPr>
  <dimension ref="A1:AH47"/>
  <sheetViews>
    <sheetView showGridLines="0" zoomScale="110" zoomScaleNormal="110" zoomScalePageLayoutView="110" workbookViewId="0">
      <selection activeCell="E27" sqref="E27:F46"/>
    </sheetView>
  </sheetViews>
  <sheetFormatPr baseColWidth="10" defaultColWidth="10.83203125" defaultRowHeight="13" x14ac:dyDescent="0"/>
  <cols>
    <col min="1" max="1" width="3.5" style="38" customWidth="1"/>
    <col min="2" max="2" width="56.6640625" style="38" bestFit="1" customWidth="1"/>
    <col min="3" max="4" width="13.1640625" style="38" customWidth="1"/>
    <col min="5" max="5" width="14.33203125" style="38" bestFit="1" customWidth="1"/>
    <col min="6" max="6" width="20.1640625" style="38" bestFit="1" customWidth="1"/>
    <col min="7" max="16384" width="10.83203125" style="38"/>
  </cols>
  <sheetData>
    <row r="1" spans="1:34" customFormat="1" ht="14">
      <c r="B1" s="113" t="s">
        <v>704</v>
      </c>
      <c r="C1" s="1533" t="s">
        <v>705</v>
      </c>
      <c r="D1" s="1534" t="s">
        <v>706</v>
      </c>
    </row>
    <row r="3" spans="1:34" s="183" customFormat="1" ht="14" customHeight="1">
      <c r="A3" s="38"/>
      <c r="B3" s="2260" t="s">
        <v>1129</v>
      </c>
      <c r="C3" s="2260"/>
      <c r="D3" s="2260"/>
      <c r="E3" s="2260"/>
      <c r="F3" s="2260"/>
      <c r="G3" s="2260"/>
      <c r="H3" s="2260"/>
    </row>
    <row r="4" spans="1:34" s="183" customFormat="1" ht="13.5" customHeight="1">
      <c r="A4" s="38"/>
      <c r="B4" s="2260"/>
      <c r="C4" s="2260"/>
      <c r="D4" s="2260"/>
      <c r="E4" s="2260"/>
      <c r="F4" s="2260"/>
      <c r="G4" s="2260"/>
      <c r="H4" s="2260"/>
    </row>
    <row r="5" spans="1:34" ht="14" thickBot="1"/>
    <row r="6" spans="1:34" ht="15" customHeight="1">
      <c r="B6" s="194"/>
      <c r="C6" s="2251" t="s">
        <v>708</v>
      </c>
      <c r="D6" s="2252"/>
      <c r="E6" s="2252"/>
      <c r="F6" s="2253"/>
      <c r="G6" s="2251" t="s">
        <v>809</v>
      </c>
      <c r="H6" s="2252"/>
      <c r="I6" s="2252"/>
      <c r="J6" s="2253"/>
      <c r="K6" s="2252" t="s">
        <v>763</v>
      </c>
      <c r="L6" s="2252"/>
      <c r="M6" s="2252"/>
      <c r="N6" s="2252"/>
      <c r="O6" s="2248" t="s">
        <v>764</v>
      </c>
      <c r="P6" s="2249"/>
      <c r="Q6" s="2249"/>
      <c r="R6" s="2249"/>
      <c r="S6" s="2248" t="s">
        <v>765</v>
      </c>
      <c r="T6" s="2249"/>
      <c r="U6" s="2249"/>
      <c r="V6" s="2249"/>
      <c r="W6" s="2248" t="s">
        <v>766</v>
      </c>
      <c r="X6" s="2249"/>
      <c r="Y6" s="2249"/>
      <c r="Z6" s="2249"/>
      <c r="AA6" s="2248" t="s">
        <v>767</v>
      </c>
      <c r="AB6" s="2249"/>
      <c r="AC6" s="2249"/>
      <c r="AD6" s="2249"/>
      <c r="AE6" s="2248" t="s">
        <v>768</v>
      </c>
      <c r="AF6" s="2249"/>
      <c r="AG6" s="2249"/>
      <c r="AH6" s="2250"/>
    </row>
    <row r="7" spans="1:34" ht="14" thickBot="1">
      <c r="B7" s="195"/>
      <c r="C7" s="1478" t="s">
        <v>721</v>
      </c>
      <c r="D7" s="1479" t="s">
        <v>725</v>
      </c>
      <c r="E7" s="1479" t="s">
        <v>726</v>
      </c>
      <c r="F7" s="1480" t="s">
        <v>718</v>
      </c>
      <c r="G7" s="857" t="s">
        <v>721</v>
      </c>
      <c r="H7" s="847" t="s">
        <v>725</v>
      </c>
      <c r="I7" s="847" t="s">
        <v>726</v>
      </c>
      <c r="J7" s="858" t="s">
        <v>718</v>
      </c>
      <c r="K7" s="857" t="s">
        <v>721</v>
      </c>
      <c r="L7" s="847" t="s">
        <v>725</v>
      </c>
      <c r="M7" s="847" t="s">
        <v>726</v>
      </c>
      <c r="N7" s="858" t="s">
        <v>718</v>
      </c>
      <c r="O7" s="156" t="s">
        <v>721</v>
      </c>
      <c r="P7" s="156" t="s">
        <v>725</v>
      </c>
      <c r="Q7" s="156" t="s">
        <v>726</v>
      </c>
      <c r="R7" s="159" t="s">
        <v>718</v>
      </c>
      <c r="S7" s="156" t="s">
        <v>721</v>
      </c>
      <c r="T7" s="156" t="s">
        <v>725</v>
      </c>
      <c r="U7" s="156" t="s">
        <v>726</v>
      </c>
      <c r="V7" s="159" t="s">
        <v>718</v>
      </c>
      <c r="W7" s="156" t="s">
        <v>721</v>
      </c>
      <c r="X7" s="156" t="s">
        <v>725</v>
      </c>
      <c r="Y7" s="156" t="s">
        <v>726</v>
      </c>
      <c r="Z7" s="159" t="s">
        <v>718</v>
      </c>
      <c r="AA7" s="156" t="s">
        <v>721</v>
      </c>
      <c r="AB7" s="156" t="s">
        <v>725</v>
      </c>
      <c r="AC7" s="156" t="s">
        <v>726</v>
      </c>
      <c r="AD7" s="159" t="s">
        <v>718</v>
      </c>
      <c r="AE7" s="156" t="s">
        <v>721</v>
      </c>
      <c r="AF7" s="156" t="s">
        <v>725</v>
      </c>
      <c r="AG7" s="156" t="s">
        <v>726</v>
      </c>
      <c r="AH7" s="159" t="s">
        <v>718</v>
      </c>
    </row>
    <row r="8" spans="1:34">
      <c r="B8" s="205" t="s">
        <v>1130</v>
      </c>
      <c r="C8" s="1476"/>
      <c r="D8" s="1476"/>
      <c r="E8" s="1476"/>
      <c r="F8" s="1477"/>
      <c r="G8" s="202"/>
      <c r="H8" s="202"/>
      <c r="I8" s="202"/>
      <c r="J8" s="203"/>
      <c r="K8" s="202"/>
      <c r="L8" s="202"/>
      <c r="M8" s="202"/>
      <c r="N8" s="203"/>
      <c r="O8" s="202"/>
      <c r="P8" s="202"/>
      <c r="Q8" s="202"/>
      <c r="R8" s="203"/>
      <c r="S8" s="202"/>
      <c r="T8" s="202"/>
      <c r="U8" s="202"/>
      <c r="V8" s="203"/>
      <c r="W8" s="202"/>
      <c r="X8" s="202"/>
      <c r="Y8" s="202"/>
      <c r="Z8" s="203"/>
      <c r="AA8" s="202"/>
      <c r="AB8" s="202"/>
      <c r="AC8" s="202"/>
      <c r="AD8" s="203"/>
      <c r="AE8" s="202"/>
      <c r="AF8" s="202"/>
      <c r="AG8" s="202"/>
      <c r="AH8" s="203"/>
    </row>
    <row r="9" spans="1:34">
      <c r="B9" s="196" t="s">
        <v>555</v>
      </c>
      <c r="C9" s="834"/>
      <c r="D9" s="834"/>
      <c r="E9" s="834"/>
      <c r="F9" s="845"/>
      <c r="G9" s="834"/>
      <c r="H9" s="834"/>
      <c r="I9" s="834"/>
      <c r="J9" s="845"/>
      <c r="K9" s="834"/>
      <c r="L9" s="834"/>
      <c r="M9" s="834"/>
      <c r="N9" s="845"/>
      <c r="O9" s="834"/>
      <c r="P9" s="834"/>
      <c r="Q9" s="834"/>
      <c r="R9" s="845"/>
      <c r="S9" s="834"/>
      <c r="T9" s="834"/>
      <c r="U9" s="834"/>
      <c r="V9" s="845"/>
      <c r="W9" s="834"/>
      <c r="X9" s="834"/>
      <c r="Y9" s="834"/>
      <c r="Z9" s="845"/>
      <c r="AA9" s="834"/>
      <c r="AB9" s="834"/>
      <c r="AC9" s="834"/>
      <c r="AD9" s="845"/>
      <c r="AE9" s="834"/>
      <c r="AF9" s="834"/>
      <c r="AG9" s="834"/>
      <c r="AH9" s="845"/>
    </row>
    <row r="10" spans="1:34">
      <c r="B10" s="196" t="s">
        <v>772</v>
      </c>
      <c r="C10" s="834"/>
      <c r="D10" s="834"/>
      <c r="E10" s="834"/>
      <c r="F10" s="845"/>
      <c r="G10" s="834"/>
      <c r="H10" s="834"/>
      <c r="I10" s="834"/>
      <c r="J10" s="845"/>
      <c r="K10" s="834"/>
      <c r="L10" s="834"/>
      <c r="M10" s="834"/>
      <c r="N10" s="845"/>
      <c r="O10" s="834"/>
      <c r="P10" s="834"/>
      <c r="Q10" s="834"/>
      <c r="R10" s="845"/>
      <c r="S10" s="834"/>
      <c r="T10" s="834"/>
      <c r="U10" s="834"/>
      <c r="V10" s="845"/>
      <c r="W10" s="834"/>
      <c r="X10" s="834"/>
      <c r="Y10" s="834"/>
      <c r="Z10" s="845"/>
      <c r="AA10" s="834"/>
      <c r="AB10" s="834"/>
      <c r="AC10" s="834"/>
      <c r="AD10" s="845"/>
      <c r="AE10" s="834"/>
      <c r="AF10" s="834"/>
      <c r="AG10" s="834"/>
      <c r="AH10" s="845"/>
    </row>
    <row r="11" spans="1:34">
      <c r="B11" s="196" t="s">
        <v>556</v>
      </c>
      <c r="C11" s="834"/>
      <c r="D11" s="834"/>
      <c r="E11" s="834"/>
      <c r="F11" s="845"/>
      <c r="G11" s="834"/>
      <c r="H11" s="834"/>
      <c r="I11" s="834"/>
      <c r="J11" s="845"/>
      <c r="K11" s="834"/>
      <c r="L11" s="834"/>
      <c r="M11" s="834"/>
      <c r="N11" s="845"/>
      <c r="O11" s="834"/>
      <c r="P11" s="834"/>
      <c r="Q11" s="834"/>
      <c r="R11" s="845"/>
      <c r="S11" s="834"/>
      <c r="T11" s="834"/>
      <c r="U11" s="834"/>
      <c r="V11" s="845"/>
      <c r="W11" s="834"/>
      <c r="X11" s="834"/>
      <c r="Y11" s="834"/>
      <c r="Z11" s="845"/>
      <c r="AA11" s="834"/>
      <c r="AB11" s="834"/>
      <c r="AC11" s="834"/>
      <c r="AD11" s="845"/>
      <c r="AE11" s="834"/>
      <c r="AF11" s="834"/>
      <c r="AG11" s="834"/>
      <c r="AH11" s="845"/>
    </row>
    <row r="12" spans="1:34">
      <c r="B12" s="206"/>
      <c r="C12" s="1468"/>
      <c r="D12" s="1468"/>
      <c r="E12" s="1468"/>
      <c r="F12" s="1469"/>
      <c r="G12" s="1468"/>
      <c r="H12" s="1468"/>
      <c r="I12" s="1468"/>
      <c r="J12" s="1469"/>
      <c r="K12" s="1468"/>
      <c r="L12" s="1468"/>
      <c r="M12" s="1468"/>
      <c r="N12" s="1469"/>
      <c r="O12" s="1468"/>
      <c r="P12" s="1468"/>
      <c r="Q12" s="1468"/>
      <c r="R12" s="1469"/>
      <c r="S12" s="1468"/>
      <c r="T12" s="1468"/>
      <c r="U12" s="1468"/>
      <c r="V12" s="1469"/>
      <c r="W12" s="1468"/>
      <c r="X12" s="1468"/>
      <c r="Y12" s="1468"/>
      <c r="Z12" s="1469"/>
      <c r="AA12" s="1468"/>
      <c r="AB12" s="1468"/>
      <c r="AC12" s="1468"/>
      <c r="AD12" s="1469"/>
      <c r="AE12" s="1468"/>
      <c r="AF12" s="1468"/>
      <c r="AG12" s="1468"/>
      <c r="AH12" s="1469"/>
    </row>
    <row r="13" spans="1:34">
      <c r="B13" s="205" t="s">
        <v>1131</v>
      </c>
      <c r="C13" s="202"/>
      <c r="D13" s="202"/>
      <c r="E13" s="202"/>
      <c r="F13" s="203"/>
      <c r="G13" s="202"/>
      <c r="H13" s="202"/>
      <c r="I13" s="202"/>
      <c r="J13" s="203"/>
      <c r="K13" s="202"/>
      <c r="L13" s="202"/>
      <c r="M13" s="202"/>
      <c r="N13" s="203"/>
      <c r="O13" s="202"/>
      <c r="P13" s="202"/>
      <c r="Q13" s="202"/>
      <c r="R13" s="203"/>
      <c r="S13" s="202"/>
      <c r="T13" s="202"/>
      <c r="U13" s="202"/>
      <c r="V13" s="203"/>
      <c r="W13" s="202"/>
      <c r="X13" s="202"/>
      <c r="Y13" s="202"/>
      <c r="Z13" s="203"/>
      <c r="AA13" s="202"/>
      <c r="AB13" s="202"/>
      <c r="AC13" s="202"/>
      <c r="AD13" s="203"/>
      <c r="AE13" s="202"/>
      <c r="AF13" s="202"/>
      <c r="AG13" s="202"/>
      <c r="AH13" s="203"/>
    </row>
    <row r="14" spans="1:34">
      <c r="B14" s="197" t="s">
        <v>555</v>
      </c>
      <c r="C14" s="834"/>
      <c r="D14" s="834"/>
      <c r="E14" s="834"/>
      <c r="F14" s="845"/>
      <c r="G14" s="834"/>
      <c r="H14" s="834"/>
      <c r="I14" s="834"/>
      <c r="J14" s="845"/>
      <c r="K14" s="834"/>
      <c r="L14" s="834"/>
      <c r="M14" s="834"/>
      <c r="N14" s="845"/>
      <c r="O14" s="834"/>
      <c r="P14" s="834"/>
      <c r="Q14" s="834"/>
      <c r="R14" s="845"/>
      <c r="S14" s="834"/>
      <c r="T14" s="834"/>
      <c r="U14" s="834"/>
      <c r="V14" s="845"/>
      <c r="W14" s="834"/>
      <c r="X14" s="834"/>
      <c r="Y14" s="834"/>
      <c r="Z14" s="845"/>
      <c r="AA14" s="834"/>
      <c r="AB14" s="834"/>
      <c r="AC14" s="834"/>
      <c r="AD14" s="845"/>
      <c r="AE14" s="834"/>
      <c r="AF14" s="834"/>
      <c r="AG14" s="834"/>
      <c r="AH14" s="845"/>
    </row>
    <row r="15" spans="1:34">
      <c r="B15" s="198" t="s">
        <v>1132</v>
      </c>
      <c r="C15" s="834"/>
      <c r="D15" s="834"/>
      <c r="E15" s="834"/>
      <c r="F15" s="845"/>
      <c r="G15" s="834"/>
      <c r="H15" s="834"/>
      <c r="I15" s="834"/>
      <c r="J15" s="845"/>
      <c r="K15" s="834"/>
      <c r="L15" s="834"/>
      <c r="M15" s="834"/>
      <c r="N15" s="845"/>
      <c r="O15" s="834"/>
      <c r="P15" s="834"/>
      <c r="Q15" s="834"/>
      <c r="R15" s="845"/>
      <c r="S15" s="834"/>
      <c r="T15" s="834"/>
      <c r="U15" s="834"/>
      <c r="V15" s="845"/>
      <c r="W15" s="834"/>
      <c r="X15" s="834"/>
      <c r="Y15" s="834"/>
      <c r="Z15" s="845"/>
      <c r="AA15" s="834"/>
      <c r="AB15" s="834"/>
      <c r="AC15" s="834"/>
      <c r="AD15" s="845"/>
      <c r="AE15" s="834"/>
      <c r="AF15" s="834"/>
      <c r="AG15" s="834"/>
      <c r="AH15" s="845"/>
    </row>
    <row r="16" spans="1:34">
      <c r="B16" s="199" t="s">
        <v>782</v>
      </c>
      <c r="C16" s="834"/>
      <c r="D16" s="834"/>
      <c r="E16" s="834"/>
      <c r="F16" s="845"/>
      <c r="G16" s="834"/>
      <c r="H16" s="834"/>
      <c r="I16" s="834"/>
      <c r="J16" s="845"/>
      <c r="K16" s="834"/>
      <c r="L16" s="834"/>
      <c r="M16" s="834"/>
      <c r="N16" s="845"/>
      <c r="O16" s="834"/>
      <c r="P16" s="834"/>
      <c r="Q16" s="834"/>
      <c r="R16" s="845"/>
      <c r="S16" s="834"/>
      <c r="T16" s="834"/>
      <c r="U16" s="834"/>
      <c r="V16" s="845"/>
      <c r="W16" s="834"/>
      <c r="X16" s="834"/>
      <c r="Y16" s="834"/>
      <c r="Z16" s="845"/>
      <c r="AA16" s="834"/>
      <c r="AB16" s="834"/>
      <c r="AC16" s="834"/>
      <c r="AD16" s="845"/>
      <c r="AE16" s="834"/>
      <c r="AF16" s="834"/>
      <c r="AG16" s="834"/>
      <c r="AH16" s="845"/>
    </row>
    <row r="17" spans="1:34">
      <c r="B17" s="197" t="s">
        <v>772</v>
      </c>
      <c r="C17" s="834"/>
      <c r="D17" s="834"/>
      <c r="E17" s="834"/>
      <c r="F17" s="845"/>
      <c r="G17" s="834"/>
      <c r="H17" s="834"/>
      <c r="I17" s="834"/>
      <c r="J17" s="845"/>
      <c r="K17" s="834"/>
      <c r="L17" s="834"/>
      <c r="M17" s="834"/>
      <c r="N17" s="845"/>
      <c r="O17" s="834"/>
      <c r="P17" s="834"/>
      <c r="Q17" s="834"/>
      <c r="R17" s="845"/>
      <c r="S17" s="834"/>
      <c r="T17" s="834"/>
      <c r="U17" s="834"/>
      <c r="V17" s="845"/>
      <c r="W17" s="834"/>
      <c r="X17" s="834"/>
      <c r="Y17" s="834"/>
      <c r="Z17" s="845"/>
      <c r="AA17" s="834"/>
      <c r="AB17" s="834"/>
      <c r="AC17" s="834"/>
      <c r="AD17" s="845"/>
      <c r="AE17" s="834"/>
      <c r="AF17" s="834"/>
      <c r="AG17" s="834"/>
      <c r="AH17" s="845"/>
    </row>
    <row r="18" spans="1:34">
      <c r="A18" s="38">
        <v>10</v>
      </c>
      <c r="B18" s="198" t="s">
        <v>1133</v>
      </c>
      <c r="C18" s="834"/>
      <c r="D18" s="834"/>
      <c r="E18" s="834"/>
      <c r="F18" s="845"/>
      <c r="G18" s="834"/>
      <c r="H18" s="834"/>
      <c r="I18" s="834"/>
      <c r="J18" s="845"/>
      <c r="K18" s="834"/>
      <c r="L18" s="834"/>
      <c r="M18" s="834"/>
      <c r="N18" s="845"/>
      <c r="O18" s="834"/>
      <c r="P18" s="834"/>
      <c r="Q18" s="834"/>
      <c r="R18" s="845"/>
      <c r="S18" s="834"/>
      <c r="T18" s="834"/>
      <c r="U18" s="834"/>
      <c r="V18" s="845"/>
      <c r="W18" s="834"/>
      <c r="X18" s="834"/>
      <c r="Y18" s="834"/>
      <c r="Z18" s="845"/>
      <c r="AA18" s="834"/>
      <c r="AB18" s="834"/>
      <c r="AC18" s="834"/>
      <c r="AD18" s="845"/>
      <c r="AE18" s="834"/>
      <c r="AF18" s="834"/>
      <c r="AG18" s="834"/>
      <c r="AH18" s="845"/>
    </row>
    <row r="19" spans="1:34">
      <c r="A19" s="38">
        <v>11</v>
      </c>
      <c r="B19" s="198" t="s">
        <v>1134</v>
      </c>
      <c r="C19" s="834"/>
      <c r="D19" s="834"/>
      <c r="E19" s="834"/>
      <c r="F19" s="845"/>
      <c r="G19" s="834"/>
      <c r="H19" s="834"/>
      <c r="I19" s="834"/>
      <c r="J19" s="845"/>
      <c r="K19" s="834"/>
      <c r="L19" s="834"/>
      <c r="M19" s="834"/>
      <c r="N19" s="845"/>
      <c r="O19" s="834"/>
      <c r="P19" s="834"/>
      <c r="Q19" s="834"/>
      <c r="R19" s="845"/>
      <c r="S19" s="834"/>
      <c r="T19" s="834"/>
      <c r="U19" s="834"/>
      <c r="V19" s="845"/>
      <c r="W19" s="834"/>
      <c r="X19" s="834"/>
      <c r="Y19" s="834"/>
      <c r="Z19" s="845"/>
      <c r="AA19" s="834"/>
      <c r="AB19" s="834"/>
      <c r="AC19" s="834"/>
      <c r="AD19" s="845"/>
      <c r="AE19" s="834"/>
      <c r="AF19" s="834"/>
      <c r="AG19" s="834"/>
      <c r="AH19" s="845"/>
    </row>
    <row r="20" spans="1:34">
      <c r="A20" s="38">
        <v>13</v>
      </c>
      <c r="B20" s="198" t="s">
        <v>1135</v>
      </c>
      <c r="C20" s="834"/>
      <c r="D20" s="834"/>
      <c r="E20" s="834"/>
      <c r="F20" s="845"/>
      <c r="G20" s="834"/>
      <c r="H20" s="834"/>
      <c r="I20" s="834"/>
      <c r="J20" s="845"/>
      <c r="K20" s="834"/>
      <c r="L20" s="834"/>
      <c r="M20" s="834"/>
      <c r="N20" s="845"/>
      <c r="O20" s="834"/>
      <c r="P20" s="834"/>
      <c r="Q20" s="834"/>
      <c r="R20" s="845"/>
      <c r="S20" s="834"/>
      <c r="T20" s="834"/>
      <c r="U20" s="834"/>
      <c r="V20" s="845"/>
      <c r="W20" s="834"/>
      <c r="X20" s="834"/>
      <c r="Y20" s="834"/>
      <c r="Z20" s="845"/>
      <c r="AA20" s="834"/>
      <c r="AB20" s="834"/>
      <c r="AC20" s="834"/>
      <c r="AD20" s="845"/>
      <c r="AE20" s="834"/>
      <c r="AF20" s="834"/>
      <c r="AG20" s="834"/>
      <c r="AH20" s="845"/>
    </row>
    <row r="21" spans="1:34">
      <c r="B21" s="197" t="s">
        <v>556</v>
      </c>
      <c r="C21" s="834"/>
      <c r="D21" s="834"/>
      <c r="E21" s="834"/>
      <c r="F21" s="845"/>
      <c r="G21" s="834"/>
      <c r="H21" s="834"/>
      <c r="I21" s="834"/>
      <c r="J21" s="845"/>
      <c r="K21" s="834"/>
      <c r="L21" s="834"/>
      <c r="M21" s="834"/>
      <c r="N21" s="845"/>
      <c r="O21" s="834"/>
      <c r="P21" s="834"/>
      <c r="Q21" s="834"/>
      <c r="R21" s="845"/>
      <c r="S21" s="834"/>
      <c r="T21" s="834"/>
      <c r="U21" s="834"/>
      <c r="V21" s="845"/>
      <c r="W21" s="834"/>
      <c r="X21" s="834"/>
      <c r="Y21" s="834"/>
      <c r="Z21" s="845"/>
      <c r="AA21" s="834"/>
      <c r="AB21" s="834"/>
      <c r="AC21" s="834"/>
      <c r="AD21" s="845"/>
      <c r="AE21" s="834"/>
      <c r="AF21" s="834"/>
      <c r="AG21" s="834"/>
      <c r="AH21" s="845"/>
    </row>
    <row r="22" spans="1:34">
      <c r="B22" s="198" t="s">
        <v>1136</v>
      </c>
      <c r="C22" s="834"/>
      <c r="D22" s="834"/>
      <c r="E22" s="834"/>
      <c r="F22" s="845"/>
      <c r="G22" s="834"/>
      <c r="H22" s="834"/>
      <c r="I22" s="834"/>
      <c r="J22" s="845"/>
      <c r="K22" s="834"/>
      <c r="L22" s="834"/>
      <c r="M22" s="834"/>
      <c r="N22" s="845"/>
      <c r="O22" s="834"/>
      <c r="P22" s="834"/>
      <c r="Q22" s="834"/>
      <c r="R22" s="845"/>
      <c r="S22" s="834"/>
      <c r="T22" s="834"/>
      <c r="U22" s="834"/>
      <c r="V22" s="845"/>
      <c r="W22" s="834"/>
      <c r="X22" s="834"/>
      <c r="Y22" s="834"/>
      <c r="Z22" s="845"/>
      <c r="AA22" s="834"/>
      <c r="AB22" s="834"/>
      <c r="AC22" s="834"/>
      <c r="AD22" s="845"/>
      <c r="AE22" s="834"/>
      <c r="AF22" s="834"/>
      <c r="AG22" s="834"/>
      <c r="AH22" s="845"/>
    </row>
    <row r="23" spans="1:34">
      <c r="B23" s="199" t="s">
        <v>1137</v>
      </c>
      <c r="C23" s="834"/>
      <c r="D23" s="834"/>
      <c r="E23" s="834"/>
      <c r="F23" s="845"/>
      <c r="G23" s="834"/>
      <c r="H23" s="834"/>
      <c r="I23" s="834"/>
      <c r="J23" s="845"/>
      <c r="K23" s="834"/>
      <c r="L23" s="834"/>
      <c r="M23" s="834"/>
      <c r="N23" s="845"/>
      <c r="O23" s="834"/>
      <c r="P23" s="834"/>
      <c r="Q23" s="834"/>
      <c r="R23" s="845"/>
      <c r="S23" s="834"/>
      <c r="T23" s="834"/>
      <c r="U23" s="834"/>
      <c r="V23" s="845"/>
      <c r="W23" s="834"/>
      <c r="X23" s="834"/>
      <c r="Y23" s="834"/>
      <c r="Z23" s="845"/>
      <c r="AA23" s="834"/>
      <c r="AB23" s="834"/>
      <c r="AC23" s="834"/>
      <c r="AD23" s="845"/>
      <c r="AE23" s="834"/>
      <c r="AF23" s="834"/>
      <c r="AG23" s="834"/>
      <c r="AH23" s="845"/>
    </row>
    <row r="24" spans="1:34">
      <c r="B24" s="198" t="s">
        <v>1138</v>
      </c>
      <c r="C24" s="834"/>
      <c r="D24" s="834"/>
      <c r="E24" s="834"/>
      <c r="F24" s="845"/>
      <c r="G24" s="834"/>
      <c r="H24" s="834"/>
      <c r="I24" s="834"/>
      <c r="J24" s="845"/>
      <c r="K24" s="834"/>
      <c r="L24" s="834"/>
      <c r="M24" s="834"/>
      <c r="N24" s="845"/>
      <c r="O24" s="834"/>
      <c r="P24" s="834"/>
      <c r="Q24" s="834"/>
      <c r="R24" s="845"/>
      <c r="S24" s="834"/>
      <c r="T24" s="834"/>
      <c r="U24" s="834"/>
      <c r="V24" s="845"/>
      <c r="W24" s="834"/>
      <c r="X24" s="834"/>
      <c r="Y24" s="834"/>
      <c r="Z24" s="845"/>
      <c r="AA24" s="834"/>
      <c r="AB24" s="834"/>
      <c r="AC24" s="834"/>
      <c r="AD24" s="845"/>
      <c r="AE24" s="834"/>
      <c r="AF24" s="834"/>
      <c r="AG24" s="834"/>
      <c r="AH24" s="845"/>
    </row>
    <row r="25" spans="1:34">
      <c r="B25" s="207"/>
      <c r="C25" s="1468"/>
      <c r="D25" s="1468"/>
      <c r="E25" s="1468"/>
      <c r="F25" s="1469"/>
      <c r="G25" s="1468"/>
      <c r="H25" s="1468"/>
      <c r="I25" s="1468"/>
      <c r="J25" s="1469"/>
      <c r="K25" s="1468"/>
      <c r="L25" s="1468"/>
      <c r="M25" s="1468"/>
      <c r="N25" s="1469"/>
      <c r="O25" s="1468"/>
      <c r="P25" s="1468"/>
      <c r="Q25" s="1468"/>
      <c r="R25" s="1469"/>
      <c r="S25" s="1468"/>
      <c r="T25" s="1468"/>
      <c r="U25" s="1468"/>
      <c r="V25" s="1469"/>
      <c r="W25" s="1468"/>
      <c r="X25" s="1468"/>
      <c r="Y25" s="1468"/>
      <c r="Z25" s="1469"/>
      <c r="AA25" s="1468"/>
      <c r="AB25" s="1468"/>
      <c r="AC25" s="1468"/>
      <c r="AD25" s="1469"/>
      <c r="AE25" s="1468"/>
      <c r="AF25" s="1468"/>
      <c r="AG25" s="1468"/>
      <c r="AH25" s="1469"/>
    </row>
    <row r="26" spans="1:34">
      <c r="B26" s="205" t="s">
        <v>1139</v>
      </c>
      <c r="C26" s="202"/>
      <c r="D26" s="202"/>
      <c r="E26" s="202"/>
      <c r="F26" s="203"/>
      <c r="G26" s="202"/>
      <c r="H26" s="202"/>
      <c r="I26" s="202"/>
      <c r="J26" s="203"/>
      <c r="K26" s="202"/>
      <c r="L26" s="202"/>
      <c r="M26" s="202"/>
      <c r="N26" s="203"/>
      <c r="O26" s="202"/>
      <c r="P26" s="202"/>
      <c r="Q26" s="202"/>
      <c r="R26" s="203"/>
      <c r="S26" s="202"/>
      <c r="T26" s="202"/>
      <c r="U26" s="202"/>
      <c r="V26" s="203"/>
      <c r="W26" s="202"/>
      <c r="X26" s="202"/>
      <c r="Y26" s="202"/>
      <c r="Z26" s="203"/>
      <c r="AA26" s="202"/>
      <c r="AB26" s="202"/>
      <c r="AC26" s="202"/>
      <c r="AD26" s="203"/>
      <c r="AE26" s="202"/>
      <c r="AF26" s="202"/>
      <c r="AG26" s="202"/>
      <c r="AH26" s="203"/>
    </row>
    <row r="27" spans="1:34">
      <c r="B27" s="197" t="s">
        <v>555</v>
      </c>
      <c r="C27" s="834"/>
      <c r="D27" s="834"/>
      <c r="E27" s="834"/>
      <c r="F27" s="845"/>
      <c r="G27" s="834"/>
      <c r="H27" s="834"/>
      <c r="I27" s="834"/>
      <c r="J27" s="845"/>
      <c r="K27" s="834"/>
      <c r="L27" s="834"/>
      <c r="M27" s="834"/>
      <c r="N27" s="845"/>
      <c r="O27" s="834"/>
      <c r="P27" s="834"/>
      <c r="Q27" s="834"/>
      <c r="R27" s="845"/>
      <c r="S27" s="834"/>
      <c r="T27" s="834"/>
      <c r="U27" s="834"/>
      <c r="V27" s="845"/>
      <c r="W27" s="834"/>
      <c r="X27" s="834"/>
      <c r="Y27" s="834"/>
      <c r="Z27" s="845"/>
      <c r="AA27" s="834"/>
      <c r="AB27" s="834"/>
      <c r="AC27" s="834"/>
      <c r="AD27" s="845"/>
      <c r="AE27" s="834"/>
      <c r="AF27" s="834"/>
      <c r="AG27" s="834"/>
      <c r="AH27" s="845"/>
    </row>
    <row r="28" spans="1:34">
      <c r="B28" s="196" t="s">
        <v>1140</v>
      </c>
      <c r="C28" s="834"/>
      <c r="D28" s="834"/>
      <c r="E28" s="834"/>
      <c r="F28" s="845"/>
      <c r="G28" s="834"/>
      <c r="H28" s="834"/>
      <c r="I28" s="834"/>
      <c r="J28" s="845"/>
      <c r="K28" s="834"/>
      <c r="L28" s="834"/>
      <c r="M28" s="834"/>
      <c r="N28" s="845"/>
      <c r="O28" s="834"/>
      <c r="P28" s="834"/>
      <c r="Q28" s="834"/>
      <c r="R28" s="845"/>
      <c r="S28" s="834"/>
      <c r="T28" s="834"/>
      <c r="U28" s="834"/>
      <c r="V28" s="845"/>
      <c r="W28" s="834"/>
      <c r="X28" s="834"/>
      <c r="Y28" s="834"/>
      <c r="Z28" s="845"/>
      <c r="AA28" s="834"/>
      <c r="AB28" s="834"/>
      <c r="AC28" s="834"/>
      <c r="AD28" s="845"/>
      <c r="AE28" s="834"/>
      <c r="AF28" s="834"/>
      <c r="AG28" s="834"/>
      <c r="AH28" s="845"/>
    </row>
    <row r="29" spans="1:34">
      <c r="B29" s="200" t="s">
        <v>1141</v>
      </c>
      <c r="C29" s="834"/>
      <c r="D29" s="834"/>
      <c r="E29" s="834"/>
      <c r="F29" s="845"/>
      <c r="G29" s="834"/>
      <c r="H29" s="834"/>
      <c r="I29" s="834"/>
      <c r="J29" s="845"/>
      <c r="K29" s="834"/>
      <c r="L29" s="834"/>
      <c r="M29" s="834"/>
      <c r="N29" s="845"/>
      <c r="O29" s="834"/>
      <c r="P29" s="834"/>
      <c r="Q29" s="834"/>
      <c r="R29" s="845"/>
      <c r="S29" s="834"/>
      <c r="T29" s="834"/>
      <c r="U29" s="834"/>
      <c r="V29" s="845"/>
      <c r="W29" s="834"/>
      <c r="X29" s="834"/>
      <c r="Y29" s="834"/>
      <c r="Z29" s="845"/>
      <c r="AA29" s="834"/>
      <c r="AB29" s="834"/>
      <c r="AC29" s="834"/>
      <c r="AD29" s="845"/>
      <c r="AE29" s="834"/>
      <c r="AF29" s="834"/>
      <c r="AG29" s="834"/>
      <c r="AH29" s="845"/>
    </row>
    <row r="30" spans="1:34">
      <c r="A30" s="38">
        <v>1</v>
      </c>
      <c r="B30" s="201" t="s">
        <v>1132</v>
      </c>
      <c r="C30" s="834"/>
      <c r="D30" s="834"/>
      <c r="E30" s="834"/>
      <c r="F30" s="845"/>
      <c r="G30" s="834"/>
      <c r="H30" s="834"/>
      <c r="I30" s="834"/>
      <c r="J30" s="845"/>
      <c r="K30" s="834"/>
      <c r="L30" s="834"/>
      <c r="M30" s="834"/>
      <c r="N30" s="845"/>
      <c r="O30" s="834"/>
      <c r="P30" s="834"/>
      <c r="Q30" s="834"/>
      <c r="R30" s="845"/>
      <c r="S30" s="834"/>
      <c r="T30" s="834"/>
      <c r="U30" s="834"/>
      <c r="V30" s="845"/>
      <c r="W30" s="834"/>
      <c r="X30" s="834"/>
      <c r="Y30" s="834"/>
      <c r="Z30" s="845"/>
      <c r="AA30" s="834"/>
      <c r="AB30" s="834"/>
      <c r="AC30" s="834"/>
      <c r="AD30" s="845"/>
      <c r="AE30" s="834"/>
      <c r="AF30" s="834"/>
      <c r="AG30" s="834"/>
      <c r="AH30" s="845"/>
    </row>
    <row r="31" spans="1:34">
      <c r="A31" s="38">
        <v>12</v>
      </c>
      <c r="B31" s="201" t="s">
        <v>782</v>
      </c>
      <c r="C31" s="834"/>
      <c r="D31" s="834"/>
      <c r="E31" s="834"/>
      <c r="F31" s="845"/>
      <c r="G31" s="834"/>
      <c r="H31" s="834"/>
      <c r="I31" s="834"/>
      <c r="J31" s="845"/>
      <c r="K31" s="834"/>
      <c r="L31" s="834"/>
      <c r="M31" s="834"/>
      <c r="N31" s="845"/>
      <c r="O31" s="834"/>
      <c r="P31" s="834"/>
      <c r="Q31" s="834"/>
      <c r="R31" s="845"/>
      <c r="S31" s="834"/>
      <c r="T31" s="834"/>
      <c r="U31" s="834"/>
      <c r="V31" s="845"/>
      <c r="W31" s="834"/>
      <c r="X31" s="834"/>
      <c r="Y31" s="834"/>
      <c r="Z31" s="845"/>
      <c r="AA31" s="834"/>
      <c r="AB31" s="834"/>
      <c r="AC31" s="834"/>
      <c r="AD31" s="845"/>
      <c r="AE31" s="834"/>
      <c r="AF31" s="834"/>
      <c r="AG31" s="834"/>
      <c r="AH31" s="845"/>
    </row>
    <row r="32" spans="1:34">
      <c r="B32" s="197" t="s">
        <v>772</v>
      </c>
      <c r="C32" s="834"/>
      <c r="D32" s="834"/>
      <c r="E32" s="834"/>
      <c r="F32" s="845"/>
      <c r="G32" s="834"/>
      <c r="H32" s="834"/>
      <c r="I32" s="834"/>
      <c r="J32" s="845"/>
      <c r="K32" s="834"/>
      <c r="L32" s="834"/>
      <c r="M32" s="834"/>
      <c r="N32" s="845"/>
      <c r="O32" s="834"/>
      <c r="P32" s="834"/>
      <c r="Q32" s="834"/>
      <c r="R32" s="845"/>
      <c r="S32" s="834"/>
      <c r="T32" s="834"/>
      <c r="U32" s="834"/>
      <c r="V32" s="845"/>
      <c r="W32" s="834"/>
      <c r="X32" s="834"/>
      <c r="Y32" s="834"/>
      <c r="Z32" s="845"/>
      <c r="AA32" s="834"/>
      <c r="AB32" s="834"/>
      <c r="AC32" s="834"/>
      <c r="AD32" s="845"/>
      <c r="AE32" s="834"/>
      <c r="AF32" s="834"/>
      <c r="AG32" s="834"/>
      <c r="AH32" s="845"/>
    </row>
    <row r="33" spans="1:34">
      <c r="B33" s="196" t="s">
        <v>1140</v>
      </c>
      <c r="C33" s="834"/>
      <c r="D33" s="834"/>
      <c r="E33" s="834"/>
      <c r="F33" s="845"/>
      <c r="G33" s="834"/>
      <c r="H33" s="834"/>
      <c r="I33" s="834"/>
      <c r="J33" s="845"/>
      <c r="K33" s="834"/>
      <c r="L33" s="834"/>
      <c r="M33" s="834"/>
      <c r="N33" s="845"/>
      <c r="O33" s="834"/>
      <c r="P33" s="834"/>
      <c r="Q33" s="834"/>
      <c r="R33" s="845"/>
      <c r="S33" s="834"/>
      <c r="T33" s="834"/>
      <c r="U33" s="834"/>
      <c r="V33" s="845"/>
      <c r="W33" s="834"/>
      <c r="X33" s="834"/>
      <c r="Y33" s="834"/>
      <c r="Z33" s="845"/>
      <c r="AA33" s="834"/>
      <c r="AB33" s="834"/>
      <c r="AC33" s="834"/>
      <c r="AD33" s="845"/>
      <c r="AE33" s="834"/>
      <c r="AF33" s="834"/>
      <c r="AG33" s="834"/>
      <c r="AH33" s="845"/>
    </row>
    <row r="34" spans="1:34">
      <c r="B34" s="200" t="s">
        <v>1141</v>
      </c>
      <c r="C34" s="834"/>
      <c r="D34" s="834"/>
      <c r="E34" s="834"/>
      <c r="F34" s="845"/>
      <c r="G34" s="834"/>
      <c r="H34" s="834"/>
      <c r="I34" s="834"/>
      <c r="J34" s="845"/>
      <c r="K34" s="834"/>
      <c r="L34" s="834"/>
      <c r="M34" s="834"/>
      <c r="N34" s="845"/>
      <c r="O34" s="834"/>
      <c r="P34" s="834"/>
      <c r="Q34" s="834"/>
      <c r="R34" s="845"/>
      <c r="S34" s="834"/>
      <c r="T34" s="834"/>
      <c r="U34" s="834"/>
      <c r="V34" s="845"/>
      <c r="W34" s="834"/>
      <c r="X34" s="834"/>
      <c r="Y34" s="834"/>
      <c r="Z34" s="845"/>
      <c r="AA34" s="834"/>
      <c r="AB34" s="834"/>
      <c r="AC34" s="834"/>
      <c r="AD34" s="845"/>
      <c r="AE34" s="834"/>
      <c r="AF34" s="834"/>
      <c r="AG34" s="834"/>
      <c r="AH34" s="845"/>
    </row>
    <row r="35" spans="1:34">
      <c r="A35" s="38">
        <v>10</v>
      </c>
      <c r="B35" s="200" t="s">
        <v>1133</v>
      </c>
      <c r="C35" s="834"/>
      <c r="D35" s="834"/>
      <c r="E35" s="834"/>
      <c r="F35" s="845"/>
      <c r="G35" s="834"/>
      <c r="H35" s="834"/>
      <c r="I35" s="834"/>
      <c r="J35" s="845"/>
      <c r="K35" s="834"/>
      <c r="L35" s="834"/>
      <c r="M35" s="834"/>
      <c r="N35" s="845"/>
      <c r="O35" s="834"/>
      <c r="P35" s="834"/>
      <c r="Q35" s="834"/>
      <c r="R35" s="845"/>
      <c r="S35" s="834"/>
      <c r="T35" s="834"/>
      <c r="U35" s="834"/>
      <c r="V35" s="845"/>
      <c r="W35" s="834"/>
      <c r="X35" s="834"/>
      <c r="Y35" s="834"/>
      <c r="Z35" s="845"/>
      <c r="AA35" s="834"/>
      <c r="AB35" s="834"/>
      <c r="AC35" s="834"/>
      <c r="AD35" s="845"/>
      <c r="AE35" s="834"/>
      <c r="AF35" s="834"/>
      <c r="AG35" s="834"/>
      <c r="AH35" s="845"/>
    </row>
    <row r="36" spans="1:34">
      <c r="A36" s="38">
        <v>11</v>
      </c>
      <c r="B36" s="201" t="s">
        <v>1134</v>
      </c>
      <c r="C36" s="834"/>
      <c r="D36" s="834"/>
      <c r="E36" s="834"/>
      <c r="F36" s="845"/>
      <c r="G36" s="834"/>
      <c r="H36" s="834"/>
      <c r="I36" s="834"/>
      <c r="J36" s="845"/>
      <c r="K36" s="834"/>
      <c r="L36" s="834"/>
      <c r="M36" s="834"/>
      <c r="N36" s="845"/>
      <c r="O36" s="834"/>
      <c r="P36" s="834"/>
      <c r="Q36" s="834"/>
      <c r="R36" s="845"/>
      <c r="S36" s="834"/>
      <c r="T36" s="834"/>
      <c r="U36" s="834"/>
      <c r="V36" s="845"/>
      <c r="W36" s="834"/>
      <c r="X36" s="834"/>
      <c r="Y36" s="834"/>
      <c r="Z36" s="845"/>
      <c r="AA36" s="834"/>
      <c r="AB36" s="834"/>
      <c r="AC36" s="834"/>
      <c r="AD36" s="845"/>
      <c r="AE36" s="834"/>
      <c r="AF36" s="834"/>
      <c r="AG36" s="834"/>
      <c r="AH36" s="845"/>
    </row>
    <row r="37" spans="1:34">
      <c r="A37" s="38">
        <v>13</v>
      </c>
      <c r="B37" s="201" t="s">
        <v>1135</v>
      </c>
      <c r="C37" s="834"/>
      <c r="D37" s="834"/>
      <c r="E37" s="834"/>
      <c r="F37" s="845"/>
      <c r="G37" s="834"/>
      <c r="H37" s="834"/>
      <c r="I37" s="834"/>
      <c r="J37" s="845"/>
      <c r="K37" s="834"/>
      <c r="L37" s="834"/>
      <c r="M37" s="834"/>
      <c r="N37" s="845"/>
      <c r="O37" s="834"/>
      <c r="P37" s="834"/>
      <c r="Q37" s="834"/>
      <c r="R37" s="845"/>
      <c r="S37" s="834"/>
      <c r="T37" s="834"/>
      <c r="U37" s="834"/>
      <c r="V37" s="845"/>
      <c r="W37" s="834"/>
      <c r="X37" s="834"/>
      <c r="Y37" s="834"/>
      <c r="Z37" s="845"/>
      <c r="AA37" s="834"/>
      <c r="AB37" s="834"/>
      <c r="AC37" s="834"/>
      <c r="AD37" s="845"/>
      <c r="AE37" s="834"/>
      <c r="AF37" s="834"/>
      <c r="AG37" s="834"/>
      <c r="AH37" s="845"/>
    </row>
    <row r="38" spans="1:34">
      <c r="B38" s="197" t="s">
        <v>556</v>
      </c>
      <c r="C38" s="834"/>
      <c r="D38" s="834"/>
      <c r="E38" s="834"/>
      <c r="F38" s="845"/>
      <c r="G38" s="834"/>
      <c r="H38" s="834"/>
      <c r="I38" s="834"/>
      <c r="J38" s="845"/>
      <c r="K38" s="834"/>
      <c r="L38" s="834"/>
      <c r="M38" s="834"/>
      <c r="N38" s="845"/>
      <c r="O38" s="834"/>
      <c r="P38" s="834"/>
      <c r="Q38" s="834"/>
      <c r="R38" s="845"/>
      <c r="S38" s="834"/>
      <c r="T38" s="834"/>
      <c r="U38" s="834"/>
      <c r="V38" s="845"/>
      <c r="W38" s="834"/>
      <c r="X38" s="834"/>
      <c r="Y38" s="834"/>
      <c r="Z38" s="845"/>
      <c r="AA38" s="834"/>
      <c r="AB38" s="834"/>
      <c r="AC38" s="834"/>
      <c r="AD38" s="845"/>
      <c r="AE38" s="834"/>
      <c r="AF38" s="834"/>
      <c r="AG38" s="834"/>
      <c r="AH38" s="845"/>
    </row>
    <row r="39" spans="1:34">
      <c r="B39" s="196" t="s">
        <v>1140</v>
      </c>
      <c r="C39" s="834"/>
      <c r="D39" s="834"/>
      <c r="E39" s="834"/>
      <c r="F39" s="845"/>
      <c r="G39" s="834"/>
      <c r="H39" s="834"/>
      <c r="I39" s="834"/>
      <c r="J39" s="845"/>
      <c r="K39" s="834"/>
      <c r="L39" s="834"/>
      <c r="M39" s="834"/>
      <c r="N39" s="845"/>
      <c r="O39" s="834"/>
      <c r="P39" s="834"/>
      <c r="Q39" s="834"/>
      <c r="R39" s="845"/>
      <c r="S39" s="834"/>
      <c r="T39" s="834"/>
      <c r="U39" s="834"/>
      <c r="V39" s="845"/>
      <c r="W39" s="834"/>
      <c r="X39" s="834"/>
      <c r="Y39" s="834"/>
      <c r="Z39" s="845"/>
      <c r="AA39" s="834"/>
      <c r="AB39" s="834"/>
      <c r="AC39" s="834"/>
      <c r="AD39" s="845"/>
      <c r="AE39" s="834"/>
      <c r="AF39" s="834"/>
      <c r="AG39" s="834"/>
      <c r="AH39" s="845"/>
    </row>
    <row r="40" spans="1:34">
      <c r="B40" s="200" t="s">
        <v>1141</v>
      </c>
      <c r="C40" s="834"/>
      <c r="D40" s="834"/>
      <c r="E40" s="834"/>
      <c r="F40" s="845"/>
      <c r="G40" s="834"/>
      <c r="H40" s="834"/>
      <c r="I40" s="834"/>
      <c r="J40" s="845"/>
      <c r="K40" s="834"/>
      <c r="L40" s="834"/>
      <c r="M40" s="834"/>
      <c r="N40" s="845"/>
      <c r="O40" s="834"/>
      <c r="P40" s="834"/>
      <c r="Q40" s="834"/>
      <c r="R40" s="845"/>
      <c r="S40" s="834"/>
      <c r="T40" s="834"/>
      <c r="U40" s="834"/>
      <c r="V40" s="845"/>
      <c r="W40" s="834"/>
      <c r="X40" s="834"/>
      <c r="Y40" s="834"/>
      <c r="Z40" s="845"/>
      <c r="AA40" s="834"/>
      <c r="AB40" s="834"/>
      <c r="AC40" s="834"/>
      <c r="AD40" s="845"/>
      <c r="AE40" s="834"/>
      <c r="AF40" s="834"/>
      <c r="AG40" s="834"/>
      <c r="AH40" s="845"/>
    </row>
    <row r="41" spans="1:34">
      <c r="B41" s="201" t="s">
        <v>1136</v>
      </c>
      <c r="C41" s="834"/>
      <c r="D41" s="834"/>
      <c r="E41" s="834"/>
      <c r="F41" s="845"/>
      <c r="G41" s="834"/>
      <c r="H41" s="834"/>
      <c r="I41" s="834"/>
      <c r="J41" s="845"/>
      <c r="K41" s="834"/>
      <c r="L41" s="834"/>
      <c r="M41" s="834"/>
      <c r="N41" s="845"/>
      <c r="O41" s="834"/>
      <c r="P41" s="834"/>
      <c r="Q41" s="834"/>
      <c r="R41" s="845"/>
      <c r="S41" s="834"/>
      <c r="T41" s="834"/>
      <c r="U41" s="834"/>
      <c r="V41" s="845"/>
      <c r="W41" s="834"/>
      <c r="X41" s="834"/>
      <c r="Y41" s="834"/>
      <c r="Z41" s="845"/>
      <c r="AA41" s="834"/>
      <c r="AB41" s="834"/>
      <c r="AC41" s="834"/>
      <c r="AD41" s="845"/>
      <c r="AE41" s="834"/>
      <c r="AF41" s="834"/>
      <c r="AG41" s="834"/>
      <c r="AH41" s="845"/>
    </row>
    <row r="42" spans="1:34">
      <c r="B42" s="201" t="s">
        <v>1137</v>
      </c>
      <c r="C42" s="834"/>
      <c r="D42" s="834"/>
      <c r="E42" s="834"/>
      <c r="F42" s="845"/>
      <c r="G42" s="834"/>
      <c r="H42" s="834"/>
      <c r="I42" s="834"/>
      <c r="J42" s="845"/>
      <c r="K42" s="834"/>
      <c r="L42" s="834"/>
      <c r="M42" s="834"/>
      <c r="N42" s="845"/>
      <c r="O42" s="834"/>
      <c r="P42" s="834"/>
      <c r="Q42" s="834"/>
      <c r="R42" s="845"/>
      <c r="S42" s="834"/>
      <c r="T42" s="834"/>
      <c r="U42" s="834"/>
      <c r="V42" s="845"/>
      <c r="W42" s="834"/>
      <c r="X42" s="834"/>
      <c r="Y42" s="834"/>
      <c r="Z42" s="845"/>
      <c r="AA42" s="834"/>
      <c r="AB42" s="834"/>
      <c r="AC42" s="834"/>
      <c r="AD42" s="845"/>
      <c r="AE42" s="834"/>
      <c r="AF42" s="834"/>
      <c r="AG42" s="834"/>
      <c r="AH42" s="845"/>
    </row>
    <row r="43" spans="1:34" ht="14" thickBot="1">
      <c r="B43" s="201" t="s">
        <v>1138</v>
      </c>
      <c r="C43" s="834"/>
      <c r="D43" s="834"/>
      <c r="E43" s="834"/>
      <c r="F43" s="845"/>
      <c r="G43" s="834"/>
      <c r="H43" s="834"/>
      <c r="I43" s="834"/>
      <c r="J43" s="845"/>
      <c r="K43" s="834"/>
      <c r="L43" s="834"/>
      <c r="M43" s="834"/>
      <c r="N43" s="845"/>
      <c r="O43" s="834"/>
      <c r="P43" s="834"/>
      <c r="Q43" s="834"/>
      <c r="R43" s="845"/>
      <c r="S43" s="834"/>
      <c r="T43" s="834"/>
      <c r="U43" s="834"/>
      <c r="V43" s="845"/>
      <c r="W43" s="834"/>
      <c r="X43" s="834"/>
      <c r="Y43" s="834"/>
      <c r="Z43" s="845"/>
      <c r="AA43" s="834"/>
      <c r="AB43" s="834"/>
      <c r="AC43" s="834"/>
      <c r="AD43" s="845"/>
      <c r="AE43" s="834"/>
      <c r="AF43" s="834"/>
      <c r="AG43" s="834"/>
      <c r="AH43" s="845"/>
    </row>
    <row r="44" spans="1:34" ht="19.5" customHeight="1">
      <c r="B44" s="208" t="s">
        <v>1142</v>
      </c>
      <c r="C44" s="1470"/>
      <c r="D44" s="1470"/>
      <c r="E44" s="1470"/>
      <c r="F44" s="1470"/>
      <c r="G44" s="1470"/>
      <c r="H44" s="1470"/>
      <c r="I44" s="1470"/>
      <c r="J44" s="1470"/>
      <c r="K44" s="1470"/>
      <c r="L44" s="1470"/>
      <c r="M44" s="1470"/>
      <c r="N44" s="1470"/>
      <c r="O44" s="1470"/>
      <c r="P44" s="1470"/>
      <c r="Q44" s="1470"/>
      <c r="R44" s="1470"/>
      <c r="S44" s="1470"/>
      <c r="T44" s="1470"/>
      <c r="U44" s="1470"/>
      <c r="V44" s="1470"/>
      <c r="W44" s="1470"/>
      <c r="X44" s="1470"/>
      <c r="Y44" s="1470"/>
      <c r="Z44" s="1470"/>
      <c r="AA44" s="1470"/>
      <c r="AB44" s="1470"/>
      <c r="AC44" s="1470"/>
      <c r="AD44" s="1470"/>
      <c r="AE44" s="1470"/>
      <c r="AF44" s="1470"/>
      <c r="AG44" s="1470"/>
      <c r="AH44" s="1473"/>
    </row>
    <row r="45" spans="1:34" ht="19.5" customHeight="1">
      <c r="B45" s="209" t="s">
        <v>1143</v>
      </c>
      <c r="C45" s="1471"/>
      <c r="D45" s="1471"/>
      <c r="E45" s="1471"/>
      <c r="F45" s="1471"/>
      <c r="G45" s="1471"/>
      <c r="H45" s="1471"/>
      <c r="I45" s="1471"/>
      <c r="J45" s="1471"/>
      <c r="K45" s="1471"/>
      <c r="L45" s="1471"/>
      <c r="M45" s="1471"/>
      <c r="N45" s="1471"/>
      <c r="O45" s="1471"/>
      <c r="P45" s="1471"/>
      <c r="Q45" s="1471"/>
      <c r="R45" s="1471"/>
      <c r="S45" s="1471"/>
      <c r="T45" s="1471"/>
      <c r="U45" s="1471"/>
      <c r="V45" s="1471"/>
      <c r="W45" s="1471"/>
      <c r="X45" s="1471"/>
      <c r="Y45" s="1471"/>
      <c r="Z45" s="1471"/>
      <c r="AA45" s="1471"/>
      <c r="AB45" s="1471"/>
      <c r="AC45" s="1471"/>
      <c r="AD45" s="1471"/>
      <c r="AE45" s="1471"/>
      <c r="AF45" s="1471"/>
      <c r="AG45" s="1471"/>
      <c r="AH45" s="1474"/>
    </row>
    <row r="46" spans="1:34" ht="19.5" customHeight="1" thickBot="1">
      <c r="B46" s="210" t="s">
        <v>1144</v>
      </c>
      <c r="C46" s="1472"/>
      <c r="D46" s="1472"/>
      <c r="E46" s="1472"/>
      <c r="F46" s="1472"/>
      <c r="G46" s="1472"/>
      <c r="H46" s="1472"/>
      <c r="I46" s="1472"/>
      <c r="J46" s="1472"/>
      <c r="K46" s="1472"/>
      <c r="L46" s="1472"/>
      <c r="M46" s="1472"/>
      <c r="N46" s="1472"/>
      <c r="O46" s="1472"/>
      <c r="P46" s="1472"/>
      <c r="Q46" s="1472"/>
      <c r="R46" s="1472"/>
      <c r="S46" s="1472"/>
      <c r="T46" s="1472"/>
      <c r="U46" s="1472"/>
      <c r="V46" s="1472"/>
      <c r="W46" s="1472"/>
      <c r="X46" s="1472"/>
      <c r="Y46" s="1472"/>
      <c r="Z46" s="1472"/>
      <c r="AA46" s="1472"/>
      <c r="AB46" s="1472"/>
      <c r="AC46" s="1472"/>
      <c r="AD46" s="1472"/>
      <c r="AE46" s="1472"/>
      <c r="AF46" s="1472"/>
      <c r="AG46" s="1472"/>
      <c r="AH46" s="1475"/>
    </row>
    <row r="47" spans="1:34">
      <c r="B47" s="647" t="s">
        <v>462</v>
      </c>
      <c r="F47" s="648">
        <f>F28+F29+F33+F34+F38</f>
        <v>0</v>
      </c>
    </row>
  </sheetData>
  <mergeCells count="9">
    <mergeCell ref="S6:V6"/>
    <mergeCell ref="W6:Z6"/>
    <mergeCell ref="AA6:AD6"/>
    <mergeCell ref="AE6:AH6"/>
    <mergeCell ref="B3:H4"/>
    <mergeCell ref="C6:F6"/>
    <mergeCell ref="G6:J6"/>
    <mergeCell ref="K6:N6"/>
    <mergeCell ref="O6:R6"/>
  </mergeCells>
  <hyperlinks>
    <hyperlink ref="B1" location="TOC!A1" display="Retour à la table des matières"/>
    <hyperlink ref="C1" location="Consignes!A1" display="CONSIGNES"/>
  </hyperlinks>
  <pageMargins left="0.7" right="0.7" top="0.75" bottom="0.75" header="0.3" footer="0.3"/>
  <pageSetup paperSize="9" scale="86" fitToWidth="0" orientation="portrait" horizontalDpi="1200" verticalDpi="1200"/>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00B050"/>
  </sheetPr>
  <dimension ref="A1:J36"/>
  <sheetViews>
    <sheetView showGridLines="0" topLeftCell="A4" workbookViewId="0">
      <selection activeCell="C14" sqref="C14"/>
    </sheetView>
  </sheetViews>
  <sheetFormatPr baseColWidth="10" defaultColWidth="10.83203125" defaultRowHeight="12" x14ac:dyDescent="0"/>
  <cols>
    <col min="1" max="1" width="3.83203125" style="213" customWidth="1"/>
    <col min="2" max="2" width="54.83203125" style="110" bestFit="1" customWidth="1"/>
    <col min="3" max="3" width="26.6640625" style="664" customWidth="1"/>
    <col min="4" max="10" width="26.6640625" style="110" customWidth="1"/>
    <col min="11" max="16384" width="10.83203125" style="110"/>
  </cols>
  <sheetData>
    <row r="1" spans="1:10" customFormat="1" ht="14">
      <c r="B1" s="113" t="s">
        <v>704</v>
      </c>
      <c r="C1" s="1533" t="s">
        <v>705</v>
      </c>
      <c r="D1" s="1534" t="s">
        <v>706</v>
      </c>
    </row>
    <row r="2" spans="1:10" s="55" customFormat="1">
      <c r="A2" s="171"/>
      <c r="C2" s="662"/>
    </row>
    <row r="3" spans="1:10" s="172" customFormat="1" ht="17">
      <c r="A3" s="171"/>
      <c r="B3" s="2260" t="s">
        <v>1145</v>
      </c>
      <c r="C3" s="2260"/>
      <c r="D3" s="247"/>
    </row>
    <row r="4" spans="1:10" s="172" customFormat="1" ht="18" thickBot="1">
      <c r="A4" s="171"/>
      <c r="B4" s="2260"/>
      <c r="C4" s="2260"/>
      <c r="D4" s="247"/>
    </row>
    <row r="5" spans="1:10" s="55" customFormat="1" ht="13" thickBot="1">
      <c r="A5" s="171"/>
      <c r="B5" s="173"/>
      <c r="C5" s="663"/>
      <c r="D5" s="338"/>
      <c r="E5" s="338"/>
      <c r="F5" s="338"/>
      <c r="G5" s="338"/>
      <c r="H5" s="338"/>
      <c r="I5" s="338"/>
      <c r="J5" s="339"/>
    </row>
    <row r="6" spans="1:10" s="55" customFormat="1">
      <c r="A6" s="171"/>
      <c r="B6" s="173"/>
      <c r="C6" s="1105" t="s">
        <v>708</v>
      </c>
      <c r="D6" s="1106" t="s">
        <v>809</v>
      </c>
      <c r="E6" s="1107" t="s">
        <v>763</v>
      </c>
      <c r="F6" s="350" t="s">
        <v>764</v>
      </c>
      <c r="G6" s="350" t="s">
        <v>765</v>
      </c>
      <c r="H6" s="350" t="s">
        <v>766</v>
      </c>
      <c r="I6" s="350" t="s">
        <v>767</v>
      </c>
      <c r="J6" s="351" t="s">
        <v>768</v>
      </c>
    </row>
    <row r="7" spans="1:10" ht="13">
      <c r="B7" s="217" t="s">
        <v>1146</v>
      </c>
      <c r="C7" s="1484"/>
      <c r="D7" s="214"/>
      <c r="E7" s="220"/>
      <c r="F7" s="214"/>
      <c r="G7" s="214"/>
      <c r="H7" s="214"/>
      <c r="I7" s="214"/>
      <c r="J7" s="220"/>
    </row>
    <row r="8" spans="1:10" ht="13">
      <c r="B8" s="218" t="s">
        <v>1147</v>
      </c>
      <c r="C8" s="1485"/>
      <c r="D8" s="59"/>
      <c r="E8" s="60"/>
      <c r="F8" s="59"/>
      <c r="G8" s="59"/>
      <c r="H8" s="59"/>
      <c r="I8" s="59"/>
      <c r="J8" s="60"/>
    </row>
    <row r="9" spans="1:10" ht="13">
      <c r="B9" s="218" t="s">
        <v>1148</v>
      </c>
      <c r="C9" s="1485"/>
      <c r="D9" s="59"/>
      <c r="E9" s="60"/>
      <c r="F9" s="59"/>
      <c r="G9" s="59"/>
      <c r="H9" s="59"/>
      <c r="I9" s="59"/>
      <c r="J9" s="60"/>
    </row>
    <row r="10" spans="1:10" ht="13">
      <c r="B10" s="217" t="s">
        <v>1149</v>
      </c>
      <c r="C10" s="1484"/>
      <c r="D10" s="214"/>
      <c r="E10" s="220"/>
      <c r="F10" s="214"/>
      <c r="G10" s="214"/>
      <c r="H10" s="214"/>
      <c r="I10" s="214"/>
      <c r="J10" s="220"/>
    </row>
    <row r="11" spans="1:10" ht="13">
      <c r="B11" s="218" t="s">
        <v>1150</v>
      </c>
      <c r="C11" s="1485"/>
      <c r="D11" s="59"/>
      <c r="E11" s="60"/>
      <c r="F11" s="59"/>
      <c r="G11" s="59"/>
      <c r="H11" s="59"/>
      <c r="I11" s="59"/>
      <c r="J11" s="60"/>
    </row>
    <row r="12" spans="1:10" ht="13">
      <c r="B12" s="218" t="s">
        <v>1151</v>
      </c>
      <c r="C12" s="1485"/>
      <c r="D12" s="59"/>
      <c r="E12" s="60"/>
      <c r="F12" s="59"/>
      <c r="G12" s="59"/>
      <c r="H12" s="59"/>
      <c r="I12" s="59"/>
      <c r="J12" s="60"/>
    </row>
    <row r="13" spans="1:10" ht="13">
      <c r="B13" s="218" t="s">
        <v>1148</v>
      </c>
      <c r="C13" s="1485"/>
      <c r="D13" s="59"/>
      <c r="E13" s="60"/>
      <c r="F13" s="59"/>
      <c r="G13" s="59"/>
      <c r="H13" s="59"/>
      <c r="I13" s="59"/>
      <c r="J13" s="60"/>
    </row>
    <row r="14" spans="1:10" ht="13">
      <c r="B14" s="218" t="s">
        <v>1152</v>
      </c>
      <c r="C14" s="1485"/>
      <c r="D14" s="59"/>
      <c r="E14" s="60"/>
      <c r="F14" s="59"/>
      <c r="G14" s="59"/>
      <c r="H14" s="59"/>
      <c r="I14" s="59"/>
      <c r="J14" s="60"/>
    </row>
    <row r="15" spans="1:10" ht="13">
      <c r="B15" s="217" t="s">
        <v>1153</v>
      </c>
      <c r="C15" s="1484"/>
      <c r="D15" s="214"/>
      <c r="E15" s="220"/>
      <c r="F15" s="214"/>
      <c r="G15" s="214"/>
      <c r="H15" s="214"/>
      <c r="I15" s="214"/>
      <c r="J15" s="220"/>
    </row>
    <row r="16" spans="1:10" ht="13">
      <c r="B16" s="218" t="s">
        <v>1154</v>
      </c>
      <c r="C16" s="1485"/>
      <c r="D16" s="59"/>
      <c r="E16" s="60"/>
      <c r="F16" s="59"/>
      <c r="G16" s="59"/>
      <c r="H16" s="59"/>
      <c r="I16" s="59"/>
      <c r="J16" s="60"/>
    </row>
    <row r="17" spans="2:10" ht="13">
      <c r="B17" s="218" t="s">
        <v>1155</v>
      </c>
      <c r="C17" s="1485"/>
      <c r="D17" s="59"/>
      <c r="E17" s="60"/>
      <c r="F17" s="59"/>
      <c r="G17" s="59"/>
      <c r="H17" s="59"/>
      <c r="I17" s="59"/>
      <c r="J17" s="60"/>
    </row>
    <row r="18" spans="2:10" ht="13">
      <c r="B18" s="218" t="s">
        <v>1156</v>
      </c>
      <c r="C18" s="1485"/>
      <c r="D18" s="59"/>
      <c r="E18" s="60"/>
      <c r="F18" s="59"/>
      <c r="G18" s="59"/>
      <c r="H18" s="59"/>
      <c r="I18" s="59"/>
      <c r="J18" s="60"/>
    </row>
    <row r="19" spans="2:10" ht="13">
      <c r="B19" s="753" t="s">
        <v>1157</v>
      </c>
      <c r="C19" s="1486"/>
      <c r="D19" s="397"/>
      <c r="E19" s="402"/>
      <c r="F19" s="397"/>
      <c r="G19" s="397"/>
      <c r="H19" s="397"/>
      <c r="I19" s="397"/>
      <c r="J19" s="402"/>
    </row>
    <row r="20" spans="2:10">
      <c r="B20" s="146"/>
      <c r="C20" s="146"/>
      <c r="E20" s="340"/>
      <c r="J20" s="340"/>
    </row>
    <row r="21" spans="2:10">
      <c r="B21" s="146" t="s">
        <v>1158</v>
      </c>
      <c r="C21" s="316"/>
      <c r="D21" s="57"/>
      <c r="E21" s="58"/>
      <c r="F21" s="57"/>
      <c r="G21" s="57"/>
      <c r="H21" s="57"/>
      <c r="I21" s="57"/>
      <c r="J21" s="58"/>
    </row>
    <row r="22" spans="2:10">
      <c r="B22" s="146" t="s">
        <v>1159</v>
      </c>
      <c r="C22" s="316"/>
      <c r="D22" s="57"/>
      <c r="E22" s="58"/>
      <c r="F22" s="57"/>
      <c r="G22" s="57"/>
      <c r="H22" s="57"/>
      <c r="I22" s="57"/>
      <c r="J22" s="58"/>
    </row>
    <row r="23" spans="2:10">
      <c r="B23" s="146" t="s">
        <v>1160</v>
      </c>
      <c r="C23" s="316"/>
      <c r="D23" s="57"/>
      <c r="E23" s="58"/>
      <c r="F23" s="57"/>
      <c r="G23" s="57"/>
      <c r="H23" s="57"/>
      <c r="I23" s="57"/>
      <c r="J23" s="58"/>
    </row>
    <row r="24" spans="2:10">
      <c r="B24" s="1483" t="s">
        <v>1161</v>
      </c>
      <c r="C24" s="1487"/>
      <c r="D24" s="341"/>
      <c r="E24" s="342"/>
      <c r="F24" s="341"/>
      <c r="G24" s="341"/>
      <c r="H24" s="341"/>
      <c r="I24" s="341"/>
      <c r="J24" s="342"/>
    </row>
    <row r="25" spans="2:10">
      <c r="B25" s="146"/>
      <c r="C25" s="146"/>
      <c r="E25" s="340"/>
      <c r="J25" s="340"/>
    </row>
    <row r="26" spans="2:10">
      <c r="B26" s="146" t="s">
        <v>1162</v>
      </c>
      <c r="C26" s="316"/>
      <c r="D26" s="57"/>
      <c r="E26" s="58"/>
      <c r="F26" s="57"/>
      <c r="G26" s="57"/>
      <c r="H26" s="57"/>
      <c r="I26" s="57"/>
      <c r="J26" s="58"/>
    </row>
    <row r="27" spans="2:10" ht="13" thickBot="1">
      <c r="B27" s="219" t="s">
        <v>1163</v>
      </c>
      <c r="C27" s="281"/>
      <c r="D27" s="227"/>
      <c r="E27" s="274"/>
      <c r="F27" s="227"/>
      <c r="G27" s="227"/>
      <c r="H27" s="227"/>
      <c r="I27" s="227"/>
      <c r="J27" s="274"/>
    </row>
    <row r="28" spans="2:10" ht="13" thickBot="1"/>
    <row r="29" spans="2:10" ht="14" thickBot="1">
      <c r="B29" s="399" t="s">
        <v>1164</v>
      </c>
      <c r="C29" s="665"/>
      <c r="D29" s="400"/>
      <c r="E29" s="400"/>
      <c r="F29" s="400"/>
      <c r="G29" s="400"/>
      <c r="H29" s="400"/>
      <c r="I29" s="400"/>
      <c r="J29" s="401"/>
    </row>
    <row r="30" spans="2:10">
      <c r="B30" s="146" t="s">
        <v>1165</v>
      </c>
      <c r="J30" s="340"/>
    </row>
    <row r="31" spans="2:10">
      <c r="B31" s="146" t="s">
        <v>1166</v>
      </c>
      <c r="J31" s="340"/>
    </row>
    <row r="32" spans="2:10">
      <c r="B32" s="146" t="s">
        <v>1167</v>
      </c>
      <c r="J32" s="340"/>
    </row>
    <row r="33" spans="2:10" ht="13" thickBot="1">
      <c r="B33" s="219"/>
      <c r="C33" s="666"/>
      <c r="D33" s="136"/>
      <c r="E33" s="136"/>
      <c r="F33" s="136"/>
      <c r="G33" s="136"/>
      <c r="H33" s="136"/>
      <c r="I33" s="136"/>
      <c r="J33" s="398"/>
    </row>
    <row r="36" spans="2:10">
      <c r="B36" s="734"/>
      <c r="C36" s="749"/>
    </row>
  </sheetData>
  <mergeCells count="1">
    <mergeCell ref="B3:C4"/>
  </mergeCells>
  <hyperlinks>
    <hyperlink ref="B1" location="TOC!A1" display="Retour à la table des matières"/>
    <hyperlink ref="C1" location="Consignes!A1" display="CONSIGNES"/>
  </hyperlinks>
  <pageMargins left="0.7" right="0.7" top="0.75" bottom="0.75" header="0.3" footer="0.3"/>
  <pageSetup paperSize="9" orientation="landscape" horizontalDpi="1200" verticalDpi="12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tabColor rgb="FF002060"/>
    <pageSetUpPr fitToPage="1"/>
  </sheetPr>
  <dimension ref="A2:D38"/>
  <sheetViews>
    <sheetView showGridLines="0" zoomScale="120" zoomScaleNormal="120" zoomScalePageLayoutView="120" workbookViewId="0">
      <selection activeCell="D6" sqref="D6:D38"/>
    </sheetView>
  </sheetViews>
  <sheetFormatPr baseColWidth="10" defaultColWidth="8.83203125" defaultRowHeight="14" x14ac:dyDescent="0"/>
  <cols>
    <col min="1" max="1" width="3.5" customWidth="1"/>
    <col min="2" max="2" width="9.1640625" customWidth="1"/>
    <col min="3" max="3" width="63.1640625" customWidth="1"/>
    <col min="4" max="4" width="34.33203125" customWidth="1"/>
  </cols>
  <sheetData>
    <row r="2" spans="1:4" s="71" customFormat="1">
      <c r="A2"/>
      <c r="B2" s="2215" t="s">
        <v>529</v>
      </c>
      <c r="C2" s="2215"/>
    </row>
    <row r="3" spans="1:4" s="71" customFormat="1">
      <c r="A3"/>
      <c r="B3" s="2215"/>
      <c r="C3" s="2215"/>
    </row>
    <row r="5" spans="1:4" ht="16" thickBot="1">
      <c r="B5" s="1538" t="s">
        <v>530</v>
      </c>
      <c r="C5" s="1539" t="s">
        <v>531</v>
      </c>
      <c r="D5" s="1539" t="s">
        <v>532</v>
      </c>
    </row>
    <row r="6" spans="1:4">
      <c r="B6" s="1540">
        <v>0</v>
      </c>
      <c r="C6" s="2134" t="s">
        <v>533</v>
      </c>
      <c r="D6" s="1541"/>
    </row>
    <row r="7" spans="1:4">
      <c r="B7" s="1542">
        <v>1</v>
      </c>
      <c r="C7" s="2135" t="s">
        <v>534</v>
      </c>
      <c r="D7" s="1543"/>
    </row>
    <row r="8" spans="1:4">
      <c r="B8" s="1542">
        <v>2</v>
      </c>
      <c r="C8" s="2135" t="s">
        <v>535</v>
      </c>
      <c r="D8" s="1543"/>
    </row>
    <row r="9" spans="1:4">
      <c r="B9" s="1542">
        <v>3</v>
      </c>
      <c r="C9" s="2135" t="s">
        <v>536</v>
      </c>
      <c r="D9" s="1543"/>
    </row>
    <row r="10" spans="1:4">
      <c r="B10" s="1542">
        <v>4</v>
      </c>
      <c r="C10" s="2135" t="s">
        <v>537</v>
      </c>
      <c r="D10" s="1543"/>
    </row>
    <row r="11" spans="1:4">
      <c r="B11" s="1542">
        <v>5</v>
      </c>
      <c r="C11" s="2135" t="s">
        <v>52</v>
      </c>
      <c r="D11" s="1543"/>
    </row>
    <row r="12" spans="1:4">
      <c r="B12" s="1542">
        <v>6</v>
      </c>
      <c r="C12" s="2135" t="s">
        <v>538</v>
      </c>
      <c r="D12" s="1543"/>
    </row>
    <row r="13" spans="1:4">
      <c r="B13" s="1542">
        <v>7</v>
      </c>
      <c r="C13" s="2135" t="s">
        <v>539</v>
      </c>
      <c r="D13" s="1543"/>
    </row>
    <row r="14" spans="1:4">
      <c r="B14" s="1542">
        <v>8</v>
      </c>
      <c r="C14" s="2135" t="s">
        <v>540</v>
      </c>
      <c r="D14" s="1543"/>
    </row>
    <row r="15" spans="1:4">
      <c r="B15" s="1542">
        <v>9</v>
      </c>
      <c r="C15" s="2135" t="s">
        <v>541</v>
      </c>
      <c r="D15" s="1543"/>
    </row>
    <row r="16" spans="1:4">
      <c r="B16" s="1542">
        <v>10</v>
      </c>
      <c r="C16" s="2135" t="s">
        <v>542</v>
      </c>
      <c r="D16" s="1543"/>
    </row>
    <row r="17" spans="2:4">
      <c r="B17" s="1542">
        <v>11</v>
      </c>
      <c r="C17" s="2135" t="s">
        <v>543</v>
      </c>
      <c r="D17" s="1543"/>
    </row>
    <row r="18" spans="2:4">
      <c r="B18" s="1542">
        <v>12</v>
      </c>
      <c r="C18" s="2135" t="s">
        <v>544</v>
      </c>
      <c r="D18" s="1543"/>
    </row>
    <row r="19" spans="2:4">
      <c r="B19" s="1542">
        <v>13</v>
      </c>
      <c r="C19" s="2135" t="s">
        <v>545</v>
      </c>
      <c r="D19" s="1543"/>
    </row>
    <row r="20" spans="2:4">
      <c r="B20" s="1542">
        <v>14</v>
      </c>
      <c r="C20" s="2135" t="s">
        <v>546</v>
      </c>
      <c r="D20" s="1543"/>
    </row>
    <row r="21" spans="2:4">
      <c r="B21" s="1542">
        <v>15</v>
      </c>
      <c r="C21" s="2135" t="s">
        <v>547</v>
      </c>
      <c r="D21" s="1543"/>
    </row>
    <row r="22" spans="2:4">
      <c r="B22" s="1542">
        <v>16</v>
      </c>
      <c r="C22" s="2135" t="s">
        <v>53</v>
      </c>
      <c r="D22" s="1543"/>
    </row>
    <row r="23" spans="2:4">
      <c r="B23" s="1542">
        <v>17</v>
      </c>
      <c r="C23" s="2135" t="s">
        <v>548</v>
      </c>
      <c r="D23" s="1543"/>
    </row>
    <row r="24" spans="2:4">
      <c r="B24" s="1542">
        <v>18</v>
      </c>
      <c r="C24" s="2135" t="s">
        <v>549</v>
      </c>
      <c r="D24" s="1543"/>
    </row>
    <row r="25" spans="2:4">
      <c r="B25" s="2136" t="s">
        <v>525</v>
      </c>
      <c r="C25" s="2137" t="s">
        <v>550</v>
      </c>
      <c r="D25" s="2138"/>
    </row>
    <row r="26" spans="2:4">
      <c r="B26" s="2136">
        <v>19</v>
      </c>
      <c r="C26" s="2137" t="s">
        <v>551</v>
      </c>
      <c r="D26" s="2138"/>
    </row>
    <row r="27" spans="2:4">
      <c r="B27" s="1542">
        <v>20</v>
      </c>
      <c r="C27" s="2135" t="s">
        <v>552</v>
      </c>
      <c r="D27" s="1543"/>
    </row>
    <row r="28" spans="2:4">
      <c r="B28" s="1542">
        <v>21</v>
      </c>
      <c r="C28" s="2135" t="s">
        <v>553</v>
      </c>
      <c r="D28" s="1543"/>
    </row>
    <row r="29" spans="2:4" ht="15" thickBot="1">
      <c r="B29" s="2136">
        <v>22</v>
      </c>
      <c r="C29" s="2137" t="s">
        <v>554</v>
      </c>
      <c r="D29" s="2138"/>
    </row>
    <row r="30" spans="2:4">
      <c r="B30" s="1540">
        <v>1</v>
      </c>
      <c r="C30" s="2134" t="s">
        <v>515</v>
      </c>
      <c r="D30" s="1541"/>
    </row>
    <row r="31" spans="2:4">
      <c r="B31" s="1542">
        <v>2</v>
      </c>
      <c r="C31" s="2135" t="s">
        <v>516</v>
      </c>
      <c r="D31" s="1543"/>
    </row>
    <row r="32" spans="2:4">
      <c r="B32" s="1542">
        <v>3</v>
      </c>
      <c r="C32" s="2135" t="s">
        <v>555</v>
      </c>
      <c r="D32" s="1543"/>
    </row>
    <row r="33" spans="2:4">
      <c r="B33" s="1542">
        <v>4</v>
      </c>
      <c r="C33" s="2135" t="s">
        <v>556</v>
      </c>
      <c r="D33" s="1543"/>
    </row>
    <row r="34" spans="2:4">
      <c r="B34" s="1542">
        <v>5</v>
      </c>
      <c r="C34" s="2135" t="s">
        <v>557</v>
      </c>
      <c r="D34" s="1543"/>
    </row>
    <row r="35" spans="2:4">
      <c r="B35" s="1542">
        <v>6</v>
      </c>
      <c r="C35" s="2135" t="s">
        <v>558</v>
      </c>
      <c r="D35" s="1543"/>
    </row>
    <row r="36" spans="2:4">
      <c r="B36" s="1542">
        <v>7</v>
      </c>
      <c r="C36" s="2135" t="s">
        <v>559</v>
      </c>
      <c r="D36" s="1543"/>
    </row>
    <row r="37" spans="2:4">
      <c r="B37" s="1542">
        <v>8</v>
      </c>
      <c r="C37" s="2135" t="s">
        <v>517</v>
      </c>
      <c r="D37" s="1543"/>
    </row>
    <row r="38" spans="2:4" ht="15" thickBot="1">
      <c r="B38" s="1544">
        <v>9</v>
      </c>
      <c r="C38" s="2139" t="s">
        <v>560</v>
      </c>
      <c r="D38" s="1545"/>
    </row>
  </sheetData>
  <autoFilter ref="B5:D5"/>
  <mergeCells count="1">
    <mergeCell ref="B2:C3"/>
  </mergeCells>
  <pageMargins left="0.7" right="0.7" top="0.75" bottom="0.75" header="0.3" footer="0.3"/>
  <pageSetup paperSize="9" scale="80" orientation="portrait" horizontalDpi="1200" verticalDpi="1200"/>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00B050"/>
  </sheetPr>
  <dimension ref="A1:J48"/>
  <sheetViews>
    <sheetView showGridLines="0" workbookViewId="0">
      <selection activeCell="B3" sqref="B3:C4"/>
    </sheetView>
  </sheetViews>
  <sheetFormatPr baseColWidth="10" defaultColWidth="10.83203125" defaultRowHeight="12" x14ac:dyDescent="0"/>
  <cols>
    <col min="1" max="1" width="3.83203125" style="213" customWidth="1"/>
    <col min="2" max="2" width="76" style="110" bestFit="1" customWidth="1"/>
    <col min="3" max="10" width="26.6640625" style="110" customWidth="1"/>
    <col min="11" max="16384" width="10.83203125" style="110"/>
  </cols>
  <sheetData>
    <row r="1" spans="1:10" customFormat="1" ht="14">
      <c r="B1" s="113" t="s">
        <v>704</v>
      </c>
      <c r="C1" s="1533" t="s">
        <v>705</v>
      </c>
      <c r="D1" s="1534" t="s">
        <v>706</v>
      </c>
    </row>
    <row r="2" spans="1:10" s="55" customFormat="1">
      <c r="A2" s="171"/>
    </row>
    <row r="3" spans="1:10" s="172" customFormat="1" ht="17">
      <c r="A3" s="171"/>
      <c r="B3" s="2244" t="s">
        <v>1168</v>
      </c>
      <c r="C3" s="2244"/>
      <c r="D3" s="250"/>
      <c r="E3" s="345"/>
      <c r="F3" s="345"/>
      <c r="G3" s="345"/>
      <c r="H3" s="345"/>
      <c r="I3" s="345"/>
      <c r="J3" s="345"/>
    </row>
    <row r="4" spans="1:10" s="172" customFormat="1" ht="17">
      <c r="A4" s="171"/>
      <c r="B4" s="2244"/>
      <c r="C4" s="2244"/>
      <c r="D4" s="250"/>
      <c r="E4" s="345"/>
      <c r="F4" s="345"/>
      <c r="G4" s="345"/>
      <c r="H4" s="345"/>
      <c r="I4" s="345"/>
      <c r="J4" s="345"/>
    </row>
    <row r="5" spans="1:10" s="55" customFormat="1" ht="13" thickBot="1">
      <c r="A5" s="171"/>
      <c r="B5" s="110"/>
      <c r="C5" s="110"/>
      <c r="D5" s="110"/>
      <c r="E5" s="110"/>
      <c r="F5" s="110"/>
      <c r="G5" s="110"/>
      <c r="H5" s="110"/>
      <c r="I5" s="110"/>
      <c r="J5" s="110"/>
    </row>
    <row r="6" spans="1:10" s="55" customFormat="1">
      <c r="A6" s="171"/>
      <c r="B6" s="173"/>
      <c r="C6" s="1001" t="s">
        <v>708</v>
      </c>
      <c r="D6" s="1001" t="s">
        <v>809</v>
      </c>
      <c r="E6" s="1108" t="s">
        <v>763</v>
      </c>
      <c r="F6" s="860" t="s">
        <v>764</v>
      </c>
      <c r="G6" s="860" t="s">
        <v>765</v>
      </c>
      <c r="H6" s="860" t="s">
        <v>766</v>
      </c>
      <c r="I6" s="860" t="s">
        <v>767</v>
      </c>
      <c r="J6" s="861" t="s">
        <v>768</v>
      </c>
    </row>
    <row r="7" spans="1:10">
      <c r="B7" s="146" t="s">
        <v>1169</v>
      </c>
      <c r="C7" s="710"/>
      <c r="D7" s="710"/>
      <c r="E7" s="1491"/>
      <c r="F7" s="710"/>
      <c r="G7" s="710"/>
      <c r="H7" s="710"/>
      <c r="I7" s="710"/>
      <c r="J7" s="711"/>
    </row>
    <row r="8" spans="1:10">
      <c r="B8" s="146" t="s">
        <v>1170</v>
      </c>
      <c r="C8" s="710"/>
      <c r="D8" s="710"/>
      <c r="E8" s="1491"/>
      <c r="F8" s="710"/>
      <c r="G8" s="710"/>
      <c r="H8" s="710"/>
      <c r="I8" s="710"/>
      <c r="J8" s="711"/>
    </row>
    <row r="9" spans="1:10" ht="13" thickBot="1">
      <c r="B9" s="343" t="s">
        <v>1171</v>
      </c>
      <c r="C9" s="957"/>
      <c r="D9" s="957"/>
      <c r="E9" s="1492"/>
      <c r="F9" s="957"/>
      <c r="G9" s="957"/>
      <c r="H9" s="957"/>
      <c r="I9" s="957"/>
      <c r="J9" s="958"/>
    </row>
    <row r="10" spans="1:10" ht="13" thickTop="1">
      <c r="B10" s="344" t="s">
        <v>1049</v>
      </c>
      <c r="C10" s="955"/>
      <c r="D10" s="955"/>
      <c r="E10" s="1493"/>
      <c r="F10" s="955"/>
      <c r="G10" s="955"/>
      <c r="H10" s="955"/>
      <c r="I10" s="955"/>
      <c r="J10" s="956"/>
    </row>
    <row r="11" spans="1:10">
      <c r="B11" s="146"/>
      <c r="C11" s="708"/>
      <c r="D11" s="708"/>
      <c r="E11" s="1494"/>
      <c r="F11" s="708"/>
      <c r="G11" s="708"/>
      <c r="H11" s="708"/>
      <c r="I11" s="708"/>
      <c r="J11" s="709"/>
    </row>
    <row r="12" spans="1:10" s="213" customFormat="1">
      <c r="B12" s="1488" t="s">
        <v>1172</v>
      </c>
      <c r="C12" s="1489"/>
      <c r="D12" s="1489"/>
      <c r="E12" s="1495"/>
      <c r="F12" s="1489"/>
      <c r="G12" s="1489"/>
      <c r="H12" s="1489"/>
      <c r="I12" s="1489"/>
      <c r="J12" s="1490"/>
    </row>
    <row r="13" spans="1:10" ht="13" thickBot="1">
      <c r="B13" s="343" t="s">
        <v>1171</v>
      </c>
      <c r="C13" s="957"/>
      <c r="D13" s="957"/>
      <c r="E13" s="1492"/>
      <c r="F13" s="957"/>
      <c r="G13" s="957"/>
      <c r="H13" s="957"/>
      <c r="I13" s="957"/>
      <c r="J13" s="958"/>
    </row>
    <row r="14" spans="1:10" ht="13" thickTop="1">
      <c r="B14" s="344" t="s">
        <v>1049</v>
      </c>
      <c r="C14" s="955"/>
      <c r="D14" s="955"/>
      <c r="E14" s="1493"/>
      <c r="F14" s="955"/>
      <c r="G14" s="955"/>
      <c r="H14" s="955"/>
      <c r="I14" s="955"/>
      <c r="J14" s="956"/>
    </row>
    <row r="15" spans="1:10">
      <c r="B15" s="146"/>
      <c r="E15" s="1496"/>
      <c r="J15" s="340"/>
    </row>
    <row r="16" spans="1:10">
      <c r="B16" s="146" t="s">
        <v>1173</v>
      </c>
      <c r="C16" s="642"/>
      <c r="D16" s="642"/>
      <c r="E16" s="1497"/>
      <c r="F16" s="642"/>
      <c r="G16" s="642"/>
      <c r="H16" s="642"/>
      <c r="I16" s="642"/>
      <c r="J16" s="707"/>
    </row>
    <row r="17" spans="2:10">
      <c r="B17" s="146" t="s">
        <v>1174</v>
      </c>
      <c r="C17" s="57"/>
      <c r="D17" s="57"/>
      <c r="E17" s="271"/>
      <c r="F17" s="57"/>
      <c r="G17" s="57"/>
      <c r="H17" s="57"/>
      <c r="I17" s="57"/>
      <c r="J17" s="58"/>
    </row>
    <row r="18" spans="2:10">
      <c r="B18" s="146" t="s">
        <v>103</v>
      </c>
      <c r="C18" s="57"/>
      <c r="D18" s="57"/>
      <c r="E18" s="271"/>
      <c r="F18" s="57"/>
      <c r="G18" s="57"/>
      <c r="H18" s="57"/>
      <c r="I18" s="57"/>
      <c r="J18" s="58"/>
    </row>
    <row r="19" spans="2:10" ht="13" thickBot="1">
      <c r="B19" s="219" t="s">
        <v>1175</v>
      </c>
      <c r="C19" s="938"/>
      <c r="D19" s="938"/>
      <c r="E19" s="1498"/>
      <c r="F19" s="938"/>
      <c r="G19" s="938"/>
      <c r="H19" s="938"/>
      <c r="I19" s="938"/>
      <c r="J19" s="951"/>
    </row>
    <row r="48" spans="2:2">
      <c r="B48" s="110" t="s">
        <v>70</v>
      </c>
    </row>
  </sheetData>
  <mergeCells count="1">
    <mergeCell ref="B3:C4"/>
  </mergeCells>
  <hyperlinks>
    <hyperlink ref="B1" location="TOC!A1" display="Retour à la table des matières"/>
    <hyperlink ref="C1" location="Consignes!A1" display="CONSIGNES"/>
  </hyperlinks>
  <pageMargins left="0.7" right="0.7" top="0.75" bottom="0.75" header="0.3" footer="0.3"/>
  <pageSetup paperSize="9" orientation="landscape" horizontalDpi="1200" verticalDpi="1200"/>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tabColor rgb="FF00B050"/>
  </sheetPr>
  <dimension ref="A1:CE17"/>
  <sheetViews>
    <sheetView showGridLines="0" workbookViewId="0">
      <selection activeCell="B3" sqref="B3:C4"/>
    </sheetView>
  </sheetViews>
  <sheetFormatPr baseColWidth="10" defaultColWidth="8.6640625" defaultRowHeight="12" x14ac:dyDescent="0"/>
  <cols>
    <col min="1" max="1" width="7.33203125" style="48" customWidth="1"/>
    <col min="2" max="2" width="65.5" style="48" customWidth="1"/>
    <col min="3" max="7" width="19.83203125" style="48" customWidth="1"/>
    <col min="8" max="8" width="21.33203125" style="48" bestFit="1" customWidth="1"/>
    <col min="9" max="18" width="19.83203125" style="48" customWidth="1"/>
    <col min="19" max="19" width="21.33203125" style="48" bestFit="1" customWidth="1"/>
    <col min="20" max="28" width="19.83203125" style="48" customWidth="1"/>
    <col min="29" max="29" width="21.33203125" style="48" bestFit="1" customWidth="1"/>
    <col min="30" max="38" width="19.83203125" style="48" customWidth="1"/>
    <col min="39" max="39" width="21.33203125" style="48" bestFit="1" customWidth="1"/>
    <col min="40" max="48" width="19.83203125" style="48" customWidth="1"/>
    <col min="49" max="49" width="21.33203125" style="48" bestFit="1" customWidth="1"/>
    <col min="50" max="58" width="19.83203125" style="48" customWidth="1"/>
    <col min="59" max="59" width="21.33203125" style="48" bestFit="1" customWidth="1"/>
    <col min="60" max="68" width="19.83203125" style="48" customWidth="1"/>
    <col min="69" max="69" width="21.33203125" style="48" bestFit="1" customWidth="1"/>
    <col min="70" max="78" width="19.83203125" style="48" customWidth="1"/>
    <col min="79" max="79" width="21.33203125" style="48" bestFit="1" customWidth="1"/>
    <col min="80" max="83" width="19.83203125" style="48" customWidth="1"/>
    <col min="84" max="16384" width="8.6640625" style="48"/>
  </cols>
  <sheetData>
    <row r="1" spans="1:83" ht="14">
      <c r="C1" s="113"/>
      <c r="D1" s="1533" t="s">
        <v>705</v>
      </c>
      <c r="E1" s="1534" t="s">
        <v>706</v>
      </c>
      <c r="F1" s="113"/>
      <c r="G1" s="113"/>
      <c r="H1" s="113"/>
      <c r="I1" s="113"/>
      <c r="J1" s="113"/>
      <c r="K1" s="113"/>
      <c r="L1" s="113"/>
      <c r="M1" s="113"/>
      <c r="S1" s="113"/>
      <c r="AC1" s="113"/>
      <c r="AM1" s="113"/>
      <c r="AW1" s="113"/>
      <c r="BG1" s="113"/>
      <c r="BQ1" s="113"/>
      <c r="CA1" s="113"/>
    </row>
    <row r="2" spans="1:83" ht="14">
      <c r="C2" s="113"/>
      <c r="D2" s="113"/>
      <c r="E2" s="113"/>
      <c r="F2" s="113"/>
      <c r="G2" s="113"/>
      <c r="H2" s="113"/>
      <c r="I2" s="113"/>
      <c r="J2" s="113"/>
      <c r="K2" s="113"/>
      <c r="L2" s="113"/>
      <c r="M2" s="113"/>
      <c r="S2" s="113"/>
      <c r="AC2" s="113"/>
      <c r="AM2" s="113"/>
      <c r="AW2" s="113"/>
      <c r="BG2" s="113"/>
      <c r="BQ2" s="113"/>
      <c r="CA2" s="113"/>
    </row>
    <row r="3" spans="1:83" s="829" customFormat="1" ht="17">
      <c r="A3" s="48"/>
      <c r="B3" s="2260" t="s">
        <v>1176</v>
      </c>
      <c r="C3" s="2260"/>
      <c r="D3" s="828"/>
      <c r="E3" s="828"/>
      <c r="F3" s="828"/>
      <c r="G3" s="828"/>
      <c r="H3" s="828"/>
      <c r="I3" s="828"/>
      <c r="J3" s="828"/>
      <c r="K3" s="828"/>
      <c r="L3" s="828"/>
      <c r="M3" s="828"/>
      <c r="S3" s="828"/>
      <c r="AC3" s="828"/>
      <c r="AM3" s="828"/>
      <c r="AW3" s="828"/>
      <c r="BG3" s="828"/>
      <c r="BQ3" s="828"/>
      <c r="CA3" s="828"/>
    </row>
    <row r="4" spans="1:83" s="829" customFormat="1" ht="17">
      <c r="A4" s="48"/>
      <c r="B4" s="2260"/>
      <c r="C4" s="2260"/>
      <c r="D4" s="828"/>
      <c r="E4" s="828"/>
      <c r="F4" s="828"/>
      <c r="G4" s="828"/>
      <c r="H4" s="828"/>
      <c r="I4" s="828"/>
      <c r="J4" s="828"/>
      <c r="K4" s="828"/>
      <c r="L4" s="828"/>
      <c r="M4" s="828"/>
      <c r="S4" s="828"/>
      <c r="AC4" s="828"/>
      <c r="AM4" s="828"/>
      <c r="AW4" s="828"/>
      <c r="BG4" s="828"/>
      <c r="BQ4" s="828"/>
      <c r="CA4" s="828"/>
    </row>
    <row r="5" spans="1:83" s="1507" customFormat="1" ht="18" thickBot="1">
      <c r="A5" s="129"/>
      <c r="B5" s="1505"/>
      <c r="C5" s="1506"/>
      <c r="D5" s="1506"/>
      <c r="E5" s="1506"/>
      <c r="F5" s="1506"/>
      <c r="G5" s="1506"/>
      <c r="H5" s="1506"/>
      <c r="I5" s="1506"/>
      <c r="J5" s="1506"/>
      <c r="K5" s="1506"/>
      <c r="L5" s="1506"/>
      <c r="M5" s="1506"/>
      <c r="S5" s="1506"/>
      <c r="AC5" s="1506"/>
      <c r="AM5" s="1506"/>
      <c r="AW5" s="1506"/>
      <c r="BG5" s="1506"/>
      <c r="BQ5" s="1506"/>
      <c r="CA5" s="1506"/>
    </row>
    <row r="6" spans="1:83" ht="17">
      <c r="B6" s="1551"/>
      <c r="C6" s="2251">
        <v>2019</v>
      </c>
      <c r="D6" s="2252"/>
      <c r="E6" s="2252"/>
      <c r="F6" s="2252"/>
      <c r="G6" s="2252"/>
      <c r="H6" s="2252"/>
      <c r="I6" s="2252"/>
      <c r="J6" s="2252"/>
      <c r="K6" s="2252"/>
      <c r="L6" s="2252"/>
      <c r="M6" s="2253"/>
      <c r="N6" s="2252">
        <v>2020</v>
      </c>
      <c r="O6" s="2252"/>
      <c r="P6" s="2252"/>
      <c r="Q6" s="2252"/>
      <c r="R6" s="2252"/>
      <c r="S6" s="2252"/>
      <c r="T6" s="2252"/>
      <c r="U6" s="2252"/>
      <c r="V6" s="2252"/>
      <c r="W6" s="2253"/>
      <c r="X6" s="2252">
        <v>2021</v>
      </c>
      <c r="Y6" s="2252"/>
      <c r="Z6" s="2252"/>
      <c r="AA6" s="2252"/>
      <c r="AB6" s="2252"/>
      <c r="AC6" s="2252"/>
      <c r="AD6" s="2252"/>
      <c r="AE6" s="2252"/>
      <c r="AF6" s="2252"/>
      <c r="AG6" s="2253"/>
      <c r="AH6" s="2248">
        <v>2022</v>
      </c>
      <c r="AI6" s="2249"/>
      <c r="AJ6" s="2249"/>
      <c r="AK6" s="2249"/>
      <c r="AL6" s="2249"/>
      <c r="AM6" s="2249"/>
      <c r="AN6" s="2249"/>
      <c r="AO6" s="2249"/>
      <c r="AP6" s="2249"/>
      <c r="AQ6" s="2250"/>
      <c r="AR6" s="2249">
        <v>2023</v>
      </c>
      <c r="AS6" s="2249"/>
      <c r="AT6" s="2249"/>
      <c r="AU6" s="2249"/>
      <c r="AV6" s="2249"/>
      <c r="AW6" s="2249"/>
      <c r="AX6" s="2249"/>
      <c r="AY6" s="2249"/>
      <c r="AZ6" s="2249"/>
      <c r="BA6" s="2249"/>
      <c r="BB6" s="2249"/>
      <c r="BC6" s="2249"/>
      <c r="BD6" s="2249"/>
      <c r="BE6" s="2249"/>
      <c r="BF6" s="2249"/>
      <c r="BG6" s="2249"/>
      <c r="BH6" s="2249"/>
      <c r="BI6" s="2249"/>
      <c r="BJ6" s="2249"/>
      <c r="BK6" s="2250"/>
      <c r="BL6" s="1548"/>
      <c r="BM6" s="1548"/>
      <c r="BN6" s="1548"/>
      <c r="BO6" s="2249">
        <v>2025</v>
      </c>
      <c r="BP6" s="2249"/>
      <c r="BQ6" s="2249"/>
      <c r="BR6" s="2249"/>
      <c r="BS6" s="2249"/>
      <c r="BT6" s="2249"/>
      <c r="BU6" s="2250"/>
      <c r="BV6" s="2248">
        <v>2026</v>
      </c>
      <c r="BW6" s="2249"/>
      <c r="BX6" s="2249"/>
      <c r="BY6" s="2249"/>
      <c r="BZ6" s="2249"/>
      <c r="CA6" s="2249"/>
      <c r="CB6" s="2249"/>
      <c r="CC6" s="2249"/>
      <c r="CD6" s="2249"/>
      <c r="CE6" s="2250"/>
    </row>
    <row r="7" spans="1:83" ht="37" thickBot="1">
      <c r="C7" s="1478" t="s">
        <v>722</v>
      </c>
      <c r="D7" s="1510" t="s">
        <v>723</v>
      </c>
      <c r="E7" s="1479" t="s">
        <v>724</v>
      </c>
      <c r="F7" s="1511" t="s">
        <v>721</v>
      </c>
      <c r="G7" s="1511" t="s">
        <v>725</v>
      </c>
      <c r="H7" s="1511" t="s">
        <v>1177</v>
      </c>
      <c r="I7" s="1510" t="s">
        <v>727</v>
      </c>
      <c r="J7" s="1510" t="s">
        <v>728</v>
      </c>
      <c r="K7" s="1511" t="s">
        <v>1178</v>
      </c>
      <c r="L7" s="1511"/>
      <c r="M7" s="1480" t="s">
        <v>718</v>
      </c>
      <c r="N7" s="1478" t="s">
        <v>722</v>
      </c>
      <c r="O7" s="1510" t="s">
        <v>723</v>
      </c>
      <c r="P7" s="1479" t="s">
        <v>724</v>
      </c>
      <c r="Q7" s="1511" t="s">
        <v>721</v>
      </c>
      <c r="R7" s="1511" t="s">
        <v>725</v>
      </c>
      <c r="S7" s="1511" t="s">
        <v>1177</v>
      </c>
      <c r="T7" s="1510" t="s">
        <v>727</v>
      </c>
      <c r="U7" s="1510" t="s">
        <v>728</v>
      </c>
      <c r="V7" s="1511" t="s">
        <v>1178</v>
      </c>
      <c r="W7" s="1480" t="s">
        <v>718</v>
      </c>
      <c r="X7" s="1478" t="s">
        <v>722</v>
      </c>
      <c r="Y7" s="1510" t="s">
        <v>723</v>
      </c>
      <c r="Z7" s="1479" t="s">
        <v>724</v>
      </c>
      <c r="AA7" s="1511" t="s">
        <v>721</v>
      </c>
      <c r="AB7" s="1511" t="s">
        <v>725</v>
      </c>
      <c r="AC7" s="1511" t="s">
        <v>1177</v>
      </c>
      <c r="AD7" s="1510" t="s">
        <v>727</v>
      </c>
      <c r="AE7" s="1510" t="s">
        <v>728</v>
      </c>
      <c r="AF7" s="1511" t="s">
        <v>1178</v>
      </c>
      <c r="AG7" s="1480" t="s">
        <v>718</v>
      </c>
      <c r="AH7" s="1523" t="s">
        <v>722</v>
      </c>
      <c r="AI7" s="1513" t="s">
        <v>723</v>
      </c>
      <c r="AJ7" s="1512" t="s">
        <v>724</v>
      </c>
      <c r="AK7" s="1514" t="s">
        <v>721</v>
      </c>
      <c r="AL7" s="1514" t="s">
        <v>725</v>
      </c>
      <c r="AM7" s="1514" t="s">
        <v>1177</v>
      </c>
      <c r="AN7" s="1513" t="s">
        <v>727</v>
      </c>
      <c r="AO7" s="1513" t="s">
        <v>728</v>
      </c>
      <c r="AP7" s="1514" t="s">
        <v>1178</v>
      </c>
      <c r="AQ7" s="1524" t="s">
        <v>718</v>
      </c>
      <c r="AR7" s="1523" t="s">
        <v>722</v>
      </c>
      <c r="AS7" s="1513" t="s">
        <v>723</v>
      </c>
      <c r="AT7" s="1512" t="s">
        <v>724</v>
      </c>
      <c r="AU7" s="1514" t="s">
        <v>721</v>
      </c>
      <c r="AV7" s="1514" t="s">
        <v>725</v>
      </c>
      <c r="AW7" s="1514" t="s">
        <v>1177</v>
      </c>
      <c r="AX7" s="1513" t="s">
        <v>727</v>
      </c>
      <c r="AY7" s="1513" t="s">
        <v>728</v>
      </c>
      <c r="AZ7" s="1514" t="s">
        <v>1178</v>
      </c>
      <c r="BA7" s="1524" t="s">
        <v>718</v>
      </c>
      <c r="BB7" s="1523" t="s">
        <v>722</v>
      </c>
      <c r="BC7" s="1513" t="s">
        <v>723</v>
      </c>
      <c r="BD7" s="1512" t="s">
        <v>724</v>
      </c>
      <c r="BE7" s="1514" t="s">
        <v>721</v>
      </c>
      <c r="BF7" s="1514" t="s">
        <v>725</v>
      </c>
      <c r="BG7" s="1514" t="s">
        <v>1177</v>
      </c>
      <c r="BH7" s="1513" t="s">
        <v>727</v>
      </c>
      <c r="BI7" s="1513" t="s">
        <v>728</v>
      </c>
      <c r="BJ7" s="1514" t="s">
        <v>1178</v>
      </c>
      <c r="BK7" s="1524" t="s">
        <v>718</v>
      </c>
      <c r="BL7" s="1523" t="s">
        <v>722</v>
      </c>
      <c r="BM7" s="1513" t="s">
        <v>723</v>
      </c>
      <c r="BN7" s="1512" t="s">
        <v>724</v>
      </c>
      <c r="BO7" s="1514" t="s">
        <v>721</v>
      </c>
      <c r="BP7" s="1514" t="s">
        <v>725</v>
      </c>
      <c r="BQ7" s="1514" t="s">
        <v>1177</v>
      </c>
      <c r="BR7" s="1513" t="s">
        <v>727</v>
      </c>
      <c r="BS7" s="1513" t="s">
        <v>728</v>
      </c>
      <c r="BT7" s="1514" t="s">
        <v>1178</v>
      </c>
      <c r="BU7" s="1524" t="s">
        <v>718</v>
      </c>
      <c r="BV7" s="1523" t="s">
        <v>722</v>
      </c>
      <c r="BW7" s="1513" t="s">
        <v>723</v>
      </c>
      <c r="BX7" s="1512" t="s">
        <v>724</v>
      </c>
      <c r="BY7" s="1514" t="s">
        <v>721</v>
      </c>
      <c r="BZ7" s="1514" t="s">
        <v>725</v>
      </c>
      <c r="CA7" s="1514" t="s">
        <v>1177</v>
      </c>
      <c r="CB7" s="1513" t="s">
        <v>727</v>
      </c>
      <c r="CC7" s="1513" t="s">
        <v>728</v>
      </c>
      <c r="CD7" s="1514" t="s">
        <v>1178</v>
      </c>
      <c r="CE7" s="1524" t="s">
        <v>718</v>
      </c>
    </row>
    <row r="8" spans="1:83" ht="22.5" customHeight="1">
      <c r="B8" s="1508" t="s">
        <v>1179</v>
      </c>
      <c r="C8" s="1556"/>
      <c r="D8" s="1557"/>
      <c r="E8" s="1557"/>
      <c r="F8" s="1558"/>
      <c r="G8" s="1559"/>
      <c r="H8" s="1558"/>
      <c r="I8" s="1557"/>
      <c r="J8" s="1557"/>
      <c r="K8" s="1558"/>
      <c r="L8" s="1558"/>
      <c r="M8" s="1560"/>
      <c r="N8" s="1561"/>
      <c r="O8" s="1561"/>
      <c r="P8" s="1561"/>
      <c r="Q8" s="1509"/>
      <c r="R8" s="1509"/>
      <c r="S8" s="1509"/>
      <c r="T8" s="1561"/>
      <c r="U8" s="1561"/>
      <c r="V8" s="1509"/>
      <c r="W8" s="1560"/>
      <c r="X8" s="1561"/>
      <c r="Y8" s="1561"/>
      <c r="Z8" s="1561"/>
      <c r="AA8" s="1509"/>
      <c r="AB8" s="1509"/>
      <c r="AC8" s="1509"/>
      <c r="AD8" s="1561"/>
      <c r="AE8" s="1561"/>
      <c r="AF8" s="1509"/>
      <c r="AG8" s="1560"/>
      <c r="AH8" s="1561"/>
      <c r="AI8" s="1561"/>
      <c r="AJ8" s="1561"/>
      <c r="AK8" s="1509"/>
      <c r="AL8" s="1562"/>
      <c r="AM8" s="1509"/>
      <c r="AN8" s="1561"/>
      <c r="AO8" s="1561"/>
      <c r="AP8" s="1509"/>
      <c r="AQ8" s="1560"/>
      <c r="AR8" s="1561"/>
      <c r="AS8" s="1561"/>
      <c r="AT8" s="1561"/>
      <c r="AU8" s="1509"/>
      <c r="AV8" s="1509"/>
      <c r="AW8" s="1509"/>
      <c r="AX8" s="1561"/>
      <c r="AY8" s="1561"/>
      <c r="AZ8" s="1509"/>
      <c r="BA8" s="1560"/>
      <c r="BB8" s="1561"/>
      <c r="BC8" s="1561"/>
      <c r="BD8" s="1561"/>
      <c r="BE8" s="1509"/>
      <c r="BF8" s="1509"/>
      <c r="BG8" s="1509"/>
      <c r="BH8" s="1561"/>
      <c r="BI8" s="1561"/>
      <c r="BJ8" s="1509"/>
      <c r="BK8" s="1560"/>
      <c r="BL8" s="1561"/>
      <c r="BM8" s="1561"/>
      <c r="BN8" s="1561"/>
      <c r="BO8" s="1509"/>
      <c r="BP8" s="1509"/>
      <c r="BQ8" s="1509"/>
      <c r="BR8" s="1561"/>
      <c r="BS8" s="1561"/>
      <c r="BT8" s="1509"/>
      <c r="BU8" s="1560"/>
      <c r="BV8" s="1561"/>
      <c r="BW8" s="1561"/>
      <c r="BX8" s="1561"/>
      <c r="BY8" s="1509"/>
      <c r="BZ8" s="1509"/>
      <c r="CA8" s="1509"/>
      <c r="CB8" s="1561"/>
      <c r="CC8" s="1561"/>
      <c r="CD8" s="1509"/>
      <c r="CE8" s="1560"/>
    </row>
    <row r="9" spans="1:83">
      <c r="B9" s="1516" t="s">
        <v>1180</v>
      </c>
      <c r="C9" s="1563"/>
      <c r="D9" s="1564"/>
      <c r="E9" s="1564"/>
      <c r="F9" s="1518"/>
      <c r="G9" s="1565"/>
      <c r="H9" s="1518"/>
      <c r="I9" s="1564"/>
      <c r="J9" s="1564"/>
      <c r="K9" s="1518"/>
      <c r="L9" s="1518"/>
      <c r="M9" s="1566"/>
      <c r="N9" s="1564"/>
      <c r="O9" s="1564"/>
      <c r="P9" s="1564"/>
      <c r="Q9" s="1518"/>
      <c r="R9" s="1517"/>
      <c r="S9" s="1517"/>
      <c r="T9" s="1564"/>
      <c r="U9" s="1564"/>
      <c r="V9" s="1518"/>
      <c r="W9" s="1566"/>
      <c r="X9" s="1564"/>
      <c r="Y9" s="1564"/>
      <c r="Z9" s="1564"/>
      <c r="AA9" s="1518"/>
      <c r="AB9" s="1517"/>
      <c r="AC9" s="1517"/>
      <c r="AD9" s="1564"/>
      <c r="AE9" s="1564"/>
      <c r="AF9" s="1518"/>
      <c r="AG9" s="1566"/>
      <c r="AH9" s="1564"/>
      <c r="AI9" s="1564"/>
      <c r="AJ9" s="1564"/>
      <c r="AK9" s="1518"/>
      <c r="AL9" s="1565"/>
      <c r="AM9" s="1518"/>
      <c r="AN9" s="1564"/>
      <c r="AO9" s="1564"/>
      <c r="AP9" s="1518"/>
      <c r="AQ9" s="1566"/>
      <c r="AR9" s="1564"/>
      <c r="AS9" s="1564"/>
      <c r="AT9" s="1564"/>
      <c r="AU9" s="1518"/>
      <c r="AV9" s="1517"/>
      <c r="AW9" s="1517"/>
      <c r="AX9" s="1564"/>
      <c r="AY9" s="1564"/>
      <c r="AZ9" s="1518"/>
      <c r="BA9" s="1566"/>
      <c r="BB9" s="1564"/>
      <c r="BC9" s="1564"/>
      <c r="BD9" s="1564"/>
      <c r="BE9" s="1518"/>
      <c r="BF9" s="1517"/>
      <c r="BG9" s="1517"/>
      <c r="BH9" s="1564"/>
      <c r="BI9" s="1564"/>
      <c r="BJ9" s="1518"/>
      <c r="BK9" s="1566"/>
      <c r="BL9" s="1564"/>
      <c r="BM9" s="1564"/>
      <c r="BN9" s="1564"/>
      <c r="BO9" s="1518"/>
      <c r="BP9" s="1517"/>
      <c r="BQ9" s="1517"/>
      <c r="BR9" s="1564"/>
      <c r="BS9" s="1564"/>
      <c r="BT9" s="1518"/>
      <c r="BU9" s="1566"/>
      <c r="BV9" s="1564"/>
      <c r="BW9" s="1564"/>
      <c r="BX9" s="1564"/>
      <c r="BY9" s="1518"/>
      <c r="BZ9" s="1517"/>
      <c r="CA9" s="1517"/>
      <c r="CB9" s="1564"/>
      <c r="CC9" s="1564"/>
      <c r="CD9" s="1518"/>
      <c r="CE9" s="1566"/>
    </row>
    <row r="10" spans="1:83">
      <c r="B10" s="171" t="s">
        <v>1181</v>
      </c>
      <c r="C10" s="1567"/>
      <c r="D10" s="1568"/>
      <c r="E10" s="1568"/>
      <c r="F10" s="1569"/>
      <c r="G10" s="1570"/>
      <c r="H10" s="1569"/>
      <c r="I10" s="1568"/>
      <c r="J10" s="1568"/>
      <c r="K10" s="1569"/>
      <c r="L10" s="1569"/>
      <c r="M10" s="1571"/>
      <c r="N10" s="1568"/>
      <c r="O10" s="1568"/>
      <c r="P10" s="1568"/>
      <c r="Q10" s="1569"/>
      <c r="R10" s="1572"/>
      <c r="S10" s="1572"/>
      <c r="T10" s="1568"/>
      <c r="U10" s="1568"/>
      <c r="V10" s="1569"/>
      <c r="W10" s="1571"/>
      <c r="X10" s="1568"/>
      <c r="Y10" s="1568"/>
      <c r="Z10" s="1568"/>
      <c r="AA10" s="1569"/>
      <c r="AB10" s="1572"/>
      <c r="AC10" s="1572"/>
      <c r="AD10" s="1568"/>
      <c r="AE10" s="1568"/>
      <c r="AF10" s="1569"/>
      <c r="AG10" s="1571"/>
      <c r="AH10" s="1568"/>
      <c r="AI10" s="1568"/>
      <c r="AJ10" s="1568"/>
      <c r="AK10" s="1569"/>
      <c r="AL10" s="1570"/>
      <c r="AM10" s="1569"/>
      <c r="AN10" s="1568"/>
      <c r="AO10" s="1568"/>
      <c r="AP10" s="1569"/>
      <c r="AQ10" s="1571"/>
      <c r="AR10" s="1568"/>
      <c r="AS10" s="1568"/>
      <c r="AT10" s="1568"/>
      <c r="AU10" s="1569"/>
      <c r="AV10" s="1572"/>
      <c r="AW10" s="1572"/>
      <c r="AX10" s="1568"/>
      <c r="AY10" s="1568"/>
      <c r="AZ10" s="1569"/>
      <c r="BA10" s="1571"/>
      <c r="BB10" s="1568"/>
      <c r="BC10" s="1568"/>
      <c r="BD10" s="1568"/>
      <c r="BE10" s="1569"/>
      <c r="BF10" s="1572"/>
      <c r="BG10" s="1572"/>
      <c r="BH10" s="1568"/>
      <c r="BI10" s="1568"/>
      <c r="BJ10" s="1569"/>
      <c r="BK10" s="1571"/>
      <c r="BL10" s="1568"/>
      <c r="BM10" s="1568"/>
      <c r="BN10" s="1568"/>
      <c r="BO10" s="1569"/>
      <c r="BP10" s="1572"/>
      <c r="BQ10" s="1572"/>
      <c r="BR10" s="1568"/>
      <c r="BS10" s="1568"/>
      <c r="BT10" s="1569"/>
      <c r="BU10" s="1571"/>
      <c r="BV10" s="1568"/>
      <c r="BW10" s="1568"/>
      <c r="BX10" s="1568"/>
      <c r="BY10" s="1569"/>
      <c r="BZ10" s="1572"/>
      <c r="CA10" s="1572"/>
      <c r="CB10" s="1568"/>
      <c r="CC10" s="1568"/>
      <c r="CD10" s="1569"/>
      <c r="CE10" s="1571"/>
    </row>
    <row r="11" spans="1:83">
      <c r="B11" s="171" t="s">
        <v>1182</v>
      </c>
      <c r="C11" s="1567"/>
      <c r="D11" s="1568"/>
      <c r="E11" s="1568"/>
      <c r="F11" s="1569"/>
      <c r="G11" s="1570"/>
      <c r="H11" s="1569"/>
      <c r="I11" s="1568"/>
      <c r="J11" s="1568"/>
      <c r="K11" s="1569"/>
      <c r="L11" s="1569"/>
      <c r="M11" s="1571"/>
      <c r="N11" s="1568"/>
      <c r="O11" s="1568"/>
      <c r="P11" s="1568"/>
      <c r="Q11" s="1569"/>
      <c r="R11" s="1572"/>
      <c r="S11" s="1572"/>
      <c r="T11" s="1568"/>
      <c r="U11" s="1568"/>
      <c r="V11" s="1569"/>
      <c r="W11" s="1571"/>
      <c r="X11" s="1568"/>
      <c r="Y11" s="1568"/>
      <c r="Z11" s="1568"/>
      <c r="AA11" s="1569"/>
      <c r="AB11" s="1572"/>
      <c r="AC11" s="1572"/>
      <c r="AD11" s="1568"/>
      <c r="AE11" s="1568"/>
      <c r="AF11" s="1569"/>
      <c r="AG11" s="1571"/>
      <c r="AH11" s="1568"/>
      <c r="AI11" s="1568"/>
      <c r="AJ11" s="1568"/>
      <c r="AK11" s="1569"/>
      <c r="AL11" s="1570"/>
      <c r="AM11" s="1569"/>
      <c r="AN11" s="1568"/>
      <c r="AO11" s="1568"/>
      <c r="AP11" s="1569"/>
      <c r="AQ11" s="1571"/>
      <c r="AR11" s="1568"/>
      <c r="AS11" s="1568"/>
      <c r="AT11" s="1568"/>
      <c r="AU11" s="1569"/>
      <c r="AV11" s="1572"/>
      <c r="AW11" s="1572"/>
      <c r="AX11" s="1568"/>
      <c r="AY11" s="1568"/>
      <c r="AZ11" s="1569"/>
      <c r="BA11" s="1571"/>
      <c r="BB11" s="1568"/>
      <c r="BC11" s="1568"/>
      <c r="BD11" s="1568"/>
      <c r="BE11" s="1569"/>
      <c r="BF11" s="1572"/>
      <c r="BG11" s="1572"/>
      <c r="BH11" s="1568"/>
      <c r="BI11" s="1568"/>
      <c r="BJ11" s="1569"/>
      <c r="BK11" s="1571"/>
      <c r="BL11" s="1568"/>
      <c r="BM11" s="1568"/>
      <c r="BN11" s="1568"/>
      <c r="BO11" s="1569"/>
      <c r="BP11" s="1572"/>
      <c r="BQ11" s="1572"/>
      <c r="BR11" s="1568"/>
      <c r="BS11" s="1568"/>
      <c r="BT11" s="1569"/>
      <c r="BU11" s="1571"/>
      <c r="BV11" s="1568"/>
      <c r="BW11" s="1568"/>
      <c r="BX11" s="1568"/>
      <c r="BY11" s="1569"/>
      <c r="BZ11" s="1572"/>
      <c r="CA11" s="1572"/>
      <c r="CB11" s="1568"/>
      <c r="CC11" s="1568"/>
      <c r="CD11" s="1569"/>
      <c r="CE11" s="1571"/>
    </row>
    <row r="12" spans="1:83">
      <c r="B12" s="171" t="s">
        <v>1183</v>
      </c>
      <c r="C12" s="1567"/>
      <c r="D12" s="1568"/>
      <c r="E12" s="1568"/>
      <c r="F12" s="1569"/>
      <c r="G12" s="1570"/>
      <c r="H12" s="1569"/>
      <c r="I12" s="1568"/>
      <c r="J12" s="1568"/>
      <c r="K12" s="1569"/>
      <c r="L12" s="1569"/>
      <c r="M12" s="1571"/>
      <c r="N12" s="1568"/>
      <c r="O12" s="1568"/>
      <c r="P12" s="1568"/>
      <c r="Q12" s="1569"/>
      <c r="R12" s="1572"/>
      <c r="S12" s="1572"/>
      <c r="T12" s="1568"/>
      <c r="U12" s="1568"/>
      <c r="V12" s="1569"/>
      <c r="W12" s="1571"/>
      <c r="X12" s="1568"/>
      <c r="Y12" s="1568"/>
      <c r="Z12" s="1568"/>
      <c r="AA12" s="1569"/>
      <c r="AB12" s="1572"/>
      <c r="AC12" s="1572"/>
      <c r="AD12" s="1568"/>
      <c r="AE12" s="1568"/>
      <c r="AF12" s="1569"/>
      <c r="AG12" s="1571"/>
      <c r="AH12" s="1568"/>
      <c r="AI12" s="1568"/>
      <c r="AJ12" s="1568"/>
      <c r="AK12" s="1569"/>
      <c r="AL12" s="1570"/>
      <c r="AM12" s="1569"/>
      <c r="AN12" s="1568"/>
      <c r="AO12" s="1568"/>
      <c r="AP12" s="1569"/>
      <c r="AQ12" s="1571"/>
      <c r="AR12" s="1568"/>
      <c r="AS12" s="1568"/>
      <c r="AT12" s="1568"/>
      <c r="AU12" s="1569"/>
      <c r="AV12" s="1572"/>
      <c r="AW12" s="1572"/>
      <c r="AX12" s="1568"/>
      <c r="AY12" s="1568"/>
      <c r="AZ12" s="1569"/>
      <c r="BA12" s="1571"/>
      <c r="BB12" s="1568"/>
      <c r="BC12" s="1568"/>
      <c r="BD12" s="1568"/>
      <c r="BE12" s="1569"/>
      <c r="BF12" s="1572"/>
      <c r="BG12" s="1572"/>
      <c r="BH12" s="1568"/>
      <c r="BI12" s="1568"/>
      <c r="BJ12" s="1569"/>
      <c r="BK12" s="1571"/>
      <c r="BL12" s="1568"/>
      <c r="BM12" s="1568"/>
      <c r="BN12" s="1568"/>
      <c r="BO12" s="1569"/>
      <c r="BP12" s="1572"/>
      <c r="BQ12" s="1572"/>
      <c r="BR12" s="1568"/>
      <c r="BS12" s="1568"/>
      <c r="BT12" s="1569"/>
      <c r="BU12" s="1571"/>
      <c r="BV12" s="1568"/>
      <c r="BW12" s="1568"/>
      <c r="BX12" s="1568"/>
      <c r="BY12" s="1569"/>
      <c r="BZ12" s="1572"/>
      <c r="CA12" s="1572"/>
      <c r="CB12" s="1568"/>
      <c r="CC12" s="1568"/>
      <c r="CD12" s="1569"/>
      <c r="CE12" s="1571"/>
    </row>
    <row r="13" spans="1:83">
      <c r="B13" s="1515" t="s">
        <v>1184</v>
      </c>
      <c r="C13" s="1573"/>
      <c r="D13" s="1574"/>
      <c r="E13" s="1574"/>
      <c r="F13" s="1520"/>
      <c r="G13" s="1575"/>
      <c r="H13" s="1520"/>
      <c r="I13" s="1574"/>
      <c r="J13" s="1574"/>
      <c r="K13" s="1520"/>
      <c r="L13" s="1520"/>
      <c r="M13" s="1576"/>
      <c r="N13" s="1574"/>
      <c r="O13" s="1574"/>
      <c r="P13" s="1574"/>
      <c r="Q13" s="1520"/>
      <c r="R13" s="1519"/>
      <c r="S13" s="1519"/>
      <c r="T13" s="1574"/>
      <c r="U13" s="1574"/>
      <c r="V13" s="1520"/>
      <c r="W13" s="1576"/>
      <c r="X13" s="1574"/>
      <c r="Y13" s="1574"/>
      <c r="Z13" s="1574"/>
      <c r="AA13" s="1520"/>
      <c r="AB13" s="1519"/>
      <c r="AC13" s="1519"/>
      <c r="AD13" s="1574"/>
      <c r="AE13" s="1574"/>
      <c r="AF13" s="1520"/>
      <c r="AG13" s="1576"/>
      <c r="AH13" s="1574"/>
      <c r="AI13" s="1574"/>
      <c r="AJ13" s="1574"/>
      <c r="AK13" s="1520"/>
      <c r="AL13" s="1575"/>
      <c r="AM13" s="1520"/>
      <c r="AN13" s="1574"/>
      <c r="AO13" s="1574"/>
      <c r="AP13" s="1520"/>
      <c r="AQ13" s="1576"/>
      <c r="AR13" s="1574"/>
      <c r="AS13" s="1574"/>
      <c r="AT13" s="1574"/>
      <c r="AU13" s="1520"/>
      <c r="AV13" s="1519"/>
      <c r="AW13" s="1519"/>
      <c r="AX13" s="1574"/>
      <c r="AY13" s="1574"/>
      <c r="AZ13" s="1520"/>
      <c r="BA13" s="1576"/>
      <c r="BB13" s="1574"/>
      <c r="BC13" s="1574"/>
      <c r="BD13" s="1574"/>
      <c r="BE13" s="1520"/>
      <c r="BF13" s="1519"/>
      <c r="BG13" s="1519"/>
      <c r="BH13" s="1574"/>
      <c r="BI13" s="1574"/>
      <c r="BJ13" s="1520"/>
      <c r="BK13" s="1576"/>
      <c r="BL13" s="1574"/>
      <c r="BM13" s="1574"/>
      <c r="BN13" s="1574"/>
      <c r="BO13" s="1520"/>
      <c r="BP13" s="1519"/>
      <c r="BQ13" s="1519"/>
      <c r="BR13" s="1574"/>
      <c r="BS13" s="1574"/>
      <c r="BT13" s="1520"/>
      <c r="BU13" s="1576"/>
      <c r="BV13" s="1574"/>
      <c r="BW13" s="1574"/>
      <c r="BX13" s="1574"/>
      <c r="BY13" s="1520"/>
      <c r="BZ13" s="1519"/>
      <c r="CA13" s="1519"/>
      <c r="CB13" s="1574"/>
      <c r="CC13" s="1574"/>
      <c r="CD13" s="1520"/>
      <c r="CE13" s="1576"/>
    </row>
    <row r="14" spans="1:83" ht="13" thickBot="1">
      <c r="B14" s="1521" t="s">
        <v>1185</v>
      </c>
      <c r="C14" s="1577"/>
      <c r="D14" s="1578"/>
      <c r="E14" s="1578"/>
      <c r="F14" s="1522"/>
      <c r="G14" s="1522"/>
      <c r="H14" s="1522"/>
      <c r="I14" s="1578"/>
      <c r="J14" s="1578"/>
      <c r="K14" s="1522"/>
      <c r="L14" s="1522"/>
      <c r="M14" s="1579"/>
      <c r="N14" s="1578"/>
      <c r="O14" s="1578"/>
      <c r="P14" s="1578"/>
      <c r="Q14" s="1522"/>
      <c r="R14" s="1522"/>
      <c r="S14" s="1522"/>
      <c r="T14" s="1578"/>
      <c r="U14" s="1578"/>
      <c r="V14" s="1522"/>
      <c r="W14" s="1579"/>
      <c r="X14" s="1578"/>
      <c r="Y14" s="1578"/>
      <c r="Z14" s="1578"/>
      <c r="AA14" s="1522"/>
      <c r="AB14" s="1522"/>
      <c r="AC14" s="1522"/>
      <c r="AD14" s="1578"/>
      <c r="AE14" s="1578"/>
      <c r="AF14" s="1522"/>
      <c r="AG14" s="1579"/>
      <c r="AH14" s="1578"/>
      <c r="AI14" s="1578"/>
      <c r="AJ14" s="1578"/>
      <c r="AK14" s="1522"/>
      <c r="AL14" s="1522"/>
      <c r="AM14" s="1522"/>
      <c r="AN14" s="1578"/>
      <c r="AO14" s="1578"/>
      <c r="AP14" s="1522"/>
      <c r="AQ14" s="1579"/>
      <c r="AR14" s="1578"/>
      <c r="AS14" s="1578"/>
      <c r="AT14" s="1578"/>
      <c r="AU14" s="1522"/>
      <c r="AV14" s="1522"/>
      <c r="AW14" s="1522"/>
      <c r="AX14" s="1578"/>
      <c r="AY14" s="1578"/>
      <c r="AZ14" s="1522"/>
      <c r="BA14" s="1579"/>
      <c r="BB14" s="1578"/>
      <c r="BC14" s="1578"/>
      <c r="BD14" s="1578"/>
      <c r="BE14" s="1522"/>
      <c r="BF14" s="1522"/>
      <c r="BG14" s="1522"/>
      <c r="BH14" s="1578"/>
      <c r="BI14" s="1578"/>
      <c r="BJ14" s="1522"/>
      <c r="BK14" s="1579"/>
      <c r="BL14" s="1578"/>
      <c r="BM14" s="1578"/>
      <c r="BN14" s="1578"/>
      <c r="BO14" s="1522"/>
      <c r="BP14" s="1522"/>
      <c r="BQ14" s="1522"/>
      <c r="BR14" s="1578"/>
      <c r="BS14" s="1578"/>
      <c r="BT14" s="1522"/>
      <c r="BU14" s="1579"/>
      <c r="BV14" s="1578"/>
      <c r="BW14" s="1578"/>
      <c r="BX14" s="1578"/>
      <c r="BY14" s="1522"/>
      <c r="BZ14" s="1522"/>
      <c r="CA14" s="1522"/>
      <c r="CB14" s="1578"/>
      <c r="CC14" s="1578"/>
      <c r="CD14" s="1522"/>
      <c r="CE14" s="1579"/>
    </row>
    <row r="15" spans="1:83" ht="13" thickTop="1">
      <c r="B15" s="48" t="s">
        <v>1186</v>
      </c>
      <c r="C15" s="1580"/>
      <c r="D15" s="1581"/>
      <c r="E15" s="1581"/>
      <c r="F15" s="1572"/>
      <c r="G15" s="1572"/>
      <c r="H15" s="1582"/>
      <c r="I15" s="1581"/>
      <c r="J15" s="1581"/>
      <c r="K15" s="1582"/>
      <c r="L15" s="1582"/>
      <c r="M15" s="39"/>
      <c r="N15" s="1581"/>
      <c r="O15" s="1581"/>
      <c r="P15" s="1581"/>
      <c r="T15" s="1581"/>
      <c r="U15" s="1581"/>
      <c r="W15" s="39"/>
      <c r="X15" s="1581"/>
      <c r="Y15" s="1581"/>
      <c r="Z15" s="1581"/>
      <c r="AD15" s="1581"/>
      <c r="AE15" s="1581"/>
      <c r="AG15" s="39"/>
      <c r="AH15" s="1581"/>
      <c r="AI15" s="1581"/>
      <c r="AJ15" s="1581"/>
      <c r="AK15" s="1572"/>
      <c r="AL15" s="1572"/>
      <c r="AM15" s="1582"/>
      <c r="AN15" s="1581"/>
      <c r="AO15" s="1581"/>
      <c r="AP15" s="1582"/>
      <c r="AQ15" s="39"/>
      <c r="AR15" s="1581"/>
      <c r="AS15" s="1581"/>
      <c r="AT15" s="1581"/>
      <c r="AX15" s="1581"/>
      <c r="AY15" s="1581"/>
      <c r="BA15" s="39"/>
      <c r="BB15" s="1581"/>
      <c r="BC15" s="1581"/>
      <c r="BD15" s="1581"/>
      <c r="BH15" s="1581"/>
      <c r="BI15" s="1581"/>
      <c r="BK15" s="39"/>
      <c r="BL15" s="1581"/>
      <c r="BM15" s="1581"/>
      <c r="BN15" s="1581"/>
      <c r="BR15" s="1581"/>
      <c r="BS15" s="1581"/>
      <c r="BU15" s="39"/>
      <c r="BV15" s="1581"/>
      <c r="BW15" s="1581"/>
      <c r="BX15" s="1581"/>
      <c r="CB15" s="1581"/>
      <c r="CC15" s="1581"/>
      <c r="CE15" s="39"/>
    </row>
    <row r="16" spans="1:83" ht="13" thickBot="1">
      <c r="B16" s="1521" t="s">
        <v>1185</v>
      </c>
      <c r="C16" s="1577"/>
      <c r="D16" s="1578"/>
      <c r="E16" s="1578"/>
      <c r="F16" s="1522"/>
      <c r="G16" s="1522"/>
      <c r="H16" s="1522"/>
      <c r="I16" s="1578"/>
      <c r="J16" s="1578"/>
      <c r="K16" s="1522"/>
      <c r="L16" s="1522"/>
      <c r="M16" s="1579"/>
      <c r="N16" s="1578"/>
      <c r="O16" s="1578"/>
      <c r="P16" s="1578"/>
      <c r="Q16" s="1522"/>
      <c r="R16" s="1522"/>
      <c r="S16" s="1522"/>
      <c r="T16" s="1578"/>
      <c r="U16" s="1578"/>
      <c r="V16" s="1522"/>
      <c r="W16" s="1579"/>
      <c r="X16" s="1578"/>
      <c r="Y16" s="1578"/>
      <c r="Z16" s="1578"/>
      <c r="AA16" s="1522"/>
      <c r="AB16" s="1522"/>
      <c r="AC16" s="1522"/>
      <c r="AD16" s="1578"/>
      <c r="AE16" s="1578"/>
      <c r="AF16" s="1522"/>
      <c r="AG16" s="1579"/>
      <c r="AH16" s="1578"/>
      <c r="AI16" s="1578"/>
      <c r="AJ16" s="1578"/>
      <c r="AK16" s="1522"/>
      <c r="AL16" s="1522"/>
      <c r="AM16" s="1522"/>
      <c r="AN16" s="1578"/>
      <c r="AO16" s="1578"/>
      <c r="AP16" s="1522"/>
      <c r="AQ16" s="1579"/>
      <c r="AR16" s="1578"/>
      <c r="AS16" s="1578"/>
      <c r="AT16" s="1578"/>
      <c r="AU16" s="1522"/>
      <c r="AV16" s="1522"/>
      <c r="AW16" s="1522"/>
      <c r="AX16" s="1578"/>
      <c r="AY16" s="1578"/>
      <c r="AZ16" s="1522"/>
      <c r="BA16" s="1579"/>
      <c r="BB16" s="1578"/>
      <c r="BC16" s="1578"/>
      <c r="BD16" s="1578"/>
      <c r="BE16" s="1522"/>
      <c r="BF16" s="1522"/>
      <c r="BG16" s="1522"/>
      <c r="BH16" s="1578"/>
      <c r="BI16" s="1578"/>
      <c r="BJ16" s="1522"/>
      <c r="BK16" s="1579"/>
      <c r="BL16" s="1578"/>
      <c r="BM16" s="1578"/>
      <c r="BN16" s="1578"/>
      <c r="BO16" s="1522"/>
      <c r="BP16" s="1522"/>
      <c r="BQ16" s="1522"/>
      <c r="BR16" s="1578"/>
      <c r="BS16" s="1578"/>
      <c r="BT16" s="1522"/>
      <c r="BU16" s="1579"/>
      <c r="BV16" s="1578"/>
      <c r="BW16" s="1578"/>
      <c r="BX16" s="1578"/>
      <c r="BY16" s="1522"/>
      <c r="BZ16" s="1522"/>
      <c r="CA16" s="1522"/>
      <c r="CB16" s="1578"/>
      <c r="CC16" s="1578"/>
      <c r="CD16" s="1522"/>
      <c r="CE16" s="1579"/>
    </row>
    <row r="17" ht="13" thickTop="1"/>
  </sheetData>
  <mergeCells count="9">
    <mergeCell ref="BB6:BK6"/>
    <mergeCell ref="BO6:BU6"/>
    <mergeCell ref="BV6:CE6"/>
    <mergeCell ref="B3:C4"/>
    <mergeCell ref="C6:M6"/>
    <mergeCell ref="N6:W6"/>
    <mergeCell ref="X6:AG6"/>
    <mergeCell ref="AH6:AQ6"/>
    <mergeCell ref="AR6:BA6"/>
  </mergeCells>
  <hyperlinks>
    <hyperlink ref="D1" location="Consignes!A1" display="CONSIGNES"/>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A1:CT58"/>
  <sheetViews>
    <sheetView showGridLines="0" zoomScale="90" zoomScaleNormal="90" zoomScalePageLayoutView="90" workbookViewId="0">
      <selection activeCell="B3" sqref="B3:D4"/>
    </sheetView>
  </sheetViews>
  <sheetFormatPr baseColWidth="10" defaultColWidth="10.83203125" defaultRowHeight="12" x14ac:dyDescent="0"/>
  <cols>
    <col min="1" max="1" width="2.83203125" style="171" customWidth="1"/>
    <col min="2" max="2" width="49" style="55" customWidth="1"/>
    <col min="3" max="3" width="20.5" style="55" customWidth="1"/>
    <col min="4" max="4" width="20.5" style="662" customWidth="1"/>
    <col min="5" max="5" width="21.33203125" style="662" customWidth="1"/>
    <col min="6" max="8" width="20.5" style="55" customWidth="1"/>
    <col min="9" max="9" width="22.1640625" style="55" customWidth="1"/>
    <col min="10" max="12" width="20.5" style="55" customWidth="1"/>
    <col min="13" max="13" width="22.1640625" style="662" customWidth="1"/>
    <col min="14" max="16" width="20.5" style="55" customWidth="1"/>
    <col min="17" max="17" width="22.1640625" style="55" customWidth="1"/>
    <col min="18" max="20" width="20.5" style="55" customWidth="1"/>
    <col min="21" max="21" width="22.5" style="55" customWidth="1"/>
    <col min="22" max="24" width="20.5" style="55" customWidth="1"/>
    <col min="25" max="25" width="22.83203125" style="55" customWidth="1"/>
    <col min="26" max="28" width="20.5" style="55" customWidth="1"/>
    <col min="29" max="29" width="22.1640625" style="55" customWidth="1"/>
    <col min="30" max="32" width="20.5" style="55" customWidth="1"/>
    <col min="33" max="33" width="22.5" style="55" customWidth="1"/>
    <col min="34" max="36" width="20.5" style="55" customWidth="1"/>
    <col min="37" max="37" width="22.83203125" style="55" customWidth="1"/>
    <col min="38" max="40" width="20.5" style="55" customWidth="1"/>
    <col min="41" max="41" width="22.1640625" style="55" customWidth="1"/>
    <col min="42" max="44" width="20.5" style="55" customWidth="1"/>
    <col min="45" max="45" width="22.5" style="55" customWidth="1"/>
    <col min="46" max="48" width="20.5" style="55" customWidth="1"/>
    <col min="49" max="49" width="22.83203125" style="55" customWidth="1"/>
    <col min="50" max="52" width="20.5" style="55" customWidth="1"/>
    <col min="53" max="53" width="22.1640625" style="55" customWidth="1"/>
    <col min="54" max="56" width="20.5" style="55" customWidth="1"/>
    <col min="57" max="57" width="22.5" style="55" customWidth="1"/>
    <col min="58" max="60" width="20.5" style="55" customWidth="1"/>
    <col min="61" max="61" width="22.83203125" style="55" customWidth="1"/>
    <col min="62" max="64" width="20.5" style="55" customWidth="1"/>
    <col min="65" max="65" width="22.1640625" style="55" customWidth="1"/>
    <col min="66" max="68" width="20.5" style="55" customWidth="1"/>
    <col min="69" max="69" width="22.5" style="55" customWidth="1"/>
    <col min="70" max="72" width="20.5" style="55" customWidth="1"/>
    <col min="73" max="73" width="22.83203125" style="55" customWidth="1"/>
    <col min="74" max="76" width="20.5" style="55" customWidth="1"/>
    <col min="77" max="77" width="22.1640625" style="55" customWidth="1"/>
    <col min="78" max="80" width="20.5" style="55" customWidth="1"/>
    <col min="81" max="81" width="22.5" style="55" customWidth="1"/>
    <col min="82" max="84" width="20.5" style="55" customWidth="1"/>
    <col min="85" max="85" width="22.83203125" style="55" customWidth="1"/>
    <col min="86" max="88" width="20.5" style="55" customWidth="1"/>
    <col min="89" max="89" width="22.1640625" style="55" customWidth="1"/>
    <col min="90" max="92" width="20.5" style="55" customWidth="1"/>
    <col min="93" max="93" width="22.5" style="55" customWidth="1"/>
    <col min="94" max="96" width="20.5" style="55" customWidth="1"/>
    <col min="97" max="97" width="22.83203125" style="55" customWidth="1"/>
    <col min="98" max="98" width="20.5" style="55" customWidth="1"/>
    <col min="99" max="16384" width="10.83203125" style="55"/>
  </cols>
  <sheetData>
    <row r="1" spans="1:98" customFormat="1" ht="14">
      <c r="B1" s="113" t="s">
        <v>704</v>
      </c>
      <c r="C1" s="1533" t="s">
        <v>705</v>
      </c>
      <c r="D1" s="1534" t="s">
        <v>706</v>
      </c>
      <c r="E1" s="1534"/>
      <c r="M1" s="1534"/>
    </row>
    <row r="3" spans="1:98" s="172" customFormat="1" ht="17">
      <c r="A3" s="171"/>
      <c r="B3" s="2260" t="s">
        <v>1187</v>
      </c>
      <c r="C3" s="2260"/>
      <c r="D3" s="2260"/>
      <c r="E3" s="1550"/>
      <c r="M3" s="1550"/>
    </row>
    <row r="4" spans="1:98" s="172" customFormat="1" ht="17">
      <c r="A4" s="171"/>
      <c r="B4" s="2260"/>
      <c r="C4" s="2260"/>
      <c r="D4" s="2260"/>
      <c r="E4" s="1550"/>
      <c r="M4" s="1550"/>
    </row>
    <row r="5" spans="1:98" ht="13" thickBot="1"/>
    <row r="6" spans="1:98" ht="15.75" customHeight="1" thickBot="1">
      <c r="B6" s="173"/>
      <c r="C6" s="2289" t="s">
        <v>1188</v>
      </c>
      <c r="D6" s="2290"/>
      <c r="E6" s="2290"/>
      <c r="F6" s="2291"/>
      <c r="G6" s="2292" t="s">
        <v>1189</v>
      </c>
      <c r="H6" s="2289"/>
      <c r="I6" s="2289"/>
      <c r="J6" s="2293"/>
      <c r="K6" s="2292" t="s">
        <v>708</v>
      </c>
      <c r="L6" s="2289"/>
      <c r="M6" s="2289"/>
      <c r="N6" s="2294"/>
      <c r="O6" s="2290" t="s">
        <v>809</v>
      </c>
      <c r="P6" s="2290"/>
      <c r="Q6" s="2290"/>
      <c r="R6" s="2291"/>
      <c r="S6" s="2292" t="s">
        <v>1190</v>
      </c>
      <c r="T6" s="2289"/>
      <c r="U6" s="2289"/>
      <c r="V6" s="2293"/>
      <c r="W6" s="2290" t="s">
        <v>709</v>
      </c>
      <c r="X6" s="2289"/>
      <c r="Y6" s="2289"/>
      <c r="Z6" s="2294"/>
      <c r="AA6" s="2285" t="s">
        <v>763</v>
      </c>
      <c r="AB6" s="2285"/>
      <c r="AC6" s="2285"/>
      <c r="AD6" s="2288"/>
      <c r="AE6" s="2285" t="s">
        <v>1191</v>
      </c>
      <c r="AF6" s="2286"/>
      <c r="AG6" s="2286"/>
      <c r="AH6" s="2287"/>
      <c r="AI6" s="2285" t="s">
        <v>1192</v>
      </c>
      <c r="AJ6" s="2286"/>
      <c r="AK6" s="2286"/>
      <c r="AL6" s="2287"/>
      <c r="AM6" s="2285" t="s">
        <v>764</v>
      </c>
      <c r="AN6" s="2285"/>
      <c r="AO6" s="2285"/>
      <c r="AP6" s="2288"/>
      <c r="AQ6" s="2285" t="s">
        <v>1193</v>
      </c>
      <c r="AR6" s="2286"/>
      <c r="AS6" s="2286"/>
      <c r="AT6" s="2287"/>
      <c r="AU6" s="2285" t="s">
        <v>1194</v>
      </c>
      <c r="AV6" s="2286"/>
      <c r="AW6" s="2286"/>
      <c r="AX6" s="2287"/>
      <c r="AY6" s="2285" t="s">
        <v>765</v>
      </c>
      <c r="AZ6" s="2285"/>
      <c r="BA6" s="2285"/>
      <c r="BB6" s="2288"/>
      <c r="BC6" s="2285" t="s">
        <v>1195</v>
      </c>
      <c r="BD6" s="2286"/>
      <c r="BE6" s="2286"/>
      <c r="BF6" s="2287"/>
      <c r="BG6" s="2285" t="s">
        <v>1196</v>
      </c>
      <c r="BH6" s="2286"/>
      <c r="BI6" s="2286"/>
      <c r="BJ6" s="2287"/>
      <c r="BK6" s="2285" t="s">
        <v>766</v>
      </c>
      <c r="BL6" s="2285"/>
      <c r="BM6" s="2285"/>
      <c r="BN6" s="2288"/>
      <c r="BO6" s="2285" t="s">
        <v>1197</v>
      </c>
      <c r="BP6" s="2286"/>
      <c r="BQ6" s="2286"/>
      <c r="BR6" s="2287"/>
      <c r="BS6" s="2285" t="s">
        <v>1198</v>
      </c>
      <c r="BT6" s="2286"/>
      <c r="BU6" s="2286"/>
      <c r="BV6" s="2287"/>
      <c r="BW6" s="2285" t="s">
        <v>767</v>
      </c>
      <c r="BX6" s="2285"/>
      <c r="BY6" s="2285"/>
      <c r="BZ6" s="2288"/>
      <c r="CA6" s="2285" t="s">
        <v>1199</v>
      </c>
      <c r="CB6" s="2286"/>
      <c r="CC6" s="2286"/>
      <c r="CD6" s="2287"/>
      <c r="CE6" s="2285" t="s">
        <v>1200</v>
      </c>
      <c r="CF6" s="2286"/>
      <c r="CG6" s="2286"/>
      <c r="CH6" s="2287"/>
      <c r="CI6" s="2285" t="s">
        <v>768</v>
      </c>
      <c r="CJ6" s="2285"/>
      <c r="CK6" s="2285"/>
      <c r="CL6" s="2288"/>
      <c r="CM6" s="2285" t="s">
        <v>1201</v>
      </c>
      <c r="CN6" s="2286"/>
      <c r="CO6" s="2286"/>
      <c r="CP6" s="2287"/>
      <c r="CQ6" s="2285" t="s">
        <v>1202</v>
      </c>
      <c r="CR6" s="2286"/>
      <c r="CS6" s="2286"/>
      <c r="CT6" s="2287"/>
    </row>
    <row r="7" spans="1:98" ht="13" thickBot="1">
      <c r="B7" s="769"/>
      <c r="C7" s="1553" t="s">
        <v>721</v>
      </c>
      <c r="D7" s="1554" t="s">
        <v>725</v>
      </c>
      <c r="E7" s="1583" t="s">
        <v>1177</v>
      </c>
      <c r="F7" s="1583" t="s">
        <v>1178</v>
      </c>
      <c r="G7" s="1584" t="s">
        <v>721</v>
      </c>
      <c r="H7" s="1554" t="s">
        <v>725</v>
      </c>
      <c r="I7" s="1583" t="s">
        <v>1177</v>
      </c>
      <c r="J7" s="1583" t="s">
        <v>1178</v>
      </c>
      <c r="K7" s="1553" t="s">
        <v>721</v>
      </c>
      <c r="L7" s="1554" t="s">
        <v>725</v>
      </c>
      <c r="M7" s="1583" t="s">
        <v>1177</v>
      </c>
      <c r="N7" s="1583" t="s">
        <v>1178</v>
      </c>
      <c r="O7" s="1554" t="s">
        <v>721</v>
      </c>
      <c r="P7" s="1554" t="s">
        <v>725</v>
      </c>
      <c r="Q7" s="1583" t="s">
        <v>1177</v>
      </c>
      <c r="R7" s="1583" t="s">
        <v>1178</v>
      </c>
      <c r="S7" s="1584" t="s">
        <v>721</v>
      </c>
      <c r="T7" s="1554" t="s">
        <v>725</v>
      </c>
      <c r="U7" s="1583" t="s">
        <v>1177</v>
      </c>
      <c r="V7" s="1583" t="s">
        <v>1178</v>
      </c>
      <c r="W7" s="1554" t="s">
        <v>721</v>
      </c>
      <c r="X7" s="1554" t="s">
        <v>725</v>
      </c>
      <c r="Y7" s="1583" t="s">
        <v>1177</v>
      </c>
      <c r="Z7" s="1555" t="s">
        <v>1178</v>
      </c>
      <c r="AA7" s="1585" t="s">
        <v>721</v>
      </c>
      <c r="AB7" s="1585" t="s">
        <v>725</v>
      </c>
      <c r="AC7" s="1586" t="s">
        <v>1177</v>
      </c>
      <c r="AD7" s="1586" t="s">
        <v>1178</v>
      </c>
      <c r="AE7" s="1585" t="s">
        <v>721</v>
      </c>
      <c r="AF7" s="1585" t="s">
        <v>725</v>
      </c>
      <c r="AG7" s="1586" t="s">
        <v>1177</v>
      </c>
      <c r="AH7" s="1587" t="s">
        <v>1178</v>
      </c>
      <c r="AI7" s="1585" t="s">
        <v>721</v>
      </c>
      <c r="AJ7" s="1585" t="s">
        <v>725</v>
      </c>
      <c r="AK7" s="1586" t="s">
        <v>1177</v>
      </c>
      <c r="AL7" s="1587" t="s">
        <v>1178</v>
      </c>
      <c r="AM7" s="1585" t="s">
        <v>721</v>
      </c>
      <c r="AN7" s="1585" t="s">
        <v>725</v>
      </c>
      <c r="AO7" s="1586" t="s">
        <v>1177</v>
      </c>
      <c r="AP7" s="1586" t="s">
        <v>1178</v>
      </c>
      <c r="AQ7" s="1585" t="s">
        <v>721</v>
      </c>
      <c r="AR7" s="1585" t="s">
        <v>725</v>
      </c>
      <c r="AS7" s="1586" t="s">
        <v>1177</v>
      </c>
      <c r="AT7" s="1587" t="s">
        <v>1178</v>
      </c>
      <c r="AU7" s="1585" t="s">
        <v>721</v>
      </c>
      <c r="AV7" s="1585" t="s">
        <v>725</v>
      </c>
      <c r="AW7" s="1586" t="s">
        <v>1177</v>
      </c>
      <c r="AX7" s="1587" t="s">
        <v>1178</v>
      </c>
      <c r="AY7" s="1585" t="s">
        <v>721</v>
      </c>
      <c r="AZ7" s="1585" t="s">
        <v>725</v>
      </c>
      <c r="BA7" s="1586" t="s">
        <v>1177</v>
      </c>
      <c r="BB7" s="1586" t="s">
        <v>1178</v>
      </c>
      <c r="BC7" s="1585" t="s">
        <v>721</v>
      </c>
      <c r="BD7" s="1585" t="s">
        <v>725</v>
      </c>
      <c r="BE7" s="1586" t="s">
        <v>1177</v>
      </c>
      <c r="BF7" s="1587" t="s">
        <v>1178</v>
      </c>
      <c r="BG7" s="1585" t="s">
        <v>721</v>
      </c>
      <c r="BH7" s="1585" t="s">
        <v>725</v>
      </c>
      <c r="BI7" s="1586" t="s">
        <v>1177</v>
      </c>
      <c r="BJ7" s="1587" t="s">
        <v>1178</v>
      </c>
      <c r="BK7" s="1585" t="s">
        <v>721</v>
      </c>
      <c r="BL7" s="1585" t="s">
        <v>725</v>
      </c>
      <c r="BM7" s="1586" t="s">
        <v>1177</v>
      </c>
      <c r="BN7" s="1586" t="s">
        <v>1178</v>
      </c>
      <c r="BO7" s="1585" t="s">
        <v>1203</v>
      </c>
      <c r="BP7" s="1585" t="s">
        <v>725</v>
      </c>
      <c r="BQ7" s="1586" t="s">
        <v>1177</v>
      </c>
      <c r="BR7" s="1587" t="s">
        <v>1178</v>
      </c>
      <c r="BS7" s="1585" t="s">
        <v>721</v>
      </c>
      <c r="BT7" s="1585" t="s">
        <v>725</v>
      </c>
      <c r="BU7" s="1586" t="s">
        <v>1177</v>
      </c>
      <c r="BV7" s="1587" t="s">
        <v>1178</v>
      </c>
      <c r="BW7" s="1585" t="s">
        <v>721</v>
      </c>
      <c r="BX7" s="1585" t="s">
        <v>725</v>
      </c>
      <c r="BY7" s="1586" t="s">
        <v>1177</v>
      </c>
      <c r="BZ7" s="1586" t="s">
        <v>1178</v>
      </c>
      <c r="CA7" s="1585" t="s">
        <v>721</v>
      </c>
      <c r="CB7" s="1585" t="s">
        <v>725</v>
      </c>
      <c r="CC7" s="1586" t="s">
        <v>1177</v>
      </c>
      <c r="CD7" s="1587" t="s">
        <v>1178</v>
      </c>
      <c r="CE7" s="1585" t="s">
        <v>721</v>
      </c>
      <c r="CF7" s="1585" t="s">
        <v>725</v>
      </c>
      <c r="CG7" s="1586" t="s">
        <v>1177</v>
      </c>
      <c r="CH7" s="1587" t="s">
        <v>1178</v>
      </c>
      <c r="CI7" s="1585" t="s">
        <v>721</v>
      </c>
      <c r="CJ7" s="1585" t="s">
        <v>725</v>
      </c>
      <c r="CK7" s="1586" t="s">
        <v>1177</v>
      </c>
      <c r="CL7" s="1586" t="s">
        <v>1178</v>
      </c>
      <c r="CM7" s="1585" t="s">
        <v>721</v>
      </c>
      <c r="CN7" s="1585" t="s">
        <v>725</v>
      </c>
      <c r="CO7" s="1586" t="s">
        <v>1177</v>
      </c>
      <c r="CP7" s="1587" t="s">
        <v>1178</v>
      </c>
      <c r="CQ7" s="1585" t="s">
        <v>721</v>
      </c>
      <c r="CR7" s="1585" t="s">
        <v>725</v>
      </c>
      <c r="CS7" s="1586" t="s">
        <v>1177</v>
      </c>
      <c r="CT7" s="1587" t="s">
        <v>1178</v>
      </c>
    </row>
    <row r="8" spans="1:98" ht="13">
      <c r="B8" s="217" t="s">
        <v>1204</v>
      </c>
      <c r="C8" s="1588"/>
      <c r="D8" s="1589"/>
      <c r="E8" s="1590"/>
      <c r="F8" s="1590"/>
      <c r="G8" s="1588"/>
      <c r="H8" s="1589"/>
      <c r="I8" s="1590"/>
      <c r="J8" s="1590"/>
      <c r="K8" s="1588"/>
      <c r="L8" s="1589"/>
      <c r="M8" s="1590"/>
      <c r="N8" s="1590"/>
      <c r="O8" s="1588"/>
      <c r="P8" s="1589"/>
      <c r="Q8" s="1590"/>
      <c r="R8" s="1590"/>
      <c r="S8" s="1588"/>
      <c r="T8" s="1589"/>
      <c r="U8" s="1590"/>
      <c r="V8" s="1590"/>
      <c r="W8" s="1588"/>
      <c r="X8" s="1589"/>
      <c r="Y8" s="1590"/>
      <c r="Z8" s="1590"/>
      <c r="AA8" s="1588"/>
      <c r="AB8" s="1589"/>
      <c r="AC8" s="1590"/>
      <c r="AD8" s="1590"/>
      <c r="AE8" s="1588"/>
      <c r="AF8" s="1589"/>
      <c r="AG8" s="1590"/>
      <c r="AH8" s="1590"/>
      <c r="AI8" s="1588"/>
      <c r="AJ8" s="1589"/>
      <c r="AK8" s="1590"/>
      <c r="AL8" s="1590"/>
      <c r="AM8" s="1588"/>
      <c r="AN8" s="1589"/>
      <c r="AO8" s="1590"/>
      <c r="AP8" s="1590"/>
      <c r="AQ8" s="1588"/>
      <c r="AR8" s="1589"/>
      <c r="AS8" s="1590"/>
      <c r="AT8" s="1590"/>
      <c r="AU8" s="1588"/>
      <c r="AV8" s="1589"/>
      <c r="AW8" s="1590"/>
      <c r="AX8" s="1590"/>
      <c r="AY8" s="1588"/>
      <c r="AZ8" s="1589"/>
      <c r="BA8" s="1590"/>
      <c r="BB8" s="1590"/>
      <c r="BC8" s="1588"/>
      <c r="BD8" s="1589"/>
      <c r="BE8" s="1590"/>
      <c r="BF8" s="1590"/>
      <c r="BG8" s="1588"/>
      <c r="BH8" s="1589"/>
      <c r="BI8" s="1590"/>
      <c r="BJ8" s="1590"/>
      <c r="BK8" s="1588"/>
      <c r="BL8" s="1589"/>
      <c r="BM8" s="1590"/>
      <c r="BN8" s="1590"/>
      <c r="BO8" s="1588"/>
      <c r="BP8" s="1589"/>
      <c r="BQ8" s="1590"/>
      <c r="BR8" s="1590"/>
      <c r="BS8" s="1588"/>
      <c r="BT8" s="1589"/>
      <c r="BU8" s="1590"/>
      <c r="BV8" s="1590"/>
      <c r="BW8" s="1588"/>
      <c r="BX8" s="1589"/>
      <c r="BY8" s="1590"/>
      <c r="BZ8" s="1590"/>
      <c r="CA8" s="1588"/>
      <c r="CB8" s="1589"/>
      <c r="CC8" s="1590"/>
      <c r="CD8" s="1590"/>
      <c r="CE8" s="1588"/>
      <c r="CF8" s="1589"/>
      <c r="CG8" s="1590"/>
      <c r="CH8" s="1590"/>
      <c r="CI8" s="1588"/>
      <c r="CJ8" s="1589"/>
      <c r="CK8" s="1590"/>
      <c r="CL8" s="1590"/>
      <c r="CM8" s="1588"/>
      <c r="CN8" s="1589"/>
      <c r="CO8" s="1590"/>
      <c r="CP8" s="1590"/>
      <c r="CQ8" s="1588"/>
      <c r="CR8" s="1589"/>
      <c r="CS8" s="1590"/>
      <c r="CT8" s="1590"/>
    </row>
    <row r="9" spans="1:98" ht="13">
      <c r="B9" s="218" t="s">
        <v>1205</v>
      </c>
      <c r="C9" s="2295"/>
      <c r="D9" s="2296"/>
      <c r="E9" s="2296"/>
      <c r="F9" s="2297"/>
      <c r="G9" s="2295"/>
      <c r="H9" s="2296"/>
      <c r="I9" s="2296"/>
      <c r="J9" s="2297"/>
      <c r="K9" s="2295"/>
      <c r="L9" s="2296"/>
      <c r="M9" s="2296"/>
      <c r="N9" s="2297"/>
      <c r="O9" s="2295"/>
      <c r="P9" s="2296"/>
      <c r="Q9" s="2296"/>
      <c r="R9" s="2297"/>
      <c r="S9" s="2295"/>
      <c r="T9" s="2296"/>
      <c r="U9" s="2296"/>
      <c r="V9" s="2297"/>
      <c r="W9" s="2295"/>
      <c r="X9" s="2296"/>
      <c r="Y9" s="2296"/>
      <c r="Z9" s="2297"/>
      <c r="AA9" s="2295"/>
      <c r="AB9" s="2296"/>
      <c r="AC9" s="2296"/>
      <c r="AD9" s="2297"/>
      <c r="AE9" s="2295"/>
      <c r="AF9" s="2296"/>
      <c r="AG9" s="2296"/>
      <c r="AH9" s="2297"/>
      <c r="AI9" s="2295"/>
      <c r="AJ9" s="2296"/>
      <c r="AK9" s="2296"/>
      <c r="AL9" s="2297"/>
      <c r="AM9" s="2295"/>
      <c r="AN9" s="2296"/>
      <c r="AO9" s="2296"/>
      <c r="AP9" s="2297"/>
      <c r="AQ9" s="2295"/>
      <c r="AR9" s="2296"/>
      <c r="AS9" s="2296"/>
      <c r="AT9" s="2297"/>
      <c r="AU9" s="2295"/>
      <c r="AV9" s="2296"/>
      <c r="AW9" s="2296"/>
      <c r="AX9" s="2297"/>
      <c r="AY9" s="2295"/>
      <c r="AZ9" s="2296"/>
      <c r="BA9" s="2296"/>
      <c r="BB9" s="2297"/>
      <c r="BC9" s="2295"/>
      <c r="BD9" s="2296"/>
      <c r="BE9" s="2296"/>
      <c r="BF9" s="2297"/>
      <c r="BG9" s="2295"/>
      <c r="BH9" s="2296"/>
      <c r="BI9" s="2296"/>
      <c r="BJ9" s="2297"/>
      <c r="BK9" s="2295"/>
      <c r="BL9" s="2296"/>
      <c r="BM9" s="2296"/>
      <c r="BN9" s="2297"/>
      <c r="BO9" s="2295"/>
      <c r="BP9" s="2296"/>
      <c r="BQ9" s="2296"/>
      <c r="BR9" s="2297"/>
      <c r="BS9" s="2295"/>
      <c r="BT9" s="2296"/>
      <c r="BU9" s="2296"/>
      <c r="BV9" s="2297"/>
      <c r="BW9" s="2295"/>
      <c r="BX9" s="2296"/>
      <c r="BY9" s="2296"/>
      <c r="BZ9" s="2297"/>
      <c r="CA9" s="2295"/>
      <c r="CB9" s="2296"/>
      <c r="CC9" s="2296"/>
      <c r="CD9" s="2297"/>
      <c r="CE9" s="2295"/>
      <c r="CF9" s="2296"/>
      <c r="CG9" s="2296"/>
      <c r="CH9" s="2297"/>
      <c r="CI9" s="2295"/>
      <c r="CJ9" s="2296"/>
      <c r="CK9" s="2296"/>
      <c r="CL9" s="2297"/>
      <c r="CM9" s="2295"/>
      <c r="CN9" s="2296"/>
      <c r="CO9" s="2296"/>
      <c r="CP9" s="2297"/>
      <c r="CQ9" s="2295"/>
      <c r="CR9" s="2296"/>
      <c r="CS9" s="2296"/>
      <c r="CT9" s="2297"/>
    </row>
    <row r="10" spans="1:98" ht="13">
      <c r="B10" s="218" t="s">
        <v>1206</v>
      </c>
      <c r="C10" s="2298"/>
      <c r="D10" s="2299"/>
      <c r="E10" s="2299"/>
      <c r="F10" s="2300"/>
      <c r="G10" s="2298"/>
      <c r="H10" s="2299"/>
      <c r="I10" s="2299"/>
      <c r="J10" s="2300"/>
      <c r="K10" s="2298"/>
      <c r="L10" s="2299"/>
      <c r="M10" s="2299"/>
      <c r="N10" s="2300"/>
      <c r="O10" s="2298"/>
      <c r="P10" s="2299"/>
      <c r="Q10" s="2299"/>
      <c r="R10" s="2300"/>
      <c r="S10" s="2298"/>
      <c r="T10" s="2299"/>
      <c r="U10" s="2299"/>
      <c r="V10" s="2300"/>
      <c r="W10" s="2298"/>
      <c r="X10" s="2299"/>
      <c r="Y10" s="2299"/>
      <c r="Z10" s="2300"/>
      <c r="AA10" s="2298"/>
      <c r="AB10" s="2299"/>
      <c r="AC10" s="2299"/>
      <c r="AD10" s="2300"/>
      <c r="AE10" s="2298"/>
      <c r="AF10" s="2299"/>
      <c r="AG10" s="2299"/>
      <c r="AH10" s="2300"/>
      <c r="AI10" s="2298"/>
      <c r="AJ10" s="2299"/>
      <c r="AK10" s="2299"/>
      <c r="AL10" s="2300"/>
      <c r="AM10" s="2298"/>
      <c r="AN10" s="2299"/>
      <c r="AO10" s="2299"/>
      <c r="AP10" s="2300"/>
      <c r="AQ10" s="2298"/>
      <c r="AR10" s="2299"/>
      <c r="AS10" s="2299"/>
      <c r="AT10" s="2300"/>
      <c r="AU10" s="2298"/>
      <c r="AV10" s="2299"/>
      <c r="AW10" s="2299"/>
      <c r="AX10" s="2300"/>
      <c r="AY10" s="2298"/>
      <c r="AZ10" s="2299"/>
      <c r="BA10" s="2299"/>
      <c r="BB10" s="2300"/>
      <c r="BC10" s="2298"/>
      <c r="BD10" s="2299"/>
      <c r="BE10" s="2299"/>
      <c r="BF10" s="2300"/>
      <c r="BG10" s="2298"/>
      <c r="BH10" s="2299"/>
      <c r="BI10" s="2299"/>
      <c r="BJ10" s="2300"/>
      <c r="BK10" s="2298"/>
      <c r="BL10" s="2299"/>
      <c r="BM10" s="2299"/>
      <c r="BN10" s="2300"/>
      <c r="BO10" s="2298"/>
      <c r="BP10" s="2299"/>
      <c r="BQ10" s="2299"/>
      <c r="BR10" s="2300"/>
      <c r="BS10" s="2298"/>
      <c r="BT10" s="2299"/>
      <c r="BU10" s="2299"/>
      <c r="BV10" s="2300"/>
      <c r="BW10" s="2298"/>
      <c r="BX10" s="2299"/>
      <c r="BY10" s="2299"/>
      <c r="BZ10" s="2300"/>
      <c r="CA10" s="2298"/>
      <c r="CB10" s="2299"/>
      <c r="CC10" s="2299"/>
      <c r="CD10" s="2300"/>
      <c r="CE10" s="2298"/>
      <c r="CF10" s="2299"/>
      <c r="CG10" s="2299"/>
      <c r="CH10" s="2300"/>
      <c r="CI10" s="2298"/>
      <c r="CJ10" s="2299"/>
      <c r="CK10" s="2299"/>
      <c r="CL10" s="2300"/>
      <c r="CM10" s="2298"/>
      <c r="CN10" s="2299"/>
      <c r="CO10" s="2299"/>
      <c r="CP10" s="2300"/>
      <c r="CQ10" s="2298"/>
      <c r="CR10" s="2299"/>
      <c r="CS10" s="2299"/>
      <c r="CT10" s="2300"/>
    </row>
    <row r="11" spans="1:98" s="129" customFormat="1" ht="13">
      <c r="A11" s="132"/>
      <c r="B11" s="218" t="s">
        <v>1207</v>
      </c>
      <c r="C11" s="2295"/>
      <c r="D11" s="2296"/>
      <c r="E11" s="2296"/>
      <c r="F11" s="2297"/>
      <c r="G11" s="2295"/>
      <c r="H11" s="2296"/>
      <c r="I11" s="2296"/>
      <c r="J11" s="2297"/>
      <c r="K11" s="2295"/>
      <c r="L11" s="2296"/>
      <c r="M11" s="2296"/>
      <c r="N11" s="2297"/>
      <c r="O11" s="2295"/>
      <c r="P11" s="2296"/>
      <c r="Q11" s="2296"/>
      <c r="R11" s="2297"/>
      <c r="S11" s="2295"/>
      <c r="T11" s="2296"/>
      <c r="U11" s="2296"/>
      <c r="V11" s="2297"/>
      <c r="W11" s="2295"/>
      <c r="X11" s="2296"/>
      <c r="Y11" s="2296"/>
      <c r="Z11" s="2297"/>
      <c r="AA11" s="2295"/>
      <c r="AB11" s="2296"/>
      <c r="AC11" s="2296"/>
      <c r="AD11" s="2297"/>
      <c r="AE11" s="2295"/>
      <c r="AF11" s="2296"/>
      <c r="AG11" s="2296"/>
      <c r="AH11" s="2297"/>
      <c r="AI11" s="2295"/>
      <c r="AJ11" s="2296"/>
      <c r="AK11" s="2296"/>
      <c r="AL11" s="2297"/>
      <c r="AM11" s="2295"/>
      <c r="AN11" s="2296"/>
      <c r="AO11" s="2296"/>
      <c r="AP11" s="2297"/>
      <c r="AQ11" s="2295"/>
      <c r="AR11" s="2296"/>
      <c r="AS11" s="2296"/>
      <c r="AT11" s="2297"/>
      <c r="AU11" s="2295"/>
      <c r="AV11" s="2296"/>
      <c r="AW11" s="2296"/>
      <c r="AX11" s="2297"/>
      <c r="AY11" s="2295"/>
      <c r="AZ11" s="2296"/>
      <c r="BA11" s="2296"/>
      <c r="BB11" s="2297"/>
      <c r="BC11" s="2295"/>
      <c r="BD11" s="2296"/>
      <c r="BE11" s="2296"/>
      <c r="BF11" s="2297"/>
      <c r="BG11" s="2295"/>
      <c r="BH11" s="2296"/>
      <c r="BI11" s="2296"/>
      <c r="BJ11" s="2297"/>
      <c r="BK11" s="2295"/>
      <c r="BL11" s="2296"/>
      <c r="BM11" s="2296"/>
      <c r="BN11" s="2297"/>
      <c r="BO11" s="2295"/>
      <c r="BP11" s="2296"/>
      <c r="BQ11" s="2296"/>
      <c r="BR11" s="2297"/>
      <c r="BS11" s="2295"/>
      <c r="BT11" s="2296"/>
      <c r="BU11" s="2296"/>
      <c r="BV11" s="2297"/>
      <c r="BW11" s="2295"/>
      <c r="BX11" s="2296"/>
      <c r="BY11" s="2296"/>
      <c r="BZ11" s="2297"/>
      <c r="CA11" s="2295"/>
      <c r="CB11" s="2296"/>
      <c r="CC11" s="2296"/>
      <c r="CD11" s="2297"/>
      <c r="CE11" s="2295"/>
      <c r="CF11" s="2296"/>
      <c r="CG11" s="2296"/>
      <c r="CH11" s="2297"/>
      <c r="CI11" s="2295"/>
      <c r="CJ11" s="2296"/>
      <c r="CK11" s="2296"/>
      <c r="CL11" s="2297"/>
      <c r="CM11" s="2295"/>
      <c r="CN11" s="2296"/>
      <c r="CO11" s="2296"/>
      <c r="CP11" s="2297"/>
      <c r="CQ11" s="2295"/>
      <c r="CR11" s="2296"/>
      <c r="CS11" s="2296"/>
      <c r="CT11" s="2297"/>
    </row>
    <row r="12" spans="1:98" ht="13">
      <c r="B12" s="216" t="s">
        <v>1208</v>
      </c>
      <c r="C12" s="1591"/>
      <c r="D12" s="1592"/>
      <c r="E12" s="1593"/>
      <c r="F12" s="1594"/>
      <c r="G12" s="1591"/>
      <c r="H12" s="1592"/>
      <c r="I12" s="1594"/>
      <c r="J12" s="1594"/>
      <c r="K12" s="1591"/>
      <c r="L12" s="1592"/>
      <c r="M12" s="1593"/>
      <c r="N12" s="1594"/>
      <c r="O12" s="1591"/>
      <c r="P12" s="1592"/>
      <c r="Q12" s="1593"/>
      <c r="R12" s="1594"/>
      <c r="S12" s="1591"/>
      <c r="T12" s="1592"/>
      <c r="U12" s="1594"/>
      <c r="V12" s="1594"/>
      <c r="W12" s="1591"/>
      <c r="X12" s="1592"/>
      <c r="Y12" s="1593"/>
      <c r="Z12" s="1594"/>
      <c r="AA12" s="1591"/>
      <c r="AB12" s="1592"/>
      <c r="AC12" s="1593"/>
      <c r="AD12" s="1594"/>
      <c r="AE12" s="1591"/>
      <c r="AF12" s="1592"/>
      <c r="AG12" s="1594"/>
      <c r="AH12" s="1594"/>
      <c r="AI12" s="1591"/>
      <c r="AJ12" s="1592"/>
      <c r="AK12" s="1593"/>
      <c r="AL12" s="1594"/>
      <c r="AM12" s="1591"/>
      <c r="AN12" s="1592"/>
      <c r="AO12" s="1593"/>
      <c r="AP12" s="1594"/>
      <c r="AQ12" s="1591"/>
      <c r="AR12" s="1592"/>
      <c r="AS12" s="1594"/>
      <c r="AT12" s="1594"/>
      <c r="AU12" s="1591"/>
      <c r="AV12" s="1592"/>
      <c r="AW12" s="1593"/>
      <c r="AX12" s="1594"/>
      <c r="AY12" s="1591"/>
      <c r="AZ12" s="1592"/>
      <c r="BA12" s="1593"/>
      <c r="BB12" s="1594"/>
      <c r="BC12" s="1591"/>
      <c r="BD12" s="1592"/>
      <c r="BE12" s="1594"/>
      <c r="BF12" s="1594"/>
      <c r="BG12" s="1591"/>
      <c r="BH12" s="1592"/>
      <c r="BI12" s="1593"/>
      <c r="BJ12" s="1594"/>
      <c r="BK12" s="1591"/>
      <c r="BL12" s="1592"/>
      <c r="BM12" s="1593"/>
      <c r="BN12" s="1594"/>
      <c r="BO12" s="1591"/>
      <c r="BP12" s="1592"/>
      <c r="BQ12" s="1594"/>
      <c r="BR12" s="1594"/>
      <c r="BS12" s="1591"/>
      <c r="BT12" s="1592"/>
      <c r="BU12" s="1593"/>
      <c r="BV12" s="1594"/>
      <c r="BW12" s="1591"/>
      <c r="BX12" s="1592"/>
      <c r="BY12" s="1593"/>
      <c r="BZ12" s="1594"/>
      <c r="CA12" s="1591"/>
      <c r="CB12" s="1592"/>
      <c r="CC12" s="1594"/>
      <c r="CD12" s="1594"/>
      <c r="CE12" s="1591"/>
      <c r="CF12" s="1592"/>
      <c r="CG12" s="1593"/>
      <c r="CH12" s="1594"/>
      <c r="CI12" s="1591"/>
      <c r="CJ12" s="1592"/>
      <c r="CK12" s="1593"/>
      <c r="CL12" s="1594"/>
      <c r="CM12" s="1591"/>
      <c r="CN12" s="1592"/>
      <c r="CO12" s="1594"/>
      <c r="CP12" s="1594"/>
      <c r="CQ12" s="1591"/>
      <c r="CR12" s="1592"/>
      <c r="CS12" s="1593"/>
      <c r="CT12" s="1594"/>
    </row>
    <row r="13" spans="1:98" ht="13">
      <c r="B13" s="218" t="s">
        <v>1209</v>
      </c>
      <c r="C13" s="1481"/>
      <c r="D13" s="1595"/>
      <c r="E13" s="1596"/>
      <c r="F13" s="1597"/>
      <c r="G13" s="1481"/>
      <c r="H13" s="1595"/>
      <c r="I13" s="1597"/>
      <c r="J13" s="1597"/>
      <c r="K13" s="1481"/>
      <c r="L13" s="1595"/>
      <c r="M13" s="1596"/>
      <c r="N13" s="1597"/>
      <c r="O13" s="1481"/>
      <c r="P13" s="1595"/>
      <c r="Q13" s="1596"/>
      <c r="R13" s="1597"/>
      <c r="S13" s="1481"/>
      <c r="T13" s="1595"/>
      <c r="U13" s="1597"/>
      <c r="V13" s="1597"/>
      <c r="W13" s="1481"/>
      <c r="X13" s="1595"/>
      <c r="Y13" s="1596"/>
      <c r="Z13" s="1597"/>
      <c r="AA13" s="1481"/>
      <c r="AB13" s="1595"/>
      <c r="AC13" s="1596"/>
      <c r="AD13" s="1597"/>
      <c r="AE13" s="1481"/>
      <c r="AF13" s="1595"/>
      <c r="AG13" s="1597"/>
      <c r="AH13" s="1597"/>
      <c r="AI13" s="1481"/>
      <c r="AJ13" s="1595"/>
      <c r="AK13" s="1596"/>
      <c r="AL13" s="1597"/>
      <c r="AM13" s="1481"/>
      <c r="AN13" s="1595"/>
      <c r="AO13" s="1596"/>
      <c r="AP13" s="1597"/>
      <c r="AQ13" s="1481"/>
      <c r="AR13" s="1595"/>
      <c r="AS13" s="1597"/>
      <c r="AT13" s="1597"/>
      <c r="AU13" s="1481"/>
      <c r="AV13" s="1595"/>
      <c r="AW13" s="1596"/>
      <c r="AX13" s="1597"/>
      <c r="AY13" s="1481"/>
      <c r="AZ13" s="1595"/>
      <c r="BA13" s="1596"/>
      <c r="BB13" s="1597"/>
      <c r="BC13" s="1481"/>
      <c r="BD13" s="1595"/>
      <c r="BE13" s="1597"/>
      <c r="BF13" s="1597"/>
      <c r="BG13" s="1481"/>
      <c r="BH13" s="1595"/>
      <c r="BI13" s="1596"/>
      <c r="BJ13" s="1597"/>
      <c r="BK13" s="1481"/>
      <c r="BL13" s="1595"/>
      <c r="BM13" s="1596"/>
      <c r="BN13" s="1597"/>
      <c r="BO13" s="1481"/>
      <c r="BP13" s="1595"/>
      <c r="BQ13" s="1597"/>
      <c r="BR13" s="1597"/>
      <c r="BS13" s="1481"/>
      <c r="BT13" s="1595"/>
      <c r="BU13" s="1596"/>
      <c r="BV13" s="1597"/>
      <c r="BW13" s="1481"/>
      <c r="BX13" s="1595"/>
      <c r="BY13" s="1596"/>
      <c r="BZ13" s="1597"/>
      <c r="CA13" s="1481"/>
      <c r="CB13" s="1595"/>
      <c r="CC13" s="1597"/>
      <c r="CD13" s="1597"/>
      <c r="CE13" s="1481"/>
      <c r="CF13" s="1595"/>
      <c r="CG13" s="1596"/>
      <c r="CH13" s="1597"/>
      <c r="CI13" s="1481"/>
      <c r="CJ13" s="1595"/>
      <c r="CK13" s="1596"/>
      <c r="CL13" s="1597"/>
      <c r="CM13" s="1481"/>
      <c r="CN13" s="1595"/>
      <c r="CO13" s="1597"/>
      <c r="CP13" s="1597"/>
      <c r="CQ13" s="1481"/>
      <c r="CR13" s="1595"/>
      <c r="CS13" s="1596"/>
      <c r="CT13" s="1597"/>
    </row>
    <row r="14" spans="1:98" s="129" customFormat="1">
      <c r="A14" s="132"/>
      <c r="B14" s="269" t="s">
        <v>1210</v>
      </c>
      <c r="C14" s="1481"/>
      <c r="D14" s="1595"/>
      <c r="E14" s="1596"/>
      <c r="F14" s="1597"/>
      <c r="G14" s="1481"/>
      <c r="H14" s="1595"/>
      <c r="I14" s="1597"/>
      <c r="J14" s="1597"/>
      <c r="K14" s="1481"/>
      <c r="L14" s="1595"/>
      <c r="M14" s="1596"/>
      <c r="N14" s="1597"/>
      <c r="O14" s="1481"/>
      <c r="P14" s="1595"/>
      <c r="Q14" s="1596"/>
      <c r="R14" s="1597"/>
      <c r="S14" s="1481"/>
      <c r="T14" s="1595"/>
      <c r="U14" s="1597"/>
      <c r="V14" s="1597"/>
      <c r="W14" s="1481"/>
      <c r="X14" s="1595"/>
      <c r="Y14" s="1596"/>
      <c r="Z14" s="1597"/>
      <c r="AA14" s="1481"/>
      <c r="AB14" s="1595"/>
      <c r="AC14" s="1596"/>
      <c r="AD14" s="1597"/>
      <c r="AE14" s="1481"/>
      <c r="AF14" s="1595"/>
      <c r="AG14" s="1597"/>
      <c r="AH14" s="1597"/>
      <c r="AI14" s="1481"/>
      <c r="AJ14" s="1595"/>
      <c r="AK14" s="1596"/>
      <c r="AL14" s="1597"/>
      <c r="AM14" s="1481"/>
      <c r="AN14" s="1595"/>
      <c r="AO14" s="1596"/>
      <c r="AP14" s="1597"/>
      <c r="AQ14" s="1481"/>
      <c r="AR14" s="1595"/>
      <c r="AS14" s="1597"/>
      <c r="AT14" s="1597"/>
      <c r="AU14" s="1481"/>
      <c r="AV14" s="1595"/>
      <c r="AW14" s="1596"/>
      <c r="AX14" s="1597"/>
      <c r="AY14" s="1481"/>
      <c r="AZ14" s="1595"/>
      <c r="BA14" s="1596"/>
      <c r="BB14" s="1597"/>
      <c r="BC14" s="1481"/>
      <c r="BD14" s="1595"/>
      <c r="BE14" s="1597"/>
      <c r="BF14" s="1597"/>
      <c r="BG14" s="1481"/>
      <c r="BH14" s="1595"/>
      <c r="BI14" s="1596"/>
      <c r="BJ14" s="1597"/>
      <c r="BK14" s="1481"/>
      <c r="BL14" s="1595"/>
      <c r="BM14" s="1596"/>
      <c r="BN14" s="1597"/>
      <c r="BO14" s="1481"/>
      <c r="BP14" s="1595"/>
      <c r="BQ14" s="1597"/>
      <c r="BR14" s="1597"/>
      <c r="BS14" s="1481"/>
      <c r="BT14" s="1595"/>
      <c r="BU14" s="1596"/>
      <c r="BV14" s="1597"/>
      <c r="BW14" s="1481"/>
      <c r="BX14" s="1595"/>
      <c r="BY14" s="1596"/>
      <c r="BZ14" s="1597"/>
      <c r="CA14" s="1481"/>
      <c r="CB14" s="1595"/>
      <c r="CC14" s="1597"/>
      <c r="CD14" s="1597"/>
      <c r="CE14" s="1481"/>
      <c r="CF14" s="1595"/>
      <c r="CG14" s="1596"/>
      <c r="CH14" s="1597"/>
      <c r="CI14" s="1481"/>
      <c r="CJ14" s="1595"/>
      <c r="CK14" s="1596"/>
      <c r="CL14" s="1597"/>
      <c r="CM14" s="1481"/>
      <c r="CN14" s="1595"/>
      <c r="CO14" s="1597"/>
      <c r="CP14" s="1597"/>
      <c r="CQ14" s="1481"/>
      <c r="CR14" s="1595"/>
      <c r="CS14" s="1596"/>
      <c r="CT14" s="1597"/>
    </row>
    <row r="15" spans="1:98" s="129" customFormat="1">
      <c r="A15" s="132"/>
      <c r="B15" s="269" t="s">
        <v>1211</v>
      </c>
      <c r="C15" s="1481"/>
      <c r="D15" s="1595"/>
      <c r="E15" s="1596"/>
      <c r="F15" s="1597"/>
      <c r="G15" s="1481"/>
      <c r="H15" s="1595"/>
      <c r="I15" s="1597"/>
      <c r="J15" s="1597"/>
      <c r="K15" s="1481"/>
      <c r="L15" s="1595"/>
      <c r="M15" s="1596"/>
      <c r="N15" s="1597"/>
      <c r="O15" s="1481"/>
      <c r="P15" s="1595"/>
      <c r="Q15" s="1596"/>
      <c r="R15" s="1597"/>
      <c r="S15" s="1481"/>
      <c r="T15" s="1595"/>
      <c r="U15" s="1597"/>
      <c r="V15" s="1597"/>
      <c r="W15" s="1481"/>
      <c r="X15" s="1595"/>
      <c r="Y15" s="1596"/>
      <c r="Z15" s="1597"/>
      <c r="AA15" s="1481"/>
      <c r="AB15" s="1595"/>
      <c r="AC15" s="1596"/>
      <c r="AD15" s="1597"/>
      <c r="AE15" s="1481"/>
      <c r="AF15" s="1595"/>
      <c r="AG15" s="1597"/>
      <c r="AH15" s="1597"/>
      <c r="AI15" s="1481"/>
      <c r="AJ15" s="1595"/>
      <c r="AK15" s="1596"/>
      <c r="AL15" s="1597"/>
      <c r="AM15" s="1481"/>
      <c r="AN15" s="1595"/>
      <c r="AO15" s="1596"/>
      <c r="AP15" s="1597"/>
      <c r="AQ15" s="1481"/>
      <c r="AR15" s="1595"/>
      <c r="AS15" s="1597"/>
      <c r="AT15" s="1597"/>
      <c r="AU15" s="1481"/>
      <c r="AV15" s="1595"/>
      <c r="AW15" s="1596"/>
      <c r="AX15" s="1597"/>
      <c r="AY15" s="1481"/>
      <c r="AZ15" s="1595"/>
      <c r="BA15" s="1596"/>
      <c r="BB15" s="1597"/>
      <c r="BC15" s="1481"/>
      <c r="BD15" s="1595"/>
      <c r="BE15" s="1597"/>
      <c r="BF15" s="1597"/>
      <c r="BG15" s="1481"/>
      <c r="BH15" s="1595"/>
      <c r="BI15" s="1596"/>
      <c r="BJ15" s="1597"/>
      <c r="BK15" s="1481"/>
      <c r="BL15" s="1595"/>
      <c r="BM15" s="1596"/>
      <c r="BN15" s="1597"/>
      <c r="BO15" s="1481"/>
      <c r="BP15" s="1595"/>
      <c r="BQ15" s="1597"/>
      <c r="BR15" s="1597"/>
      <c r="BS15" s="1481"/>
      <c r="BT15" s="1595"/>
      <c r="BU15" s="1596"/>
      <c r="BV15" s="1597"/>
      <c r="BW15" s="1481"/>
      <c r="BX15" s="1595"/>
      <c r="BY15" s="1596"/>
      <c r="BZ15" s="1597"/>
      <c r="CA15" s="1481"/>
      <c r="CB15" s="1595"/>
      <c r="CC15" s="1597"/>
      <c r="CD15" s="1597"/>
      <c r="CE15" s="1481"/>
      <c r="CF15" s="1595"/>
      <c r="CG15" s="1596"/>
      <c r="CH15" s="1597"/>
      <c r="CI15" s="1481"/>
      <c r="CJ15" s="1595"/>
      <c r="CK15" s="1596"/>
      <c r="CL15" s="1597"/>
      <c r="CM15" s="1481"/>
      <c r="CN15" s="1595"/>
      <c r="CO15" s="1597"/>
      <c r="CP15" s="1597"/>
      <c r="CQ15" s="1481"/>
      <c r="CR15" s="1595"/>
      <c r="CS15" s="1596"/>
      <c r="CT15" s="1597"/>
    </row>
    <row r="16" spans="1:98" s="129" customFormat="1" ht="13" thickBot="1">
      <c r="A16" s="132"/>
      <c r="B16" s="1598" t="s">
        <v>1212</v>
      </c>
      <c r="C16" s="1599"/>
      <c r="D16" s="1600"/>
      <c r="E16" s="1601"/>
      <c r="F16" s="1601"/>
      <c r="G16" s="1599"/>
      <c r="H16" s="1600"/>
      <c r="I16" s="1601"/>
      <c r="J16" s="1601"/>
      <c r="K16" s="1599"/>
      <c r="L16" s="1600"/>
      <c r="M16" s="1601"/>
      <c r="N16" s="1601"/>
      <c r="O16" s="1599"/>
      <c r="P16" s="1600"/>
      <c r="Q16" s="1601"/>
      <c r="R16" s="1601"/>
      <c r="S16" s="1599"/>
      <c r="T16" s="1600"/>
      <c r="U16" s="1601"/>
      <c r="V16" s="1601"/>
      <c r="W16" s="1599"/>
      <c r="X16" s="1600"/>
      <c r="Y16" s="1601"/>
      <c r="Z16" s="1601"/>
      <c r="AA16" s="1599"/>
      <c r="AB16" s="1600"/>
      <c r="AC16" s="1601"/>
      <c r="AD16" s="1601"/>
      <c r="AE16" s="1599"/>
      <c r="AF16" s="1600"/>
      <c r="AG16" s="1601"/>
      <c r="AH16" s="1601"/>
      <c r="AI16" s="1599"/>
      <c r="AJ16" s="1600"/>
      <c r="AK16" s="1601"/>
      <c r="AL16" s="1601"/>
      <c r="AM16" s="1599"/>
      <c r="AN16" s="1600"/>
      <c r="AO16" s="1601"/>
      <c r="AP16" s="1601"/>
      <c r="AQ16" s="1599"/>
      <c r="AR16" s="1600"/>
      <c r="AS16" s="1601"/>
      <c r="AT16" s="1601"/>
      <c r="AU16" s="1599"/>
      <c r="AV16" s="1600"/>
      <c r="AW16" s="1601"/>
      <c r="AX16" s="1601"/>
      <c r="AY16" s="1599"/>
      <c r="AZ16" s="1600"/>
      <c r="BA16" s="1601"/>
      <c r="BB16" s="1601"/>
      <c r="BC16" s="1599"/>
      <c r="BD16" s="1600"/>
      <c r="BE16" s="1601"/>
      <c r="BF16" s="1601"/>
      <c r="BG16" s="1599"/>
      <c r="BH16" s="1600"/>
      <c r="BI16" s="1601"/>
      <c r="BJ16" s="1601"/>
      <c r="BK16" s="1599"/>
      <c r="BL16" s="1600"/>
      <c r="BM16" s="1601"/>
      <c r="BN16" s="1601"/>
      <c r="BO16" s="1599"/>
      <c r="BP16" s="1600"/>
      <c r="BQ16" s="1601"/>
      <c r="BR16" s="1601"/>
      <c r="BS16" s="1599"/>
      <c r="BT16" s="1600"/>
      <c r="BU16" s="1601"/>
      <c r="BV16" s="1601"/>
      <c r="BW16" s="1599"/>
      <c r="BX16" s="1600"/>
      <c r="BY16" s="1601"/>
      <c r="BZ16" s="1601"/>
      <c r="CA16" s="1599"/>
      <c r="CB16" s="1600"/>
      <c r="CC16" s="1601"/>
      <c r="CD16" s="1601"/>
      <c r="CE16" s="1599"/>
      <c r="CF16" s="1600"/>
      <c r="CG16" s="1601"/>
      <c r="CH16" s="1601"/>
      <c r="CI16" s="1599"/>
      <c r="CJ16" s="1600"/>
      <c r="CK16" s="1601"/>
      <c r="CL16" s="1601"/>
      <c r="CM16" s="1599"/>
      <c r="CN16" s="1600"/>
      <c r="CO16" s="1601"/>
      <c r="CP16" s="1601"/>
      <c r="CQ16" s="1599"/>
      <c r="CR16" s="1600"/>
      <c r="CS16" s="1601"/>
      <c r="CT16" s="1601"/>
    </row>
    <row r="17" spans="2:98" ht="13">
      <c r="B17" s="218" t="s">
        <v>1213</v>
      </c>
      <c r="C17" s="1481"/>
      <c r="D17" s="1595"/>
      <c r="E17" s="1596"/>
      <c r="F17" s="1597"/>
      <c r="G17" s="1481"/>
      <c r="H17" s="1595"/>
      <c r="I17" s="1597"/>
      <c r="J17" s="1597"/>
      <c r="K17" s="1481"/>
      <c r="L17" s="1595"/>
      <c r="M17" s="1596"/>
      <c r="N17" s="1597"/>
      <c r="O17" s="1481"/>
      <c r="P17" s="1595"/>
      <c r="Q17" s="1596"/>
      <c r="R17" s="1597"/>
      <c r="S17" s="1481"/>
      <c r="T17" s="1595"/>
      <c r="U17" s="1597"/>
      <c r="V17" s="1597"/>
      <c r="W17" s="1481"/>
      <c r="X17" s="1595"/>
      <c r="Y17" s="1596"/>
      <c r="Z17" s="1597"/>
      <c r="AA17" s="1481"/>
      <c r="AB17" s="1595"/>
      <c r="AC17" s="1596"/>
      <c r="AD17" s="1597"/>
      <c r="AE17" s="1481"/>
      <c r="AF17" s="1595"/>
      <c r="AG17" s="1597"/>
      <c r="AH17" s="1597"/>
      <c r="AI17" s="1481"/>
      <c r="AJ17" s="1595"/>
      <c r="AK17" s="1596"/>
      <c r="AL17" s="1597"/>
      <c r="AM17" s="1481"/>
      <c r="AN17" s="1595"/>
      <c r="AO17" s="1596"/>
      <c r="AP17" s="1597"/>
      <c r="AQ17" s="1481"/>
      <c r="AR17" s="1595"/>
      <c r="AS17" s="1597"/>
      <c r="AT17" s="1597"/>
      <c r="AU17" s="1481"/>
      <c r="AV17" s="1595"/>
      <c r="AW17" s="1596"/>
      <c r="AX17" s="1597"/>
      <c r="AY17" s="1481"/>
      <c r="AZ17" s="1595"/>
      <c r="BA17" s="1596"/>
      <c r="BB17" s="1597"/>
      <c r="BC17" s="1481"/>
      <c r="BD17" s="1595"/>
      <c r="BE17" s="1597"/>
      <c r="BF17" s="1597"/>
      <c r="BG17" s="1481"/>
      <c r="BH17" s="1595"/>
      <c r="BI17" s="1596"/>
      <c r="BJ17" s="1597"/>
      <c r="BK17" s="1481"/>
      <c r="BL17" s="1595"/>
      <c r="BM17" s="1596"/>
      <c r="BN17" s="1597"/>
      <c r="BO17" s="1481"/>
      <c r="BP17" s="1595"/>
      <c r="BQ17" s="1597"/>
      <c r="BR17" s="1597"/>
      <c r="BS17" s="1481"/>
      <c r="BT17" s="1595"/>
      <c r="BU17" s="1596"/>
      <c r="BV17" s="1597"/>
      <c r="BW17" s="1481"/>
      <c r="BX17" s="1595"/>
      <c r="BY17" s="1596"/>
      <c r="BZ17" s="1597"/>
      <c r="CA17" s="1481"/>
      <c r="CB17" s="1595"/>
      <c r="CC17" s="1597"/>
      <c r="CD17" s="1597"/>
      <c r="CE17" s="1481"/>
      <c r="CF17" s="1595"/>
      <c r="CG17" s="1596"/>
      <c r="CH17" s="1597"/>
      <c r="CI17" s="1481"/>
      <c r="CJ17" s="1595"/>
      <c r="CK17" s="1596"/>
      <c r="CL17" s="1597"/>
      <c r="CM17" s="1481"/>
      <c r="CN17" s="1595"/>
      <c r="CO17" s="1597"/>
      <c r="CP17" s="1597"/>
      <c r="CQ17" s="1481"/>
      <c r="CR17" s="1595"/>
      <c r="CS17" s="1596"/>
      <c r="CT17" s="1597"/>
    </row>
    <row r="18" spans="2:98" ht="13">
      <c r="B18" s="218" t="s">
        <v>1214</v>
      </c>
      <c r="C18" s="1481"/>
      <c r="D18" s="1595"/>
      <c r="E18" s="1596"/>
      <c r="F18" s="1597"/>
      <c r="G18" s="1481"/>
      <c r="H18" s="1595"/>
      <c r="I18" s="1597"/>
      <c r="J18" s="1597"/>
      <c r="K18" s="1481"/>
      <c r="L18" s="1595"/>
      <c r="M18" s="1596"/>
      <c r="N18" s="1597"/>
      <c r="O18" s="1481"/>
      <c r="P18" s="1595"/>
      <c r="Q18" s="1596"/>
      <c r="R18" s="1597"/>
      <c r="S18" s="1481"/>
      <c r="T18" s="1595"/>
      <c r="U18" s="1597"/>
      <c r="V18" s="1597"/>
      <c r="W18" s="1481"/>
      <c r="X18" s="1595"/>
      <c r="Y18" s="1596"/>
      <c r="Z18" s="1597"/>
      <c r="AA18" s="1481"/>
      <c r="AB18" s="1595"/>
      <c r="AC18" s="1596"/>
      <c r="AD18" s="1597"/>
      <c r="AE18" s="1481"/>
      <c r="AF18" s="1595"/>
      <c r="AG18" s="1597"/>
      <c r="AH18" s="1597"/>
      <c r="AI18" s="1481"/>
      <c r="AJ18" s="1595"/>
      <c r="AK18" s="1596"/>
      <c r="AL18" s="1597"/>
      <c r="AM18" s="1481"/>
      <c r="AN18" s="1595"/>
      <c r="AO18" s="1596"/>
      <c r="AP18" s="1597"/>
      <c r="AQ18" s="1481"/>
      <c r="AR18" s="1595"/>
      <c r="AS18" s="1597"/>
      <c r="AT18" s="1597"/>
      <c r="AU18" s="1481"/>
      <c r="AV18" s="1595"/>
      <c r="AW18" s="1596"/>
      <c r="AX18" s="1597"/>
      <c r="AY18" s="1481"/>
      <c r="AZ18" s="1595"/>
      <c r="BA18" s="1596"/>
      <c r="BB18" s="1597"/>
      <c r="BC18" s="1481"/>
      <c r="BD18" s="1595"/>
      <c r="BE18" s="1597"/>
      <c r="BF18" s="1597"/>
      <c r="BG18" s="1481"/>
      <c r="BH18" s="1595"/>
      <c r="BI18" s="1596"/>
      <c r="BJ18" s="1597"/>
      <c r="BK18" s="1481"/>
      <c r="BL18" s="1595"/>
      <c r="BM18" s="1596"/>
      <c r="BN18" s="1597"/>
      <c r="BO18" s="1481"/>
      <c r="BP18" s="1595"/>
      <c r="BQ18" s="1597"/>
      <c r="BR18" s="1597"/>
      <c r="BS18" s="1481"/>
      <c r="BT18" s="1595"/>
      <c r="BU18" s="1596"/>
      <c r="BV18" s="1597"/>
      <c r="BW18" s="1481"/>
      <c r="BX18" s="1595"/>
      <c r="BY18" s="1596"/>
      <c r="BZ18" s="1597"/>
      <c r="CA18" s="1481"/>
      <c r="CB18" s="1595"/>
      <c r="CC18" s="1597"/>
      <c r="CD18" s="1597"/>
      <c r="CE18" s="1481"/>
      <c r="CF18" s="1595"/>
      <c r="CG18" s="1596"/>
      <c r="CH18" s="1597"/>
      <c r="CI18" s="1481"/>
      <c r="CJ18" s="1595"/>
      <c r="CK18" s="1596"/>
      <c r="CL18" s="1597"/>
      <c r="CM18" s="1481"/>
      <c r="CN18" s="1595"/>
      <c r="CO18" s="1597"/>
      <c r="CP18" s="1597"/>
      <c r="CQ18" s="1481"/>
      <c r="CR18" s="1595"/>
      <c r="CS18" s="1596"/>
      <c r="CT18" s="1597"/>
    </row>
    <row r="19" spans="2:98" ht="13">
      <c r="B19" s="1602" t="s">
        <v>1211</v>
      </c>
      <c r="C19" s="1481"/>
      <c r="D19" s="1595"/>
      <c r="E19" s="1596"/>
      <c r="F19" s="1597"/>
      <c r="G19" s="1481"/>
      <c r="H19" s="1595"/>
      <c r="I19" s="1597"/>
      <c r="J19" s="1597"/>
      <c r="K19" s="1481"/>
      <c r="L19" s="1595"/>
      <c r="M19" s="1596"/>
      <c r="N19" s="1597"/>
      <c r="O19" s="1481"/>
      <c r="P19" s="1595"/>
      <c r="Q19" s="1596"/>
      <c r="R19" s="1597"/>
      <c r="S19" s="1481"/>
      <c r="T19" s="1595"/>
      <c r="U19" s="1597"/>
      <c r="V19" s="1597"/>
      <c r="W19" s="1481"/>
      <c r="X19" s="1595"/>
      <c r="Y19" s="1596"/>
      <c r="Z19" s="1597"/>
      <c r="AA19" s="1481"/>
      <c r="AB19" s="1595"/>
      <c r="AC19" s="1596"/>
      <c r="AD19" s="1597"/>
      <c r="AE19" s="1481"/>
      <c r="AF19" s="1595"/>
      <c r="AG19" s="1597"/>
      <c r="AH19" s="1597"/>
      <c r="AI19" s="1481"/>
      <c r="AJ19" s="1595"/>
      <c r="AK19" s="1596"/>
      <c r="AL19" s="1597"/>
      <c r="AM19" s="1481"/>
      <c r="AN19" s="1595"/>
      <c r="AO19" s="1596"/>
      <c r="AP19" s="1597"/>
      <c r="AQ19" s="1481"/>
      <c r="AR19" s="1595"/>
      <c r="AS19" s="1597"/>
      <c r="AT19" s="1597"/>
      <c r="AU19" s="1481"/>
      <c r="AV19" s="1595"/>
      <c r="AW19" s="1596"/>
      <c r="AX19" s="1597"/>
      <c r="AY19" s="1481"/>
      <c r="AZ19" s="1595"/>
      <c r="BA19" s="1596"/>
      <c r="BB19" s="1597"/>
      <c r="BC19" s="1481"/>
      <c r="BD19" s="1595"/>
      <c r="BE19" s="1597"/>
      <c r="BF19" s="1597"/>
      <c r="BG19" s="1481"/>
      <c r="BH19" s="1595"/>
      <c r="BI19" s="1596"/>
      <c r="BJ19" s="1597"/>
      <c r="BK19" s="1481"/>
      <c r="BL19" s="1595"/>
      <c r="BM19" s="1596"/>
      <c r="BN19" s="1597"/>
      <c r="BO19" s="1481"/>
      <c r="BP19" s="1595"/>
      <c r="BQ19" s="1597"/>
      <c r="BR19" s="1597"/>
      <c r="BS19" s="1481"/>
      <c r="BT19" s="1595"/>
      <c r="BU19" s="1596"/>
      <c r="BV19" s="1597"/>
      <c r="BW19" s="1481"/>
      <c r="BX19" s="1595"/>
      <c r="BY19" s="1596"/>
      <c r="BZ19" s="1597"/>
      <c r="CA19" s="1481"/>
      <c r="CB19" s="1595"/>
      <c r="CC19" s="1597"/>
      <c r="CD19" s="1597"/>
      <c r="CE19" s="1481"/>
      <c r="CF19" s="1595"/>
      <c r="CG19" s="1596"/>
      <c r="CH19" s="1597"/>
      <c r="CI19" s="1481"/>
      <c r="CJ19" s="1595"/>
      <c r="CK19" s="1596"/>
      <c r="CL19" s="1597"/>
      <c r="CM19" s="1481"/>
      <c r="CN19" s="1595"/>
      <c r="CO19" s="1597"/>
      <c r="CP19" s="1597"/>
      <c r="CQ19" s="1481"/>
      <c r="CR19" s="1595"/>
      <c r="CS19" s="1596"/>
      <c r="CT19" s="1597"/>
    </row>
    <row r="20" spans="2:98" ht="14" thickBot="1">
      <c r="B20" s="1603" t="s">
        <v>1215</v>
      </c>
      <c r="C20" s="1599"/>
      <c r="D20" s="1600"/>
      <c r="E20" s="1601"/>
      <c r="F20" s="1601"/>
      <c r="G20" s="1599"/>
      <c r="H20" s="1600"/>
      <c r="I20" s="1601"/>
      <c r="J20" s="1601"/>
      <c r="K20" s="1599"/>
      <c r="L20" s="1600"/>
      <c r="M20" s="1601"/>
      <c r="N20" s="1601"/>
      <c r="O20" s="1599"/>
      <c r="P20" s="1600"/>
      <c r="Q20" s="1601"/>
      <c r="R20" s="1601"/>
      <c r="S20" s="1599"/>
      <c r="T20" s="1600"/>
      <c r="U20" s="1601"/>
      <c r="V20" s="1601"/>
      <c r="W20" s="1599"/>
      <c r="X20" s="1600"/>
      <c r="Y20" s="1601"/>
      <c r="Z20" s="1601"/>
      <c r="AA20" s="1599"/>
      <c r="AB20" s="1600"/>
      <c r="AC20" s="1601"/>
      <c r="AD20" s="1601"/>
      <c r="AE20" s="1599"/>
      <c r="AF20" s="1600"/>
      <c r="AG20" s="1601"/>
      <c r="AH20" s="1601"/>
      <c r="AI20" s="1599"/>
      <c r="AJ20" s="1600"/>
      <c r="AK20" s="1601"/>
      <c r="AL20" s="1601"/>
      <c r="AM20" s="1599"/>
      <c r="AN20" s="1600"/>
      <c r="AO20" s="1601"/>
      <c r="AP20" s="1601"/>
      <c r="AQ20" s="1599"/>
      <c r="AR20" s="1600"/>
      <c r="AS20" s="1601"/>
      <c r="AT20" s="1601"/>
      <c r="AU20" s="1599"/>
      <c r="AV20" s="1600"/>
      <c r="AW20" s="1601"/>
      <c r="AX20" s="1601"/>
      <c r="AY20" s="1599"/>
      <c r="AZ20" s="1600"/>
      <c r="BA20" s="1601"/>
      <c r="BB20" s="1601"/>
      <c r="BC20" s="1599"/>
      <c r="BD20" s="1600"/>
      <c r="BE20" s="1601"/>
      <c r="BF20" s="1601"/>
      <c r="BG20" s="1599"/>
      <c r="BH20" s="1600"/>
      <c r="BI20" s="1601"/>
      <c r="BJ20" s="1601"/>
      <c r="BK20" s="1599"/>
      <c r="BL20" s="1600"/>
      <c r="BM20" s="1601"/>
      <c r="BN20" s="1601"/>
      <c r="BO20" s="1599"/>
      <c r="BP20" s="1600"/>
      <c r="BQ20" s="1601"/>
      <c r="BR20" s="1601"/>
      <c r="BS20" s="1599"/>
      <c r="BT20" s="1600"/>
      <c r="BU20" s="1601"/>
      <c r="BV20" s="1601"/>
      <c r="BW20" s="1599"/>
      <c r="BX20" s="1600"/>
      <c r="BY20" s="1601"/>
      <c r="BZ20" s="1601"/>
      <c r="CA20" s="1599"/>
      <c r="CB20" s="1600"/>
      <c r="CC20" s="1601"/>
      <c r="CD20" s="1601"/>
      <c r="CE20" s="1599"/>
      <c r="CF20" s="1600"/>
      <c r="CG20" s="1601"/>
      <c r="CH20" s="1601"/>
      <c r="CI20" s="1599"/>
      <c r="CJ20" s="1600"/>
      <c r="CK20" s="1601"/>
      <c r="CL20" s="1601"/>
      <c r="CM20" s="1599"/>
      <c r="CN20" s="1600"/>
      <c r="CO20" s="1601"/>
      <c r="CP20" s="1601"/>
      <c r="CQ20" s="1599"/>
      <c r="CR20" s="1600"/>
      <c r="CS20" s="1601"/>
      <c r="CT20" s="1601"/>
    </row>
    <row r="21" spans="2:98" ht="13">
      <c r="B21" s="1604" t="s">
        <v>1216</v>
      </c>
      <c r="C21" s="2301"/>
      <c r="D21" s="2302"/>
      <c r="E21" s="2302"/>
      <c r="F21" s="2302"/>
      <c r="G21" s="2301"/>
      <c r="H21" s="2302"/>
      <c r="I21" s="2302"/>
      <c r="J21" s="2302"/>
      <c r="K21" s="2301"/>
      <c r="L21" s="2302"/>
      <c r="M21" s="2302"/>
      <c r="N21" s="2302"/>
      <c r="O21" s="2301"/>
      <c r="P21" s="2302"/>
      <c r="Q21" s="2302"/>
      <c r="R21" s="2302"/>
      <c r="S21" s="2301"/>
      <c r="T21" s="2302"/>
      <c r="U21" s="2302"/>
      <c r="V21" s="2302"/>
      <c r="W21" s="2301"/>
      <c r="X21" s="2302"/>
      <c r="Y21" s="2302"/>
      <c r="Z21" s="2302"/>
      <c r="AA21" s="2301"/>
      <c r="AB21" s="2302"/>
      <c r="AC21" s="2302"/>
      <c r="AD21" s="2302"/>
      <c r="AE21" s="2301"/>
      <c r="AF21" s="2302"/>
      <c r="AG21" s="2302"/>
      <c r="AH21" s="2302"/>
      <c r="AI21" s="2301"/>
      <c r="AJ21" s="2302"/>
      <c r="AK21" s="2302"/>
      <c r="AL21" s="2302"/>
      <c r="AM21" s="2301"/>
      <c r="AN21" s="2302"/>
      <c r="AO21" s="2302"/>
      <c r="AP21" s="2302"/>
      <c r="AQ21" s="2301"/>
      <c r="AR21" s="2302"/>
      <c r="AS21" s="2302"/>
      <c r="AT21" s="2302"/>
      <c r="AU21" s="2301"/>
      <c r="AV21" s="2302"/>
      <c r="AW21" s="2302"/>
      <c r="AX21" s="2302"/>
      <c r="AY21" s="2301"/>
      <c r="AZ21" s="2302"/>
      <c r="BA21" s="2302"/>
      <c r="BB21" s="2302"/>
      <c r="BC21" s="2301"/>
      <c r="BD21" s="2302"/>
      <c r="BE21" s="2302"/>
      <c r="BF21" s="2302"/>
      <c r="BG21" s="2301"/>
      <c r="BH21" s="2302"/>
      <c r="BI21" s="2302"/>
      <c r="BJ21" s="2302"/>
      <c r="BK21" s="2301"/>
      <c r="BL21" s="2302"/>
      <c r="BM21" s="2302"/>
      <c r="BN21" s="2302"/>
      <c r="BO21" s="2301"/>
      <c r="BP21" s="2302"/>
      <c r="BQ21" s="2302"/>
      <c r="BR21" s="2302"/>
      <c r="BS21" s="2301"/>
      <c r="BT21" s="2302"/>
      <c r="BU21" s="2302"/>
      <c r="BV21" s="2302"/>
      <c r="BW21" s="2301"/>
      <c r="BX21" s="2302"/>
      <c r="BY21" s="2302"/>
      <c r="BZ21" s="2302"/>
      <c r="CA21" s="2301"/>
      <c r="CB21" s="2302"/>
      <c r="CC21" s="2302"/>
      <c r="CD21" s="2302"/>
      <c r="CE21" s="2301"/>
      <c r="CF21" s="2302"/>
      <c r="CG21" s="2302"/>
      <c r="CH21" s="2302"/>
      <c r="CI21" s="2301"/>
      <c r="CJ21" s="2302"/>
      <c r="CK21" s="2302"/>
      <c r="CL21" s="2302"/>
      <c r="CM21" s="2301"/>
      <c r="CN21" s="2302"/>
      <c r="CO21" s="2302"/>
      <c r="CP21" s="2302"/>
      <c r="CQ21" s="2301"/>
      <c r="CR21" s="2302"/>
      <c r="CS21" s="2302"/>
      <c r="CT21" s="2302"/>
    </row>
    <row r="22" spans="2:98" ht="14" thickBot="1">
      <c r="B22" s="1605" t="s">
        <v>1217</v>
      </c>
      <c r="C22" s="2303"/>
      <c r="D22" s="2304"/>
      <c r="E22" s="2304"/>
      <c r="F22" s="2304"/>
      <c r="G22" s="2303"/>
      <c r="H22" s="2304"/>
      <c r="I22" s="2304"/>
      <c r="J22" s="2304"/>
      <c r="K22" s="2303"/>
      <c r="L22" s="2304"/>
      <c r="M22" s="2304"/>
      <c r="N22" s="2304"/>
      <c r="O22" s="2303"/>
      <c r="P22" s="2304"/>
      <c r="Q22" s="2304"/>
      <c r="R22" s="2304"/>
      <c r="S22" s="2303"/>
      <c r="T22" s="2304"/>
      <c r="U22" s="2304"/>
      <c r="V22" s="2304"/>
      <c r="W22" s="2303"/>
      <c r="X22" s="2304"/>
      <c r="Y22" s="2304"/>
      <c r="Z22" s="2304"/>
      <c r="AA22" s="2303"/>
      <c r="AB22" s="2304"/>
      <c r="AC22" s="2304"/>
      <c r="AD22" s="2304"/>
      <c r="AE22" s="2303"/>
      <c r="AF22" s="2304"/>
      <c r="AG22" s="2304"/>
      <c r="AH22" s="2304"/>
      <c r="AI22" s="2303"/>
      <c r="AJ22" s="2304"/>
      <c r="AK22" s="2304"/>
      <c r="AL22" s="2304"/>
      <c r="AM22" s="2303"/>
      <c r="AN22" s="2304"/>
      <c r="AO22" s="2304"/>
      <c r="AP22" s="2304"/>
      <c r="AQ22" s="2303"/>
      <c r="AR22" s="2304"/>
      <c r="AS22" s="2304"/>
      <c r="AT22" s="2304"/>
      <c r="AU22" s="2303"/>
      <c r="AV22" s="2304"/>
      <c r="AW22" s="2304"/>
      <c r="AX22" s="2304"/>
      <c r="AY22" s="2303"/>
      <c r="AZ22" s="2304"/>
      <c r="BA22" s="2304"/>
      <c r="BB22" s="2304"/>
      <c r="BC22" s="2303"/>
      <c r="BD22" s="2304"/>
      <c r="BE22" s="2304"/>
      <c r="BF22" s="2304"/>
      <c r="BG22" s="2303"/>
      <c r="BH22" s="2304"/>
      <c r="BI22" s="2304"/>
      <c r="BJ22" s="2304"/>
      <c r="BK22" s="2303"/>
      <c r="BL22" s="2304"/>
      <c r="BM22" s="2304"/>
      <c r="BN22" s="2304"/>
      <c r="BO22" s="2303"/>
      <c r="BP22" s="2304"/>
      <c r="BQ22" s="2304"/>
      <c r="BR22" s="2304"/>
      <c r="BS22" s="2303"/>
      <c r="BT22" s="2304"/>
      <c r="BU22" s="2304"/>
      <c r="BV22" s="2304"/>
      <c r="BW22" s="2303"/>
      <c r="BX22" s="2304"/>
      <c r="BY22" s="2304"/>
      <c r="BZ22" s="2304"/>
      <c r="CA22" s="2303"/>
      <c r="CB22" s="2304"/>
      <c r="CC22" s="2304"/>
      <c r="CD22" s="2304"/>
      <c r="CE22" s="2303"/>
      <c r="CF22" s="2304"/>
      <c r="CG22" s="2304"/>
      <c r="CH22" s="2304"/>
      <c r="CI22" s="2303"/>
      <c r="CJ22" s="2304"/>
      <c r="CK22" s="2304"/>
      <c r="CL22" s="2304"/>
      <c r="CM22" s="2303"/>
      <c r="CN22" s="2304"/>
      <c r="CO22" s="2304"/>
      <c r="CP22" s="2304"/>
      <c r="CQ22" s="2303"/>
      <c r="CR22" s="2304"/>
      <c r="CS22" s="2304"/>
      <c r="CT22" s="2304"/>
    </row>
    <row r="23" spans="2:98" ht="13">
      <c r="B23" s="217" t="s">
        <v>1218</v>
      </c>
      <c r="C23" s="1606"/>
      <c r="D23" s="1607"/>
      <c r="E23" s="1608"/>
      <c r="F23" s="1608"/>
      <c r="G23" s="1606"/>
      <c r="H23" s="1607"/>
      <c r="I23" s="1608"/>
      <c r="J23" s="1608"/>
      <c r="K23" s="1606"/>
      <c r="L23" s="1607"/>
      <c r="M23" s="1608"/>
      <c r="N23" s="1608"/>
      <c r="O23" s="1606"/>
      <c r="P23" s="1607"/>
      <c r="Q23" s="1608"/>
      <c r="R23" s="1608"/>
      <c r="S23" s="1606"/>
      <c r="T23" s="1607"/>
      <c r="U23" s="1608"/>
      <c r="V23" s="1608"/>
      <c r="W23" s="1606"/>
      <c r="X23" s="1607"/>
      <c r="Y23" s="1608"/>
      <c r="Z23" s="1608"/>
      <c r="AA23" s="1606"/>
      <c r="AB23" s="1607"/>
      <c r="AC23" s="1608"/>
      <c r="AD23" s="1608"/>
      <c r="AE23" s="1606"/>
      <c r="AF23" s="1607"/>
      <c r="AG23" s="1608"/>
      <c r="AH23" s="1608"/>
      <c r="AI23" s="1606"/>
      <c r="AJ23" s="1607"/>
      <c r="AK23" s="1608"/>
      <c r="AL23" s="1608"/>
      <c r="AM23" s="1606"/>
      <c r="AN23" s="1607"/>
      <c r="AO23" s="1608"/>
      <c r="AP23" s="1608"/>
      <c r="AQ23" s="1606"/>
      <c r="AR23" s="1607"/>
      <c r="AS23" s="1608"/>
      <c r="AT23" s="1608"/>
      <c r="AU23" s="1606"/>
      <c r="AV23" s="1607"/>
      <c r="AW23" s="1608"/>
      <c r="AX23" s="1608"/>
      <c r="AY23" s="1606"/>
      <c r="AZ23" s="1607"/>
      <c r="BA23" s="1608"/>
      <c r="BB23" s="1608"/>
      <c r="BC23" s="1606"/>
      <c r="BD23" s="1607"/>
      <c r="BE23" s="1608"/>
      <c r="BF23" s="1608"/>
      <c r="BG23" s="1606"/>
      <c r="BH23" s="1607"/>
      <c r="BI23" s="1608"/>
      <c r="BJ23" s="1608"/>
      <c r="BK23" s="1606"/>
      <c r="BL23" s="1607"/>
      <c r="BM23" s="1608"/>
      <c r="BN23" s="1608"/>
      <c r="BO23" s="1606"/>
      <c r="BP23" s="1607"/>
      <c r="BQ23" s="1608"/>
      <c r="BR23" s="1608"/>
      <c r="BS23" s="1606"/>
      <c r="BT23" s="1607"/>
      <c r="BU23" s="1608"/>
      <c r="BV23" s="1608"/>
      <c r="BW23" s="1606"/>
      <c r="BX23" s="1607"/>
      <c r="BY23" s="1608"/>
      <c r="BZ23" s="1608"/>
      <c r="CA23" s="1606"/>
      <c r="CB23" s="1607"/>
      <c r="CC23" s="1608"/>
      <c r="CD23" s="1608"/>
      <c r="CE23" s="1606"/>
      <c r="CF23" s="1607"/>
      <c r="CG23" s="1608"/>
      <c r="CH23" s="1608"/>
      <c r="CI23" s="1606"/>
      <c r="CJ23" s="1607"/>
      <c r="CK23" s="1608"/>
      <c r="CL23" s="1608"/>
      <c r="CM23" s="1606"/>
      <c r="CN23" s="1607"/>
      <c r="CO23" s="1608"/>
      <c r="CP23" s="1608"/>
      <c r="CQ23" s="1606"/>
      <c r="CR23" s="1607"/>
      <c r="CS23" s="1608"/>
      <c r="CT23" s="1608"/>
    </row>
    <row r="24" spans="2:98" ht="13">
      <c r="B24" s="218" t="s">
        <v>1213</v>
      </c>
      <c r="C24" s="1481"/>
      <c r="D24" s="1595"/>
      <c r="E24" s="1596"/>
      <c r="F24" s="1597"/>
      <c r="G24" s="1481"/>
      <c r="H24" s="1595"/>
      <c r="I24" s="1597"/>
      <c r="J24" s="1597"/>
      <c r="K24" s="1481"/>
      <c r="L24" s="1595"/>
      <c r="M24" s="1596"/>
      <c r="N24" s="1597"/>
      <c r="O24" s="1481"/>
      <c r="P24" s="1595"/>
      <c r="Q24" s="1596"/>
      <c r="R24" s="1597"/>
      <c r="S24" s="1481"/>
      <c r="T24" s="1595"/>
      <c r="U24" s="1597"/>
      <c r="V24" s="1597"/>
      <c r="W24" s="1481"/>
      <c r="X24" s="1595"/>
      <c r="Y24" s="1596"/>
      <c r="Z24" s="1597"/>
      <c r="AA24" s="1481"/>
      <c r="AB24" s="1595"/>
      <c r="AC24" s="1596"/>
      <c r="AD24" s="1597"/>
      <c r="AE24" s="1481"/>
      <c r="AF24" s="1595"/>
      <c r="AG24" s="1597"/>
      <c r="AH24" s="1597"/>
      <c r="AI24" s="1481"/>
      <c r="AJ24" s="1595"/>
      <c r="AK24" s="1596"/>
      <c r="AL24" s="1597"/>
      <c r="AM24" s="1481"/>
      <c r="AN24" s="1595"/>
      <c r="AO24" s="1596"/>
      <c r="AP24" s="1597"/>
      <c r="AQ24" s="1481"/>
      <c r="AR24" s="1595"/>
      <c r="AS24" s="1597"/>
      <c r="AT24" s="1597"/>
      <c r="AU24" s="1481"/>
      <c r="AV24" s="1595"/>
      <c r="AW24" s="1596"/>
      <c r="AX24" s="1597"/>
      <c r="AY24" s="1481"/>
      <c r="AZ24" s="1595"/>
      <c r="BA24" s="1596"/>
      <c r="BB24" s="1597"/>
      <c r="BC24" s="1481"/>
      <c r="BD24" s="1595"/>
      <c r="BE24" s="1597"/>
      <c r="BF24" s="1597"/>
      <c r="BG24" s="1481"/>
      <c r="BH24" s="1595"/>
      <c r="BI24" s="1596"/>
      <c r="BJ24" s="1597"/>
      <c r="BK24" s="1481"/>
      <c r="BL24" s="1595"/>
      <c r="BM24" s="1596"/>
      <c r="BN24" s="1597"/>
      <c r="BO24" s="1481"/>
      <c r="BP24" s="1595"/>
      <c r="BQ24" s="1597"/>
      <c r="BR24" s="1597"/>
      <c r="BS24" s="1481"/>
      <c r="BT24" s="1595"/>
      <c r="BU24" s="1596"/>
      <c r="BV24" s="1597"/>
      <c r="BW24" s="1481"/>
      <c r="BX24" s="1595"/>
      <c r="BY24" s="1596"/>
      <c r="BZ24" s="1597"/>
      <c r="CA24" s="1481"/>
      <c r="CB24" s="1595"/>
      <c r="CC24" s="1597"/>
      <c r="CD24" s="1597"/>
      <c r="CE24" s="1481"/>
      <c r="CF24" s="1595"/>
      <c r="CG24" s="1596"/>
      <c r="CH24" s="1597"/>
      <c r="CI24" s="1481"/>
      <c r="CJ24" s="1595"/>
      <c r="CK24" s="1596"/>
      <c r="CL24" s="1597"/>
      <c r="CM24" s="1481"/>
      <c r="CN24" s="1595"/>
      <c r="CO24" s="1597"/>
      <c r="CP24" s="1597"/>
      <c r="CQ24" s="1481"/>
      <c r="CR24" s="1595"/>
      <c r="CS24" s="1596"/>
      <c r="CT24" s="1597"/>
    </row>
    <row r="25" spans="2:98" ht="13">
      <c r="B25" s="218" t="s">
        <v>1214</v>
      </c>
      <c r="C25" s="1481"/>
      <c r="D25" s="1595"/>
      <c r="E25" s="1596"/>
      <c r="F25" s="1597"/>
      <c r="G25" s="1481"/>
      <c r="H25" s="1595"/>
      <c r="I25" s="1597"/>
      <c r="J25" s="1597"/>
      <c r="K25" s="1481"/>
      <c r="L25" s="1595"/>
      <c r="M25" s="1596"/>
      <c r="N25" s="1597"/>
      <c r="O25" s="1481"/>
      <c r="P25" s="1595"/>
      <c r="Q25" s="1596"/>
      <c r="R25" s="1597"/>
      <c r="S25" s="1481"/>
      <c r="T25" s="1595"/>
      <c r="U25" s="1597"/>
      <c r="V25" s="1597"/>
      <c r="W25" s="1481"/>
      <c r="X25" s="1595"/>
      <c r="Y25" s="1596"/>
      <c r="Z25" s="1597"/>
      <c r="AA25" s="1481"/>
      <c r="AB25" s="1595"/>
      <c r="AC25" s="1596"/>
      <c r="AD25" s="1597"/>
      <c r="AE25" s="1481"/>
      <c r="AF25" s="1595"/>
      <c r="AG25" s="1597"/>
      <c r="AH25" s="1597"/>
      <c r="AI25" s="1481"/>
      <c r="AJ25" s="1595"/>
      <c r="AK25" s="1596"/>
      <c r="AL25" s="1597"/>
      <c r="AM25" s="1481"/>
      <c r="AN25" s="1595"/>
      <c r="AO25" s="1596"/>
      <c r="AP25" s="1597"/>
      <c r="AQ25" s="1481"/>
      <c r="AR25" s="1595"/>
      <c r="AS25" s="1597"/>
      <c r="AT25" s="1597"/>
      <c r="AU25" s="1481"/>
      <c r="AV25" s="1595"/>
      <c r="AW25" s="1596"/>
      <c r="AX25" s="1597"/>
      <c r="AY25" s="1481"/>
      <c r="AZ25" s="1595"/>
      <c r="BA25" s="1596"/>
      <c r="BB25" s="1597"/>
      <c r="BC25" s="1481"/>
      <c r="BD25" s="1595"/>
      <c r="BE25" s="1597"/>
      <c r="BF25" s="1597"/>
      <c r="BG25" s="1481"/>
      <c r="BH25" s="1595"/>
      <c r="BI25" s="1596"/>
      <c r="BJ25" s="1597"/>
      <c r="BK25" s="1481"/>
      <c r="BL25" s="1595"/>
      <c r="BM25" s="1596"/>
      <c r="BN25" s="1597"/>
      <c r="BO25" s="1481"/>
      <c r="BP25" s="1595"/>
      <c r="BQ25" s="1597"/>
      <c r="BR25" s="1597"/>
      <c r="BS25" s="1481"/>
      <c r="BT25" s="1595"/>
      <c r="BU25" s="1596"/>
      <c r="BV25" s="1597"/>
      <c r="BW25" s="1481"/>
      <c r="BX25" s="1595"/>
      <c r="BY25" s="1596"/>
      <c r="BZ25" s="1597"/>
      <c r="CA25" s="1481"/>
      <c r="CB25" s="1595"/>
      <c r="CC25" s="1597"/>
      <c r="CD25" s="1597"/>
      <c r="CE25" s="1481"/>
      <c r="CF25" s="1595"/>
      <c r="CG25" s="1596"/>
      <c r="CH25" s="1597"/>
      <c r="CI25" s="1481"/>
      <c r="CJ25" s="1595"/>
      <c r="CK25" s="1596"/>
      <c r="CL25" s="1597"/>
      <c r="CM25" s="1481"/>
      <c r="CN25" s="1595"/>
      <c r="CO25" s="1597"/>
      <c r="CP25" s="1597"/>
      <c r="CQ25" s="1481"/>
      <c r="CR25" s="1595"/>
      <c r="CS25" s="1596"/>
      <c r="CT25" s="1597"/>
    </row>
    <row r="26" spans="2:98" ht="14" thickBot="1">
      <c r="B26" s="321" t="s">
        <v>1211</v>
      </c>
      <c r="C26" s="1481"/>
      <c r="D26" s="1595"/>
      <c r="E26" s="1609"/>
      <c r="F26" s="1597"/>
      <c r="G26" s="1481"/>
      <c r="H26" s="1595"/>
      <c r="I26" s="1610"/>
      <c r="J26" s="1597"/>
      <c r="K26" s="1481"/>
      <c r="L26" s="1595"/>
      <c r="M26" s="1609"/>
      <c r="N26" s="1597"/>
      <c r="O26" s="1481"/>
      <c r="P26" s="1595"/>
      <c r="Q26" s="1609"/>
      <c r="R26" s="1597"/>
      <c r="S26" s="1481"/>
      <c r="T26" s="1595"/>
      <c r="U26" s="1610"/>
      <c r="V26" s="1597"/>
      <c r="W26" s="1481"/>
      <c r="X26" s="1595"/>
      <c r="Y26" s="1609"/>
      <c r="Z26" s="1597"/>
      <c r="AA26" s="1481"/>
      <c r="AB26" s="1595"/>
      <c r="AC26" s="1609"/>
      <c r="AD26" s="1597"/>
      <c r="AE26" s="1481"/>
      <c r="AF26" s="1595"/>
      <c r="AG26" s="1610"/>
      <c r="AH26" s="1597"/>
      <c r="AI26" s="1481"/>
      <c r="AJ26" s="1595"/>
      <c r="AK26" s="1609"/>
      <c r="AL26" s="1597"/>
      <c r="AM26" s="1481"/>
      <c r="AN26" s="1595"/>
      <c r="AO26" s="1609"/>
      <c r="AP26" s="1597"/>
      <c r="AQ26" s="1481"/>
      <c r="AR26" s="1595"/>
      <c r="AS26" s="1610"/>
      <c r="AT26" s="1597"/>
      <c r="AU26" s="1481"/>
      <c r="AV26" s="1595"/>
      <c r="AW26" s="1609"/>
      <c r="AX26" s="1597"/>
      <c r="AY26" s="1481"/>
      <c r="AZ26" s="1595"/>
      <c r="BA26" s="1609"/>
      <c r="BB26" s="1597"/>
      <c r="BC26" s="1481"/>
      <c r="BD26" s="1595"/>
      <c r="BE26" s="1610"/>
      <c r="BF26" s="1597"/>
      <c r="BG26" s="1481"/>
      <c r="BH26" s="1595"/>
      <c r="BI26" s="1609"/>
      <c r="BJ26" s="1597"/>
      <c r="BK26" s="1481"/>
      <c r="BL26" s="1595"/>
      <c r="BM26" s="1609"/>
      <c r="BN26" s="1597"/>
      <c r="BO26" s="1481"/>
      <c r="BP26" s="1595"/>
      <c r="BQ26" s="1610"/>
      <c r="BR26" s="1597"/>
      <c r="BS26" s="1481"/>
      <c r="BT26" s="1595"/>
      <c r="BU26" s="1609"/>
      <c r="BV26" s="1597"/>
      <c r="BW26" s="1481"/>
      <c r="BX26" s="1595"/>
      <c r="BY26" s="1609"/>
      <c r="BZ26" s="1597"/>
      <c r="CA26" s="1481"/>
      <c r="CB26" s="1595"/>
      <c r="CC26" s="1610"/>
      <c r="CD26" s="1597"/>
      <c r="CE26" s="1481"/>
      <c r="CF26" s="1595"/>
      <c r="CG26" s="1609"/>
      <c r="CH26" s="1597"/>
      <c r="CI26" s="1481"/>
      <c r="CJ26" s="1595"/>
      <c r="CK26" s="1609"/>
      <c r="CL26" s="1597"/>
      <c r="CM26" s="1481"/>
      <c r="CN26" s="1595"/>
      <c r="CO26" s="1610"/>
      <c r="CP26" s="1597"/>
      <c r="CQ26" s="1481"/>
      <c r="CR26" s="1595"/>
      <c r="CS26" s="1609"/>
      <c r="CT26" s="1597"/>
    </row>
    <row r="27" spans="2:98" ht="13">
      <c r="B27" s="1611" t="s">
        <v>1219</v>
      </c>
      <c r="C27" s="2305"/>
      <c r="D27" s="2306"/>
      <c r="E27" s="2306"/>
      <c r="F27" s="2307"/>
      <c r="G27" s="2305"/>
      <c r="H27" s="2306"/>
      <c r="I27" s="2306"/>
      <c r="J27" s="2307"/>
      <c r="K27" s="2305"/>
      <c r="L27" s="2306"/>
      <c r="M27" s="2306"/>
      <c r="N27" s="2307"/>
      <c r="O27" s="2305"/>
      <c r="P27" s="2306"/>
      <c r="Q27" s="2306"/>
      <c r="R27" s="2307"/>
      <c r="S27" s="2305"/>
      <c r="T27" s="2306"/>
      <c r="U27" s="2306"/>
      <c r="V27" s="2307"/>
      <c r="W27" s="2305"/>
      <c r="X27" s="2306"/>
      <c r="Y27" s="2306"/>
      <c r="Z27" s="2307"/>
      <c r="AA27" s="2305"/>
      <c r="AB27" s="2306"/>
      <c r="AC27" s="2306"/>
      <c r="AD27" s="2307"/>
      <c r="AE27" s="2305"/>
      <c r="AF27" s="2306"/>
      <c r="AG27" s="2306"/>
      <c r="AH27" s="2307"/>
      <c r="AI27" s="2305"/>
      <c r="AJ27" s="2306"/>
      <c r="AK27" s="2306"/>
      <c r="AL27" s="2307"/>
      <c r="AM27" s="2305"/>
      <c r="AN27" s="2306"/>
      <c r="AO27" s="2306"/>
      <c r="AP27" s="2307"/>
      <c r="AQ27" s="2305"/>
      <c r="AR27" s="2306"/>
      <c r="AS27" s="2306"/>
      <c r="AT27" s="2307"/>
      <c r="AU27" s="2305"/>
      <c r="AV27" s="2306"/>
      <c r="AW27" s="2306"/>
      <c r="AX27" s="2307"/>
      <c r="AY27" s="2305"/>
      <c r="AZ27" s="2306"/>
      <c r="BA27" s="2306"/>
      <c r="BB27" s="2307"/>
      <c r="BC27" s="2305"/>
      <c r="BD27" s="2306"/>
      <c r="BE27" s="2306"/>
      <c r="BF27" s="2307"/>
      <c r="BG27" s="2305"/>
      <c r="BH27" s="2306"/>
      <c r="BI27" s="2306"/>
      <c r="BJ27" s="2307"/>
      <c r="BK27" s="2305"/>
      <c r="BL27" s="2306"/>
      <c r="BM27" s="2306"/>
      <c r="BN27" s="2307"/>
      <c r="BO27" s="2305"/>
      <c r="BP27" s="2306"/>
      <c r="BQ27" s="2306"/>
      <c r="BR27" s="2307"/>
      <c r="BS27" s="2305"/>
      <c r="BT27" s="2306"/>
      <c r="BU27" s="2306"/>
      <c r="BV27" s="2307"/>
      <c r="BW27" s="2305"/>
      <c r="BX27" s="2306"/>
      <c r="BY27" s="2306"/>
      <c r="BZ27" s="2307"/>
      <c r="CA27" s="2305"/>
      <c r="CB27" s="2306"/>
      <c r="CC27" s="2306"/>
      <c r="CD27" s="2307"/>
      <c r="CE27" s="2305"/>
      <c r="CF27" s="2306"/>
      <c r="CG27" s="2306"/>
      <c r="CH27" s="2307"/>
      <c r="CI27" s="2305"/>
      <c r="CJ27" s="2306"/>
      <c r="CK27" s="2306"/>
      <c r="CL27" s="2307"/>
      <c r="CM27" s="2305"/>
      <c r="CN27" s="2306"/>
      <c r="CO27" s="2306"/>
      <c r="CP27" s="2307"/>
      <c r="CQ27" s="2305"/>
      <c r="CR27" s="2306"/>
      <c r="CS27" s="2306"/>
      <c r="CT27" s="2307"/>
    </row>
    <row r="28" spans="2:98" ht="13" thickBot="1">
      <c r="B28" s="769" t="s">
        <v>1220</v>
      </c>
      <c r="C28" s="2308"/>
      <c r="D28" s="2309"/>
      <c r="E28" s="2309"/>
      <c r="F28" s="2309"/>
      <c r="G28" s="2308"/>
      <c r="H28" s="2309"/>
      <c r="I28" s="2309"/>
      <c r="J28" s="2309"/>
      <c r="K28" s="2308"/>
      <c r="L28" s="2309"/>
      <c r="M28" s="2309"/>
      <c r="N28" s="2309"/>
      <c r="O28" s="2308"/>
      <c r="P28" s="2309"/>
      <c r="Q28" s="2309"/>
      <c r="R28" s="2309"/>
      <c r="S28" s="2308"/>
      <c r="T28" s="2309"/>
      <c r="U28" s="2309"/>
      <c r="V28" s="2309"/>
      <c r="W28" s="2308"/>
      <c r="X28" s="2309"/>
      <c r="Y28" s="2309"/>
      <c r="Z28" s="2309"/>
      <c r="AA28" s="2308"/>
      <c r="AB28" s="2309"/>
      <c r="AC28" s="2309"/>
      <c r="AD28" s="2309"/>
      <c r="AE28" s="2308"/>
      <c r="AF28" s="2309"/>
      <c r="AG28" s="2309"/>
      <c r="AH28" s="2309"/>
      <c r="AI28" s="2308"/>
      <c r="AJ28" s="2309"/>
      <c r="AK28" s="2309"/>
      <c r="AL28" s="2309"/>
      <c r="AM28" s="2308"/>
      <c r="AN28" s="2309"/>
      <c r="AO28" s="2309"/>
      <c r="AP28" s="2309"/>
      <c r="AQ28" s="2308"/>
      <c r="AR28" s="2309"/>
      <c r="AS28" s="2309"/>
      <c r="AT28" s="2309"/>
      <c r="AU28" s="2308"/>
      <c r="AV28" s="2309"/>
      <c r="AW28" s="2309"/>
      <c r="AX28" s="2309"/>
      <c r="AY28" s="2308"/>
      <c r="AZ28" s="2309"/>
      <c r="BA28" s="2309"/>
      <c r="BB28" s="2309"/>
      <c r="BC28" s="2308"/>
      <c r="BD28" s="2309"/>
      <c r="BE28" s="2309"/>
      <c r="BF28" s="2309"/>
      <c r="BG28" s="2308"/>
      <c r="BH28" s="2309"/>
      <c r="BI28" s="2309"/>
      <c r="BJ28" s="2309"/>
      <c r="BK28" s="2308"/>
      <c r="BL28" s="2309"/>
      <c r="BM28" s="2309"/>
      <c r="BN28" s="2309"/>
      <c r="BO28" s="2308"/>
      <c r="BP28" s="2309"/>
      <c r="BQ28" s="2309"/>
      <c r="BR28" s="2309"/>
      <c r="BS28" s="2308"/>
      <c r="BT28" s="2309"/>
      <c r="BU28" s="2309"/>
      <c r="BV28" s="2309"/>
      <c r="BW28" s="2308"/>
      <c r="BX28" s="2309"/>
      <c r="BY28" s="2309"/>
      <c r="BZ28" s="2309"/>
      <c r="CA28" s="2308"/>
      <c r="CB28" s="2309"/>
      <c r="CC28" s="2309"/>
      <c r="CD28" s="2309"/>
      <c r="CE28" s="2308"/>
      <c r="CF28" s="2309"/>
      <c r="CG28" s="2309"/>
      <c r="CH28" s="2309"/>
      <c r="CI28" s="2308"/>
      <c r="CJ28" s="2309"/>
      <c r="CK28" s="2309"/>
      <c r="CL28" s="2309"/>
      <c r="CM28" s="2308"/>
      <c r="CN28" s="2309"/>
      <c r="CO28" s="2309"/>
      <c r="CP28" s="2309"/>
      <c r="CQ28" s="2308"/>
      <c r="CR28" s="2309"/>
      <c r="CS28" s="2309"/>
      <c r="CT28" s="2309"/>
    </row>
    <row r="29" spans="2:98" ht="13">
      <c r="B29" s="217" t="s">
        <v>1221</v>
      </c>
      <c r="C29" s="1588"/>
      <c r="D29" s="1589"/>
      <c r="E29" s="1590"/>
      <c r="F29" s="1590"/>
      <c r="G29" s="1588"/>
      <c r="H29" s="1589"/>
      <c r="I29" s="1590"/>
      <c r="J29" s="1590"/>
      <c r="K29" s="1588"/>
      <c r="L29" s="1589"/>
      <c r="M29" s="1590"/>
      <c r="N29" s="1590"/>
      <c r="O29" s="1588"/>
      <c r="P29" s="1589"/>
      <c r="Q29" s="1590"/>
      <c r="R29" s="1590"/>
      <c r="S29" s="1588"/>
      <c r="T29" s="1589"/>
      <c r="U29" s="1590"/>
      <c r="V29" s="1590"/>
      <c r="W29" s="1588"/>
      <c r="X29" s="1589"/>
      <c r="Y29" s="1590"/>
      <c r="Z29" s="1590"/>
      <c r="AA29" s="1588"/>
      <c r="AB29" s="1589"/>
      <c r="AC29" s="1590"/>
      <c r="AD29" s="1590"/>
      <c r="AE29" s="1588"/>
      <c r="AF29" s="1589"/>
      <c r="AG29" s="1590"/>
      <c r="AH29" s="1590"/>
      <c r="AI29" s="1588"/>
      <c r="AJ29" s="1589"/>
      <c r="AK29" s="1590"/>
      <c r="AL29" s="1590"/>
      <c r="AM29" s="1588"/>
      <c r="AN29" s="1589"/>
      <c r="AO29" s="1590"/>
      <c r="AP29" s="1590"/>
      <c r="AQ29" s="1588"/>
      <c r="AR29" s="1589"/>
      <c r="AS29" s="1590"/>
      <c r="AT29" s="1590"/>
      <c r="AU29" s="1588"/>
      <c r="AV29" s="1589"/>
      <c r="AW29" s="1590"/>
      <c r="AX29" s="1590"/>
      <c r="AY29" s="1588"/>
      <c r="AZ29" s="1589"/>
      <c r="BA29" s="1590"/>
      <c r="BB29" s="1590"/>
      <c r="BC29" s="1588"/>
      <c r="BD29" s="1589"/>
      <c r="BE29" s="1590"/>
      <c r="BF29" s="1590"/>
      <c r="BG29" s="1588"/>
      <c r="BH29" s="1589"/>
      <c r="BI29" s="1590"/>
      <c r="BJ29" s="1590"/>
      <c r="BK29" s="1588"/>
      <c r="BL29" s="1589"/>
      <c r="BM29" s="1590"/>
      <c r="BN29" s="1590"/>
      <c r="BO29" s="1588"/>
      <c r="BP29" s="1589"/>
      <c r="BQ29" s="1590"/>
      <c r="BR29" s="1590"/>
      <c r="BS29" s="1588"/>
      <c r="BT29" s="1589"/>
      <c r="BU29" s="1590"/>
      <c r="BV29" s="1590"/>
      <c r="BW29" s="1588"/>
      <c r="BX29" s="1589"/>
      <c r="BY29" s="1590"/>
      <c r="BZ29" s="1590"/>
      <c r="CA29" s="1588"/>
      <c r="CB29" s="1589"/>
      <c r="CC29" s="1590"/>
      <c r="CD29" s="1590"/>
      <c r="CE29" s="1588"/>
      <c r="CF29" s="1589"/>
      <c r="CG29" s="1590"/>
      <c r="CH29" s="1590"/>
      <c r="CI29" s="1588"/>
      <c r="CJ29" s="1589"/>
      <c r="CK29" s="1590"/>
      <c r="CL29" s="1590"/>
      <c r="CM29" s="1588"/>
      <c r="CN29" s="1589"/>
      <c r="CO29" s="1590"/>
      <c r="CP29" s="1590"/>
      <c r="CQ29" s="1588"/>
      <c r="CR29" s="1589"/>
      <c r="CS29" s="1590"/>
      <c r="CT29" s="1590"/>
    </row>
    <row r="30" spans="2:98" ht="13">
      <c r="B30" s="218" t="s">
        <v>1222</v>
      </c>
      <c r="C30" s="1481"/>
      <c r="D30" s="1595"/>
      <c r="E30" s="1596"/>
      <c r="F30" s="1597"/>
      <c r="G30" s="1481"/>
      <c r="H30" s="1595"/>
      <c r="I30" s="1597"/>
      <c r="J30" s="1597"/>
      <c r="K30" s="1481"/>
      <c r="L30" s="1595"/>
      <c r="M30" s="1596"/>
      <c r="N30" s="1597"/>
      <c r="O30" s="1481"/>
      <c r="P30" s="1595"/>
      <c r="Q30" s="1596"/>
      <c r="R30" s="1597"/>
      <c r="S30" s="1481"/>
      <c r="T30" s="1595"/>
      <c r="U30" s="1597"/>
      <c r="V30" s="1597"/>
      <c r="W30" s="1481"/>
      <c r="X30" s="1595"/>
      <c r="Y30" s="1596"/>
      <c r="Z30" s="1597"/>
      <c r="AA30" s="1481"/>
      <c r="AB30" s="1595"/>
      <c r="AC30" s="1596"/>
      <c r="AD30" s="1597"/>
      <c r="AE30" s="1481"/>
      <c r="AF30" s="1595"/>
      <c r="AG30" s="1597"/>
      <c r="AH30" s="1597"/>
      <c r="AI30" s="1481"/>
      <c r="AJ30" s="1595"/>
      <c r="AK30" s="1596"/>
      <c r="AL30" s="1597"/>
      <c r="AM30" s="1481"/>
      <c r="AN30" s="1595"/>
      <c r="AO30" s="1596"/>
      <c r="AP30" s="1597"/>
      <c r="AQ30" s="1481"/>
      <c r="AR30" s="1595"/>
      <c r="AS30" s="1597"/>
      <c r="AT30" s="1597"/>
      <c r="AU30" s="1481"/>
      <c r="AV30" s="1595"/>
      <c r="AW30" s="1596"/>
      <c r="AX30" s="1597"/>
      <c r="AY30" s="1481"/>
      <c r="AZ30" s="1595"/>
      <c r="BA30" s="1596"/>
      <c r="BB30" s="1597"/>
      <c r="BC30" s="1481"/>
      <c r="BD30" s="1595"/>
      <c r="BE30" s="1597"/>
      <c r="BF30" s="1597"/>
      <c r="BG30" s="1481"/>
      <c r="BH30" s="1595"/>
      <c r="BI30" s="1596"/>
      <c r="BJ30" s="1597"/>
      <c r="BK30" s="1481"/>
      <c r="BL30" s="1595"/>
      <c r="BM30" s="1596"/>
      <c r="BN30" s="1597"/>
      <c r="BO30" s="1481"/>
      <c r="BP30" s="1595"/>
      <c r="BQ30" s="1597"/>
      <c r="BR30" s="1597"/>
      <c r="BS30" s="1481"/>
      <c r="BT30" s="1595"/>
      <c r="BU30" s="1596"/>
      <c r="BV30" s="1597"/>
      <c r="BW30" s="1481"/>
      <c r="BX30" s="1595"/>
      <c r="BY30" s="1596"/>
      <c r="BZ30" s="1597"/>
      <c r="CA30" s="1481"/>
      <c r="CB30" s="1595"/>
      <c r="CC30" s="1597"/>
      <c r="CD30" s="1597"/>
      <c r="CE30" s="1481"/>
      <c r="CF30" s="1595"/>
      <c r="CG30" s="1596"/>
      <c r="CH30" s="1597"/>
      <c r="CI30" s="1481"/>
      <c r="CJ30" s="1595"/>
      <c r="CK30" s="1596"/>
      <c r="CL30" s="1597"/>
      <c r="CM30" s="1481"/>
      <c r="CN30" s="1595"/>
      <c r="CO30" s="1597"/>
      <c r="CP30" s="1597"/>
      <c r="CQ30" s="1481"/>
      <c r="CR30" s="1595"/>
      <c r="CS30" s="1596"/>
      <c r="CT30" s="1597"/>
    </row>
    <row r="31" spans="2:98" ht="13">
      <c r="B31" s="218" t="s">
        <v>1223</v>
      </c>
      <c r="C31" s="1481"/>
      <c r="D31" s="939"/>
      <c r="E31" s="1612"/>
      <c r="F31" s="1597"/>
      <c r="G31" s="1481"/>
      <c r="H31" s="939"/>
      <c r="I31" s="1613"/>
      <c r="J31" s="1597"/>
      <c r="K31" s="1481"/>
      <c r="L31" s="939"/>
      <c r="M31" s="1612"/>
      <c r="N31" s="1597"/>
      <c r="O31" s="1481"/>
      <c r="P31" s="939"/>
      <c r="Q31" s="1612"/>
      <c r="R31" s="1597"/>
      <c r="S31" s="1481"/>
      <c r="T31" s="939"/>
      <c r="U31" s="1613"/>
      <c r="V31" s="1597"/>
      <c r="W31" s="1481"/>
      <c r="X31" s="939"/>
      <c r="Y31" s="1612"/>
      <c r="Z31" s="1597"/>
      <c r="AA31" s="1481"/>
      <c r="AB31" s="939"/>
      <c r="AC31" s="1612"/>
      <c r="AD31" s="1597"/>
      <c r="AE31" s="1481"/>
      <c r="AF31" s="939"/>
      <c r="AG31" s="1613"/>
      <c r="AH31" s="1597"/>
      <c r="AI31" s="1481"/>
      <c r="AJ31" s="939"/>
      <c r="AK31" s="1612"/>
      <c r="AL31" s="1597"/>
      <c r="AM31" s="1481"/>
      <c r="AN31" s="939"/>
      <c r="AO31" s="1612"/>
      <c r="AP31" s="1597"/>
      <c r="AQ31" s="1481"/>
      <c r="AR31" s="939"/>
      <c r="AS31" s="1613"/>
      <c r="AT31" s="1597"/>
      <c r="AU31" s="1481"/>
      <c r="AV31" s="939"/>
      <c r="AW31" s="1612"/>
      <c r="AX31" s="1597"/>
      <c r="AY31" s="1481"/>
      <c r="AZ31" s="939"/>
      <c r="BA31" s="1612"/>
      <c r="BB31" s="1597"/>
      <c r="BC31" s="1481"/>
      <c r="BD31" s="939"/>
      <c r="BE31" s="1613"/>
      <c r="BF31" s="1597"/>
      <c r="BG31" s="1481"/>
      <c r="BH31" s="939"/>
      <c r="BI31" s="1612"/>
      <c r="BJ31" s="1597"/>
      <c r="BK31" s="1481"/>
      <c r="BL31" s="939"/>
      <c r="BM31" s="1612"/>
      <c r="BN31" s="1597"/>
      <c r="BO31" s="1481"/>
      <c r="BP31" s="939"/>
      <c r="BQ31" s="1613"/>
      <c r="BR31" s="1597"/>
      <c r="BS31" s="1481"/>
      <c r="BT31" s="939"/>
      <c r="BU31" s="1612"/>
      <c r="BV31" s="1597"/>
      <c r="BW31" s="1481"/>
      <c r="BX31" s="939"/>
      <c r="BY31" s="1612"/>
      <c r="BZ31" s="1597"/>
      <c r="CA31" s="1481"/>
      <c r="CB31" s="939"/>
      <c r="CC31" s="1613"/>
      <c r="CD31" s="1597"/>
      <c r="CE31" s="1481"/>
      <c r="CF31" s="939"/>
      <c r="CG31" s="1612"/>
      <c r="CH31" s="1597"/>
      <c r="CI31" s="1481"/>
      <c r="CJ31" s="939"/>
      <c r="CK31" s="1612"/>
      <c r="CL31" s="1597"/>
      <c r="CM31" s="1481"/>
      <c r="CN31" s="939"/>
      <c r="CO31" s="1613"/>
      <c r="CP31" s="1597"/>
      <c r="CQ31" s="1481"/>
      <c r="CR31" s="939"/>
      <c r="CS31" s="1612"/>
      <c r="CT31" s="1597"/>
    </row>
    <row r="32" spans="2:98" ht="13" thickBot="1">
      <c r="B32" s="1614" t="s">
        <v>1224</v>
      </c>
      <c r="C32" s="1482"/>
      <c r="D32" s="940"/>
      <c r="E32" s="1609"/>
      <c r="F32" s="1610"/>
      <c r="G32" s="1482"/>
      <c r="H32" s="940"/>
      <c r="I32" s="1610"/>
      <c r="J32" s="1610"/>
      <c r="K32" s="1482"/>
      <c r="L32" s="940"/>
      <c r="M32" s="1609"/>
      <c r="N32" s="1610"/>
      <c r="O32" s="1482"/>
      <c r="P32" s="940"/>
      <c r="Q32" s="1609"/>
      <c r="R32" s="1610"/>
      <c r="S32" s="1482"/>
      <c r="T32" s="940"/>
      <c r="U32" s="1610"/>
      <c r="V32" s="1610"/>
      <c r="W32" s="1482"/>
      <c r="X32" s="940"/>
      <c r="Y32" s="1609"/>
      <c r="Z32" s="1610"/>
      <c r="AA32" s="1482"/>
      <c r="AB32" s="940"/>
      <c r="AC32" s="1609"/>
      <c r="AD32" s="1610"/>
      <c r="AE32" s="1482"/>
      <c r="AF32" s="940"/>
      <c r="AG32" s="1610"/>
      <c r="AH32" s="1610"/>
      <c r="AI32" s="1482"/>
      <c r="AJ32" s="940"/>
      <c r="AK32" s="1609"/>
      <c r="AL32" s="1610"/>
      <c r="AM32" s="1482"/>
      <c r="AN32" s="940"/>
      <c r="AO32" s="1609"/>
      <c r="AP32" s="1610"/>
      <c r="AQ32" s="1482"/>
      <c r="AR32" s="940"/>
      <c r="AS32" s="1610"/>
      <c r="AT32" s="1610"/>
      <c r="AU32" s="1482"/>
      <c r="AV32" s="940"/>
      <c r="AW32" s="1609"/>
      <c r="AX32" s="1610"/>
      <c r="AY32" s="1482"/>
      <c r="AZ32" s="940"/>
      <c r="BA32" s="1609"/>
      <c r="BB32" s="1610"/>
      <c r="BC32" s="1482"/>
      <c r="BD32" s="940"/>
      <c r="BE32" s="1610"/>
      <c r="BF32" s="1610"/>
      <c r="BG32" s="1482"/>
      <c r="BH32" s="940"/>
      <c r="BI32" s="1609"/>
      <c r="BJ32" s="1610"/>
      <c r="BK32" s="1482"/>
      <c r="BL32" s="940"/>
      <c r="BM32" s="1609"/>
      <c r="BN32" s="1610"/>
      <c r="BO32" s="1482"/>
      <c r="BP32" s="940"/>
      <c r="BQ32" s="1610"/>
      <c r="BR32" s="1610"/>
      <c r="BS32" s="1482"/>
      <c r="BT32" s="940"/>
      <c r="BU32" s="1609"/>
      <c r="BV32" s="1610"/>
      <c r="BW32" s="1482"/>
      <c r="BX32" s="940"/>
      <c r="BY32" s="1609"/>
      <c r="BZ32" s="1610"/>
      <c r="CA32" s="1482"/>
      <c r="CB32" s="940"/>
      <c r="CC32" s="1610"/>
      <c r="CD32" s="1610"/>
      <c r="CE32" s="1482"/>
      <c r="CF32" s="940"/>
      <c r="CG32" s="1609"/>
      <c r="CH32" s="1610"/>
      <c r="CI32" s="1482"/>
      <c r="CJ32" s="940"/>
      <c r="CK32" s="1609"/>
      <c r="CL32" s="1610"/>
      <c r="CM32" s="1482"/>
      <c r="CN32" s="940"/>
      <c r="CO32" s="1610"/>
      <c r="CP32" s="1610"/>
      <c r="CQ32" s="1482"/>
      <c r="CR32" s="940"/>
      <c r="CS32" s="1609"/>
      <c r="CT32" s="1610"/>
    </row>
    <row r="33" spans="1:98">
      <c r="E33" s="1615"/>
      <c r="F33" s="1496"/>
      <c r="H33" s="662"/>
      <c r="I33" s="1615"/>
      <c r="J33" s="1496"/>
      <c r="L33" s="662"/>
      <c r="M33" s="1615"/>
      <c r="N33" s="1496"/>
      <c r="P33" s="662"/>
      <c r="Q33" s="1615"/>
      <c r="R33" s="1496"/>
      <c r="T33" s="662"/>
      <c r="U33" s="1615"/>
      <c r="V33" s="1496"/>
      <c r="X33" s="662"/>
      <c r="Y33" s="1615"/>
      <c r="Z33" s="1496"/>
      <c r="AB33" s="662"/>
      <c r="AC33" s="1615"/>
      <c r="AD33" s="1496"/>
      <c r="AF33" s="662"/>
      <c r="AG33" s="1615"/>
      <c r="AH33" s="1496"/>
      <c r="AJ33" s="662"/>
      <c r="AK33" s="1615"/>
      <c r="AL33" s="1496"/>
      <c r="AN33" s="662"/>
      <c r="AO33" s="1615"/>
      <c r="AP33" s="1496"/>
      <c r="AR33" s="662"/>
      <c r="AS33" s="1615"/>
      <c r="AT33" s="1496"/>
      <c r="AV33" s="662"/>
      <c r="AW33" s="1615"/>
      <c r="AX33" s="1496"/>
      <c r="AZ33" s="662"/>
      <c r="BA33" s="1615"/>
      <c r="BB33" s="1496"/>
      <c r="BD33" s="662"/>
      <c r="BE33" s="1615"/>
      <c r="BF33" s="1496"/>
      <c r="BH33" s="662"/>
      <c r="BI33" s="1615"/>
      <c r="BJ33" s="1496"/>
      <c r="BL33" s="662"/>
      <c r="BM33" s="1615"/>
      <c r="BN33" s="1496"/>
      <c r="BP33" s="662"/>
      <c r="BQ33" s="1615"/>
      <c r="BR33" s="1496"/>
      <c r="BT33" s="662"/>
      <c r="BU33" s="1615"/>
      <c r="BV33" s="1496"/>
      <c r="BX33" s="662"/>
      <c r="BY33" s="1615"/>
      <c r="BZ33" s="1496"/>
      <c r="CB33" s="662"/>
      <c r="CC33" s="1615"/>
      <c r="CD33" s="1496"/>
      <c r="CF33" s="662"/>
      <c r="CG33" s="1615"/>
      <c r="CH33" s="1496"/>
      <c r="CJ33" s="662"/>
      <c r="CK33" s="1615"/>
      <c r="CL33" s="1496"/>
      <c r="CN33" s="662"/>
      <c r="CO33" s="1615"/>
      <c r="CP33" s="1496"/>
      <c r="CR33" s="662"/>
      <c r="CS33" s="1615"/>
      <c r="CT33" s="1496"/>
    </row>
    <row r="34" spans="1:98" s="667" customFormat="1" ht="13" thickBot="1">
      <c r="A34" s="1508"/>
      <c r="B34" s="1616" t="s">
        <v>718</v>
      </c>
      <c r="C34" s="961"/>
      <c r="D34" s="961"/>
      <c r="E34" s="1617"/>
      <c r="F34" s="1617"/>
      <c r="G34" s="961"/>
      <c r="H34" s="961"/>
      <c r="I34" s="1617"/>
      <c r="J34" s="1617"/>
      <c r="K34" s="961"/>
      <c r="L34" s="961"/>
      <c r="M34" s="1617"/>
      <c r="N34" s="1617"/>
      <c r="O34" s="961"/>
      <c r="P34" s="961"/>
      <c r="Q34" s="1617"/>
      <c r="R34" s="1617"/>
      <c r="S34" s="961"/>
      <c r="T34" s="961"/>
      <c r="U34" s="1617"/>
      <c r="V34" s="1617"/>
      <c r="W34" s="961"/>
      <c r="X34" s="961"/>
      <c r="Y34" s="1617"/>
      <c r="Z34" s="1617"/>
      <c r="AA34" s="961"/>
      <c r="AB34" s="961"/>
      <c r="AC34" s="1617"/>
      <c r="AD34" s="1617"/>
      <c r="AE34" s="961"/>
      <c r="AF34" s="961"/>
      <c r="AG34" s="1617"/>
      <c r="AH34" s="1617"/>
      <c r="AI34" s="961"/>
      <c r="AJ34" s="961"/>
      <c r="AK34" s="1617"/>
      <c r="AL34" s="1617"/>
      <c r="AM34" s="961"/>
      <c r="AN34" s="961"/>
      <c r="AO34" s="1617"/>
      <c r="AP34" s="1617"/>
      <c r="AQ34" s="961"/>
      <c r="AR34" s="961"/>
      <c r="AS34" s="1617"/>
      <c r="AT34" s="1617"/>
      <c r="AU34" s="961"/>
      <c r="AV34" s="961"/>
      <c r="AW34" s="1617"/>
      <c r="AX34" s="1617"/>
      <c r="AY34" s="961"/>
      <c r="AZ34" s="961"/>
      <c r="BA34" s="1617"/>
      <c r="BB34" s="1617"/>
      <c r="BC34" s="961"/>
      <c r="BD34" s="961"/>
      <c r="BE34" s="1617"/>
      <c r="BF34" s="1617"/>
      <c r="BG34" s="961"/>
      <c r="BH34" s="961"/>
      <c r="BI34" s="1617"/>
      <c r="BJ34" s="1617"/>
      <c r="BK34" s="961"/>
      <c r="BL34" s="961"/>
      <c r="BM34" s="1617"/>
      <c r="BN34" s="1617"/>
      <c r="BO34" s="961"/>
      <c r="BP34" s="961"/>
      <c r="BQ34" s="1617"/>
      <c r="BR34" s="1617"/>
      <c r="BS34" s="961"/>
      <c r="BT34" s="961"/>
      <c r="BU34" s="1617"/>
      <c r="BV34" s="1617"/>
      <c r="BW34" s="961"/>
      <c r="BX34" s="961"/>
      <c r="BY34" s="1617"/>
      <c r="BZ34" s="1617"/>
      <c r="CA34" s="961"/>
      <c r="CB34" s="961"/>
      <c r="CC34" s="1617"/>
      <c r="CD34" s="1617"/>
      <c r="CE34" s="961"/>
      <c r="CF34" s="961"/>
      <c r="CG34" s="1617"/>
      <c r="CH34" s="1617"/>
      <c r="CI34" s="961"/>
      <c r="CJ34" s="961"/>
      <c r="CK34" s="1617"/>
      <c r="CL34" s="1617"/>
      <c r="CM34" s="961"/>
      <c r="CN34" s="961"/>
      <c r="CO34" s="1617"/>
      <c r="CP34" s="1617"/>
      <c r="CQ34" s="961"/>
      <c r="CR34" s="961"/>
      <c r="CS34" s="1617"/>
      <c r="CT34" s="1617"/>
    </row>
    <row r="37" spans="1:98" ht="15.75" customHeight="1" thickBot="1">
      <c r="F37" s="787"/>
      <c r="M37" s="55"/>
    </row>
    <row r="38" spans="1:98" ht="26.25" customHeight="1">
      <c r="B38" s="1618" t="s">
        <v>1225</v>
      </c>
      <c r="C38" s="1619" t="s">
        <v>1226</v>
      </c>
      <c r="D38" s="1619" t="s">
        <v>1227</v>
      </c>
      <c r="E38" s="1620" t="s">
        <v>1228</v>
      </c>
      <c r="F38" s="1621" t="s">
        <v>1229</v>
      </c>
      <c r="G38" s="1620" t="s">
        <v>1230</v>
      </c>
      <c r="H38" s="1622" t="s">
        <v>1231</v>
      </c>
      <c r="M38" s="55"/>
    </row>
    <row r="39" spans="1:98" ht="14">
      <c r="B39" s="1623">
        <v>1</v>
      </c>
      <c r="C39" s="1624"/>
      <c r="D39" s="1624"/>
      <c r="E39" s="1625"/>
      <c r="F39" s="1626"/>
      <c r="G39" s="1627"/>
      <c r="H39" s="1628"/>
      <c r="M39" s="55"/>
    </row>
    <row r="40" spans="1:98" ht="14">
      <c r="B40" s="1623">
        <v>2</v>
      </c>
      <c r="C40" s="1624"/>
      <c r="D40" s="1624"/>
      <c r="E40" s="1625"/>
      <c r="F40" s="1629"/>
      <c r="G40" s="1627"/>
      <c r="H40" s="1628"/>
      <c r="M40" s="55"/>
    </row>
    <row r="41" spans="1:98" ht="14">
      <c r="B41" s="1623">
        <v>3</v>
      </c>
      <c r="C41" s="1624"/>
      <c r="D41" s="1624"/>
      <c r="E41" s="1625"/>
      <c r="F41" s="1629"/>
      <c r="G41" s="1627"/>
      <c r="H41" s="1628"/>
      <c r="M41" s="55"/>
    </row>
    <row r="42" spans="1:98" ht="14">
      <c r="B42" s="1623">
        <v>4</v>
      </c>
      <c r="C42" s="1624"/>
      <c r="D42" s="1624"/>
      <c r="E42" s="1625"/>
      <c r="F42" s="1629"/>
      <c r="G42" s="1627"/>
      <c r="H42" s="1628"/>
      <c r="M42" s="55"/>
    </row>
    <row r="43" spans="1:98" ht="14">
      <c r="B43" s="1623">
        <v>5</v>
      </c>
      <c r="C43" s="1624"/>
      <c r="D43" s="1624"/>
      <c r="E43" s="1625"/>
      <c r="F43" s="1629"/>
      <c r="G43" s="1627"/>
      <c r="H43" s="1628"/>
      <c r="M43" s="55"/>
    </row>
    <row r="44" spans="1:98" ht="14">
      <c r="B44" s="1623">
        <v>6</v>
      </c>
      <c r="C44" s="1624"/>
      <c r="D44" s="1624"/>
      <c r="E44" s="1625"/>
      <c r="F44" s="1629"/>
      <c r="G44" s="1627"/>
      <c r="H44" s="1628"/>
      <c r="M44" s="55"/>
    </row>
    <row r="45" spans="1:98" ht="14">
      <c r="B45" s="1623">
        <v>7</v>
      </c>
      <c r="C45" s="1624"/>
      <c r="D45" s="1624"/>
      <c r="E45" s="1625"/>
      <c r="F45" s="1629"/>
      <c r="G45" s="1627"/>
      <c r="H45" s="1628"/>
      <c r="M45" s="55"/>
    </row>
    <row r="46" spans="1:98" ht="14">
      <c r="B46" s="1623">
        <v>8</v>
      </c>
      <c r="C46" s="1624"/>
      <c r="D46" s="1624"/>
      <c r="E46" s="1625"/>
      <c r="F46" s="1629"/>
      <c r="G46" s="1627"/>
      <c r="H46" s="1628"/>
      <c r="M46" s="55"/>
    </row>
    <row r="47" spans="1:98" ht="14">
      <c r="B47" s="1623">
        <v>9</v>
      </c>
      <c r="C47" s="1624"/>
      <c r="D47" s="1624"/>
      <c r="E47" s="1625"/>
      <c r="F47" s="1629"/>
      <c r="G47" s="1627"/>
      <c r="H47" s="1628"/>
      <c r="M47" s="55"/>
    </row>
    <row r="48" spans="1:98" ht="15" thickBot="1">
      <c r="B48" s="1630">
        <v>10</v>
      </c>
      <c r="C48" s="1631"/>
      <c r="D48" s="1631"/>
      <c r="E48" s="1632"/>
      <c r="F48" s="1633"/>
      <c r="G48" s="1634"/>
      <c r="H48" s="1635"/>
      <c r="M48" s="55"/>
    </row>
    <row r="49" spans="4:13" ht="14">
      <c r="D49" s="55"/>
      <c r="E49" s="1636"/>
      <c r="F49" s="662"/>
      <c r="M49" s="55"/>
    </row>
    <row r="50" spans="4:13" ht="14">
      <c r="E50" s="55"/>
      <c r="F50" s="1637"/>
      <c r="M50" s="55"/>
    </row>
    <row r="51" spans="4:13" ht="15" thickBot="1">
      <c r="E51" s="55"/>
      <c r="F51" s="1637"/>
      <c r="M51" s="55"/>
    </row>
    <row r="52" spans="4:13" ht="15.75" customHeight="1" thickBot="1">
      <c r="D52" s="2310" t="s">
        <v>1232</v>
      </c>
      <c r="E52" s="2311"/>
      <c r="M52" s="55"/>
    </row>
    <row r="53" spans="4:13" ht="15.75" customHeight="1">
      <c r="D53" s="1638" t="s">
        <v>1233</v>
      </c>
      <c r="E53" s="1639"/>
      <c r="M53" s="55"/>
    </row>
    <row r="54" spans="4:13" ht="15.75" customHeight="1">
      <c r="D54" s="1640" t="s">
        <v>1234</v>
      </c>
      <c r="E54" s="1641"/>
      <c r="M54" s="55"/>
    </row>
    <row r="55" spans="4:13" ht="15.75" customHeight="1" thickBot="1">
      <c r="D55" s="1642" t="s">
        <v>1213</v>
      </c>
      <c r="E55" s="1643">
        <v>0</v>
      </c>
      <c r="M55" s="55"/>
    </row>
    <row r="56" spans="4:13" ht="15.75" customHeight="1" thickBot="1">
      <c r="D56" s="1644" t="s">
        <v>1235</v>
      </c>
      <c r="E56" s="1645" t="s">
        <v>1234</v>
      </c>
      <c r="M56" s="55"/>
    </row>
    <row r="57" spans="4:13">
      <c r="E57" s="55"/>
      <c r="M57" s="55"/>
    </row>
    <row r="58" spans="4:13">
      <c r="E58" s="55"/>
      <c r="M58" s="55"/>
    </row>
  </sheetData>
  <mergeCells count="194">
    <mergeCell ref="CI28:CL28"/>
    <mergeCell ref="CM28:CP28"/>
    <mergeCell ref="CQ28:CT28"/>
    <mergeCell ref="D52:E52"/>
    <mergeCell ref="BK28:BN28"/>
    <mergeCell ref="BO28:BR28"/>
    <mergeCell ref="BS28:BV28"/>
    <mergeCell ref="BW28:BZ28"/>
    <mergeCell ref="CA28:CD28"/>
    <mergeCell ref="CE28:CH28"/>
    <mergeCell ref="AM28:AP28"/>
    <mergeCell ref="AQ28:AT28"/>
    <mergeCell ref="AU28:AX28"/>
    <mergeCell ref="AY28:BB28"/>
    <mergeCell ref="BC28:BF28"/>
    <mergeCell ref="BG28:BJ28"/>
    <mergeCell ref="CI22:CL22"/>
    <mergeCell ref="CM22:CP22"/>
    <mergeCell ref="CQ22:CT22"/>
    <mergeCell ref="BS22:BV22"/>
    <mergeCell ref="BW22:BZ22"/>
    <mergeCell ref="CQ27:CT27"/>
    <mergeCell ref="C28:F28"/>
    <mergeCell ref="G28:J28"/>
    <mergeCell ref="K28:N28"/>
    <mergeCell ref="O28:R28"/>
    <mergeCell ref="S28:V28"/>
    <mergeCell ref="W28:Z28"/>
    <mergeCell ref="AA28:AD28"/>
    <mergeCell ref="AE28:AH28"/>
    <mergeCell ref="AI28:AL28"/>
    <mergeCell ref="BS27:BV27"/>
    <mergeCell ref="BW27:BZ27"/>
    <mergeCell ref="CA27:CD27"/>
    <mergeCell ref="CE27:CH27"/>
    <mergeCell ref="CI27:CL27"/>
    <mergeCell ref="CM27:CP27"/>
    <mergeCell ref="AU27:AX27"/>
    <mergeCell ref="AY27:BB27"/>
    <mergeCell ref="BC27:BF27"/>
    <mergeCell ref="C27:F27"/>
    <mergeCell ref="G27:J27"/>
    <mergeCell ref="K27:N27"/>
    <mergeCell ref="O27:R27"/>
    <mergeCell ref="S27:V27"/>
    <mergeCell ref="BC22:BF22"/>
    <mergeCell ref="BG22:BJ22"/>
    <mergeCell ref="BK22:BN22"/>
    <mergeCell ref="BO22:BR22"/>
    <mergeCell ref="AE22:AH22"/>
    <mergeCell ref="AI22:AL22"/>
    <mergeCell ref="AM22:AP22"/>
    <mergeCell ref="AQ22:AT22"/>
    <mergeCell ref="AU22:AX22"/>
    <mergeCell ref="AY22:BB22"/>
    <mergeCell ref="AE27:AH27"/>
    <mergeCell ref="AI27:AL27"/>
    <mergeCell ref="AM27:AP27"/>
    <mergeCell ref="AQ27:AT27"/>
    <mergeCell ref="BG27:BJ27"/>
    <mergeCell ref="BK27:BN27"/>
    <mergeCell ref="BO27:BR27"/>
    <mergeCell ref="W27:Z27"/>
    <mergeCell ref="AA27:AD27"/>
    <mergeCell ref="CI21:CL21"/>
    <mergeCell ref="CM21:CP21"/>
    <mergeCell ref="CQ21:CT21"/>
    <mergeCell ref="C22:F22"/>
    <mergeCell ref="G22:J22"/>
    <mergeCell ref="K22:N22"/>
    <mergeCell ref="O22:R22"/>
    <mergeCell ref="S22:V22"/>
    <mergeCell ref="W22:Z22"/>
    <mergeCell ref="AA22:AD22"/>
    <mergeCell ref="BK21:BN21"/>
    <mergeCell ref="BO21:BR21"/>
    <mergeCell ref="BS21:BV21"/>
    <mergeCell ref="BW21:BZ21"/>
    <mergeCell ref="CA21:CD21"/>
    <mergeCell ref="CE21:CH21"/>
    <mergeCell ref="AM21:AP21"/>
    <mergeCell ref="AQ21:AT21"/>
    <mergeCell ref="AU21:AX21"/>
    <mergeCell ref="AY21:BB21"/>
    <mergeCell ref="BC21:BF21"/>
    <mergeCell ref="BG21:BJ21"/>
    <mergeCell ref="CA22:CD22"/>
    <mergeCell ref="CE22:CH22"/>
    <mergeCell ref="CI10:CL10"/>
    <mergeCell ref="CM10:CP10"/>
    <mergeCell ref="CQ10:CT10"/>
    <mergeCell ref="BS10:BV10"/>
    <mergeCell ref="BW10:BZ10"/>
    <mergeCell ref="CQ11:CT11"/>
    <mergeCell ref="C21:F21"/>
    <mergeCell ref="G21:J21"/>
    <mergeCell ref="K21:N21"/>
    <mergeCell ref="O21:R21"/>
    <mergeCell ref="S21:V21"/>
    <mergeCell ref="W21:Z21"/>
    <mergeCell ref="AA21:AD21"/>
    <mergeCell ref="AE21:AH21"/>
    <mergeCell ref="AI21:AL21"/>
    <mergeCell ref="BS11:BV11"/>
    <mergeCell ref="BW11:BZ11"/>
    <mergeCell ref="CA11:CD11"/>
    <mergeCell ref="CE11:CH11"/>
    <mergeCell ref="CI11:CL11"/>
    <mergeCell ref="CM11:CP11"/>
    <mergeCell ref="AU11:AX11"/>
    <mergeCell ref="AY11:BB11"/>
    <mergeCell ref="BC11:BF11"/>
    <mergeCell ref="C11:F11"/>
    <mergeCell ref="G11:J11"/>
    <mergeCell ref="K11:N11"/>
    <mergeCell ref="O11:R11"/>
    <mergeCell ref="S11:V11"/>
    <mergeCell ref="BC10:BF10"/>
    <mergeCell ref="BG10:BJ10"/>
    <mergeCell ref="BK10:BN10"/>
    <mergeCell ref="BO10:BR10"/>
    <mergeCell ref="AE10:AH10"/>
    <mergeCell ref="AI10:AL10"/>
    <mergeCell ref="AM10:AP10"/>
    <mergeCell ref="AQ10:AT10"/>
    <mergeCell ref="AU10:AX10"/>
    <mergeCell ref="AY10:BB10"/>
    <mergeCell ref="AE11:AH11"/>
    <mergeCell ref="AI11:AL11"/>
    <mergeCell ref="AM11:AP11"/>
    <mergeCell ref="AQ11:AT11"/>
    <mergeCell ref="BG11:BJ11"/>
    <mergeCell ref="BK11:BN11"/>
    <mergeCell ref="BO11:BR11"/>
    <mergeCell ref="W11:Z11"/>
    <mergeCell ref="AA11:AD11"/>
    <mergeCell ref="CI9:CL9"/>
    <mergeCell ref="CM9:CP9"/>
    <mergeCell ref="CQ9:CT9"/>
    <mergeCell ref="C10:F10"/>
    <mergeCell ref="G10:J10"/>
    <mergeCell ref="K10:N10"/>
    <mergeCell ref="O10:R10"/>
    <mergeCell ref="S10:V10"/>
    <mergeCell ref="W10:Z10"/>
    <mergeCell ref="AA10:AD10"/>
    <mergeCell ref="BK9:BN9"/>
    <mergeCell ref="BO9:BR9"/>
    <mergeCell ref="BS9:BV9"/>
    <mergeCell ref="BW9:BZ9"/>
    <mergeCell ref="CA9:CD9"/>
    <mergeCell ref="CE9:CH9"/>
    <mergeCell ref="AM9:AP9"/>
    <mergeCell ref="AQ9:AT9"/>
    <mergeCell ref="AU9:AX9"/>
    <mergeCell ref="AY9:BB9"/>
    <mergeCell ref="BC9:BF9"/>
    <mergeCell ref="BG9:BJ9"/>
    <mergeCell ref="CA10:CD10"/>
    <mergeCell ref="CE10:CH10"/>
    <mergeCell ref="CQ6:CT6"/>
    <mergeCell ref="C9:F9"/>
    <mergeCell ref="G9:J9"/>
    <mergeCell ref="K9:N9"/>
    <mergeCell ref="O9:R9"/>
    <mergeCell ref="S9:V9"/>
    <mergeCell ref="W9:Z9"/>
    <mergeCell ref="AA9:AD9"/>
    <mergeCell ref="AE9:AH9"/>
    <mergeCell ref="AI9:AL9"/>
    <mergeCell ref="BS6:BV6"/>
    <mergeCell ref="BW6:BZ6"/>
    <mergeCell ref="CA6:CD6"/>
    <mergeCell ref="CE6:CH6"/>
    <mergeCell ref="CI6:CL6"/>
    <mergeCell ref="CM6:CP6"/>
    <mergeCell ref="AU6:AX6"/>
    <mergeCell ref="AY6:BB6"/>
    <mergeCell ref="BC6:BF6"/>
    <mergeCell ref="BG6:BJ6"/>
    <mergeCell ref="BK6:BN6"/>
    <mergeCell ref="BO6:BR6"/>
    <mergeCell ref="W6:Z6"/>
    <mergeCell ref="AA6:AD6"/>
    <mergeCell ref="AE6:AH6"/>
    <mergeCell ref="AI6:AL6"/>
    <mergeCell ref="AM6:AP6"/>
    <mergeCell ref="AQ6:AT6"/>
    <mergeCell ref="B3:D4"/>
    <mergeCell ref="C6:F6"/>
    <mergeCell ref="G6:J6"/>
    <mergeCell ref="K6:N6"/>
    <mergeCell ref="O6:R6"/>
    <mergeCell ref="S6:V6"/>
  </mergeCells>
  <dataValidations count="1">
    <dataValidation type="list" allowBlank="1" showInputMessage="1" showErrorMessage="1" sqref="E56">
      <formula1>$D$53:$D$55</formula1>
    </dataValidation>
  </dataValidations>
  <hyperlinks>
    <hyperlink ref="B1" location="TOC!A1" display="Retour à la table des matières"/>
    <hyperlink ref="C1" location="Consignes!A1" display="CONSIGNES"/>
  </hyperlinks>
  <pageMargins left="0.7" right="0.7" top="0.75" bottom="0.75" header="0.3" footer="0.3"/>
  <pageSetup paperSize="9" scale="23" orientation="landscape" horizontalDpi="1200" verticalDpi="1200"/>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S52"/>
  <sheetViews>
    <sheetView showGridLines="0" zoomScale="80" zoomScaleNormal="80" zoomScalePageLayoutView="80" workbookViewId="0">
      <selection activeCell="C3" sqref="C3:E4"/>
    </sheetView>
  </sheetViews>
  <sheetFormatPr baseColWidth="10" defaultColWidth="10.83203125" defaultRowHeight="12" x14ac:dyDescent="0"/>
  <cols>
    <col min="1" max="1" width="10.83203125" style="55"/>
    <col min="2" max="2" width="3.83203125" style="171" customWidth="1"/>
    <col min="3" max="3" width="49" style="55" bestFit="1" customWidth="1"/>
    <col min="4" max="15" width="19" style="55" customWidth="1"/>
    <col min="16" max="21" width="18.83203125" style="55" customWidth="1"/>
    <col min="22" max="16384" width="10.83203125" style="55"/>
  </cols>
  <sheetData>
    <row r="1" spans="1:21" customFormat="1" ht="14">
      <c r="C1" s="113" t="s">
        <v>704</v>
      </c>
      <c r="F1" s="1533" t="s">
        <v>705</v>
      </c>
      <c r="G1" s="1533"/>
      <c r="H1" s="1534" t="s">
        <v>706</v>
      </c>
      <c r="I1" s="1534"/>
    </row>
    <row r="3" spans="1:21" s="172" customFormat="1" ht="17">
      <c r="A3" s="55"/>
      <c r="B3" s="171"/>
      <c r="C3" s="2260" t="s">
        <v>1236</v>
      </c>
      <c r="D3" s="2260"/>
      <c r="E3" s="2260"/>
      <c r="F3" s="1550"/>
      <c r="G3" s="1550"/>
    </row>
    <row r="4" spans="1:21" s="172" customFormat="1" ht="17">
      <c r="A4" s="55"/>
      <c r="B4" s="171"/>
      <c r="C4" s="2260"/>
      <c r="D4" s="2260"/>
      <c r="E4" s="2260"/>
      <c r="F4" s="1550"/>
      <c r="G4" s="1550"/>
    </row>
    <row r="5" spans="1:21" ht="13" thickBot="1"/>
    <row r="6" spans="1:21" ht="15" customHeight="1">
      <c r="C6" s="173"/>
      <c r="D6" s="2251" t="s">
        <v>708</v>
      </c>
      <c r="E6" s="2253"/>
      <c r="F6" s="2251" t="s">
        <v>809</v>
      </c>
      <c r="G6" s="2253"/>
      <c r="H6" s="2251" t="s">
        <v>763</v>
      </c>
      <c r="I6" s="2253"/>
      <c r="J6" s="2248" t="s">
        <v>764</v>
      </c>
      <c r="K6" s="2250"/>
      <c r="L6" s="2248" t="s">
        <v>1194</v>
      </c>
      <c r="M6" s="2250"/>
      <c r="N6" s="2248" t="s">
        <v>765</v>
      </c>
      <c r="O6" s="2250"/>
      <c r="P6" s="2248" t="s">
        <v>766</v>
      </c>
      <c r="Q6" s="2250"/>
      <c r="R6" s="2248" t="s">
        <v>767</v>
      </c>
      <c r="S6" s="2250"/>
      <c r="T6" s="2249" t="s">
        <v>768</v>
      </c>
      <c r="U6" s="2250"/>
    </row>
    <row r="7" spans="1:21">
      <c r="C7" s="146"/>
      <c r="D7" s="1646" t="s">
        <v>1237</v>
      </c>
      <c r="E7" s="1647" t="s">
        <v>726</v>
      </c>
      <c r="F7" s="1646" t="s">
        <v>1237</v>
      </c>
      <c r="G7" s="1647" t="s">
        <v>726</v>
      </c>
      <c r="H7" s="1646" t="s">
        <v>1237</v>
      </c>
      <c r="I7" s="1647" t="s">
        <v>726</v>
      </c>
      <c r="J7" s="1648" t="s">
        <v>1237</v>
      </c>
      <c r="K7" s="1649" t="s">
        <v>726</v>
      </c>
      <c r="L7" s="1648" t="s">
        <v>1237</v>
      </c>
      <c r="M7" s="1649" t="s">
        <v>726</v>
      </c>
      <c r="N7" s="1648" t="s">
        <v>1237</v>
      </c>
      <c r="O7" s="1649" t="s">
        <v>726</v>
      </c>
      <c r="P7" s="1648" t="s">
        <v>1237</v>
      </c>
      <c r="Q7" s="1649" t="s">
        <v>726</v>
      </c>
      <c r="R7" s="1648" t="s">
        <v>1237</v>
      </c>
      <c r="S7" s="1649" t="s">
        <v>726</v>
      </c>
      <c r="T7" s="1650" t="s">
        <v>1237</v>
      </c>
      <c r="U7" s="1649" t="s">
        <v>726</v>
      </c>
    </row>
    <row r="8" spans="1:21" ht="13">
      <c r="C8" s="217" t="s">
        <v>1238</v>
      </c>
      <c r="D8" s="1500"/>
      <c r="E8" s="1651"/>
      <c r="F8" s="1485"/>
      <c r="G8" s="60"/>
      <c r="H8" s="1485"/>
      <c r="I8" s="60"/>
      <c r="J8" s="1500"/>
      <c r="K8" s="1651"/>
      <c r="L8" s="1500"/>
      <c r="M8" s="1651"/>
      <c r="N8" s="1485"/>
      <c r="O8" s="60"/>
      <c r="P8" s="1485"/>
      <c r="Q8" s="60"/>
      <c r="R8" s="1485"/>
      <c r="S8" s="60"/>
      <c r="T8" s="1652"/>
      <c r="U8" s="60"/>
    </row>
    <row r="9" spans="1:21" ht="13">
      <c r="C9" s="218" t="s">
        <v>1239</v>
      </c>
      <c r="D9" s="1501"/>
      <c r="E9" s="1653"/>
      <c r="F9" s="1654"/>
      <c r="G9" s="947"/>
      <c r="H9" s="1654"/>
      <c r="I9" s="947"/>
      <c r="J9" s="1501"/>
      <c r="K9" s="1653"/>
      <c r="L9" s="1501"/>
      <c r="M9" s="1653"/>
      <c r="N9" s="1654"/>
      <c r="O9" s="947"/>
      <c r="P9" s="1654"/>
      <c r="Q9" s="947"/>
      <c r="R9" s="1654"/>
      <c r="S9" s="947"/>
      <c r="T9" s="1655"/>
      <c r="U9" s="947"/>
    </row>
    <row r="10" spans="1:21" ht="13">
      <c r="C10" s="218" t="s">
        <v>1240</v>
      </c>
      <c r="D10" s="1501"/>
      <c r="E10" s="1653"/>
      <c r="F10" s="1654"/>
      <c r="G10" s="947"/>
      <c r="H10" s="1654"/>
      <c r="I10" s="947"/>
      <c r="J10" s="1501"/>
      <c r="K10" s="1653"/>
      <c r="L10" s="1501"/>
      <c r="M10" s="1653"/>
      <c r="N10" s="1654"/>
      <c r="O10" s="947"/>
      <c r="P10" s="1654"/>
      <c r="Q10" s="947"/>
      <c r="R10" s="1654"/>
      <c r="S10" s="947"/>
      <c r="T10" s="1655"/>
      <c r="U10" s="947"/>
    </row>
    <row r="11" spans="1:21" ht="13">
      <c r="C11" s="218" t="s">
        <v>1241</v>
      </c>
      <c r="D11" s="1501"/>
      <c r="E11" s="1653"/>
      <c r="F11" s="1654"/>
      <c r="G11" s="947"/>
      <c r="H11" s="1654"/>
      <c r="I11" s="947"/>
      <c r="J11" s="1501"/>
      <c r="K11" s="1653"/>
      <c r="L11" s="1501"/>
      <c r="M11" s="1653"/>
      <c r="N11" s="1654"/>
      <c r="O11" s="947"/>
      <c r="P11" s="1654"/>
      <c r="Q11" s="947"/>
      <c r="R11" s="1654"/>
      <c r="S11" s="947"/>
      <c r="T11" s="1655"/>
      <c r="U11" s="947"/>
    </row>
    <row r="12" spans="1:21" ht="13">
      <c r="C12" s="218" t="s">
        <v>1242</v>
      </c>
      <c r="D12" s="1501"/>
      <c r="E12" s="1653"/>
      <c r="F12" s="1654"/>
      <c r="G12" s="947"/>
      <c r="H12" s="1654"/>
      <c r="I12" s="947"/>
      <c r="J12" s="1501"/>
      <c r="K12" s="1653"/>
      <c r="L12" s="1501"/>
      <c r="M12" s="1653"/>
      <c r="N12" s="1654"/>
      <c r="O12" s="947"/>
      <c r="P12" s="1654"/>
      <c r="Q12" s="947"/>
      <c r="R12" s="1654"/>
      <c r="S12" s="947"/>
      <c r="T12" s="1655"/>
      <c r="U12" s="947"/>
    </row>
    <row r="13" spans="1:21" ht="13">
      <c r="C13" s="218" t="s">
        <v>1243</v>
      </c>
      <c r="D13" s="1656"/>
      <c r="E13" s="1657"/>
      <c r="F13" s="1658"/>
      <c r="G13" s="1659"/>
      <c r="H13" s="1658"/>
      <c r="I13" s="1659"/>
      <c r="J13" s="1656"/>
      <c r="K13" s="1657"/>
      <c r="L13" s="1656"/>
      <c r="M13" s="1657"/>
      <c r="N13" s="1658"/>
      <c r="O13" s="1659"/>
      <c r="P13" s="1658"/>
      <c r="Q13" s="1659"/>
      <c r="R13" s="1658"/>
      <c r="S13" s="1659"/>
      <c r="T13" s="1660"/>
      <c r="U13" s="1659"/>
    </row>
    <row r="14" spans="1:21" ht="13">
      <c r="C14" s="217" t="s">
        <v>1244</v>
      </c>
      <c r="D14" s="1500"/>
      <c r="E14" s="1651"/>
      <c r="F14" s="1485"/>
      <c r="G14" s="60"/>
      <c r="H14" s="1485"/>
      <c r="I14" s="60"/>
      <c r="J14" s="1500"/>
      <c r="K14" s="1651"/>
      <c r="L14" s="1500"/>
      <c r="M14" s="1651"/>
      <c r="N14" s="1485"/>
      <c r="O14" s="60"/>
      <c r="P14" s="1485"/>
      <c r="Q14" s="60"/>
      <c r="R14" s="1485"/>
      <c r="S14" s="60"/>
      <c r="T14" s="1652"/>
      <c r="U14" s="60"/>
    </row>
    <row r="15" spans="1:21" ht="13">
      <c r="C15" s="218" t="s">
        <v>1239</v>
      </c>
      <c r="D15" s="1501"/>
      <c r="E15" s="1653"/>
      <c r="F15" s="1661"/>
      <c r="G15" s="948"/>
      <c r="H15" s="1661"/>
      <c r="I15" s="948"/>
      <c r="J15" s="1501"/>
      <c r="K15" s="1653"/>
      <c r="L15" s="1501"/>
      <c r="M15" s="1653"/>
      <c r="N15" s="1661"/>
      <c r="O15" s="948"/>
      <c r="P15" s="1661"/>
      <c r="Q15" s="948"/>
      <c r="R15" s="1661"/>
      <c r="S15" s="948"/>
      <c r="T15" s="1662"/>
      <c r="U15" s="948"/>
    </row>
    <row r="16" spans="1:21" ht="13">
      <c r="C16" s="218" t="s">
        <v>1240</v>
      </c>
      <c r="D16" s="1501"/>
      <c r="E16" s="1653"/>
      <c r="F16" s="1661"/>
      <c r="G16" s="948"/>
      <c r="H16" s="1661"/>
      <c r="I16" s="948"/>
      <c r="J16" s="1501"/>
      <c r="K16" s="1653"/>
      <c r="L16" s="1501"/>
      <c r="M16" s="1653"/>
      <c r="N16" s="1661"/>
      <c r="O16" s="948"/>
      <c r="P16" s="1661"/>
      <c r="Q16" s="948"/>
      <c r="R16" s="1661"/>
      <c r="S16" s="948"/>
      <c r="T16" s="1662"/>
      <c r="U16" s="948"/>
    </row>
    <row r="17" spans="1:45" ht="13">
      <c r="C17" s="218" t="s">
        <v>1242</v>
      </c>
      <c r="D17" s="1501"/>
      <c r="E17" s="1653"/>
      <c r="F17" s="1661"/>
      <c r="G17" s="948"/>
      <c r="H17" s="1661"/>
      <c r="I17" s="948"/>
      <c r="J17" s="1501"/>
      <c r="K17" s="1653"/>
      <c r="L17" s="1501"/>
      <c r="M17" s="1653"/>
      <c r="N17" s="1661"/>
      <c r="O17" s="948"/>
      <c r="P17" s="1661"/>
      <c r="Q17" s="948"/>
      <c r="R17" s="1661"/>
      <c r="S17" s="948"/>
      <c r="T17" s="1662"/>
      <c r="U17" s="948"/>
    </row>
    <row r="18" spans="1:45" ht="13">
      <c r="C18" s="218" t="s">
        <v>1243</v>
      </c>
      <c r="D18" s="1656"/>
      <c r="E18" s="1657"/>
      <c r="F18" s="1658"/>
      <c r="G18" s="1659"/>
      <c r="H18" s="1658"/>
      <c r="I18" s="1659"/>
      <c r="J18" s="1656"/>
      <c r="K18" s="1657"/>
      <c r="L18" s="1656"/>
      <c r="M18" s="1657"/>
      <c r="N18" s="1658"/>
      <c r="O18" s="1659"/>
      <c r="P18" s="1658"/>
      <c r="Q18" s="1659"/>
      <c r="R18" s="1658"/>
      <c r="S18" s="1659"/>
      <c r="T18" s="1660"/>
      <c r="U18" s="1659"/>
    </row>
    <row r="19" spans="1:45" ht="13">
      <c r="C19" s="949" t="s">
        <v>1245</v>
      </c>
      <c r="D19" s="1502"/>
      <c r="E19" s="1663"/>
      <c r="F19" s="1485"/>
      <c r="G19" s="60"/>
      <c r="H19" s="1485"/>
      <c r="I19" s="60"/>
      <c r="J19" s="1502"/>
      <c r="K19" s="1663"/>
      <c r="L19" s="1502"/>
      <c r="M19" s="1663"/>
      <c r="N19" s="1485"/>
      <c r="O19" s="60"/>
      <c r="P19" s="1485"/>
      <c r="Q19" s="60"/>
      <c r="R19" s="1485"/>
      <c r="S19" s="60"/>
      <c r="T19" s="1652"/>
      <c r="U19" s="60"/>
    </row>
    <row r="20" spans="1:45" ht="13">
      <c r="C20" s="218" t="s">
        <v>1243</v>
      </c>
      <c r="D20" s="1656"/>
      <c r="E20" s="1657"/>
      <c r="F20" s="1658"/>
      <c r="G20" s="1659"/>
      <c r="H20" s="1658"/>
      <c r="I20" s="1659"/>
      <c r="J20" s="1656"/>
      <c r="K20" s="1657"/>
      <c r="L20" s="1656"/>
      <c r="M20" s="1657"/>
      <c r="N20" s="1658"/>
      <c r="O20" s="1659"/>
      <c r="P20" s="1658"/>
      <c r="Q20" s="1659"/>
      <c r="R20" s="1658"/>
      <c r="S20" s="1659"/>
      <c r="T20" s="1660"/>
      <c r="U20" s="1659"/>
    </row>
    <row r="21" spans="1:45" ht="13">
      <c r="C21" s="217" t="s">
        <v>1246</v>
      </c>
      <c r="D21" s="1500"/>
      <c r="E21" s="1651"/>
      <c r="F21" s="1485"/>
      <c r="G21" s="60"/>
      <c r="H21" s="1485"/>
      <c r="I21" s="60"/>
      <c r="J21" s="1500"/>
      <c r="K21" s="1651"/>
      <c r="L21" s="1500"/>
      <c r="M21" s="1651"/>
      <c r="N21" s="1485"/>
      <c r="O21" s="60"/>
      <c r="P21" s="1485"/>
      <c r="Q21" s="60"/>
      <c r="R21" s="1485"/>
      <c r="S21" s="60"/>
      <c r="T21" s="1652"/>
      <c r="U21" s="60"/>
    </row>
    <row r="22" spans="1:45" ht="13">
      <c r="C22" s="218" t="s">
        <v>1247</v>
      </c>
      <c r="D22" s="1501"/>
      <c r="E22" s="1653"/>
      <c r="F22" s="1661"/>
      <c r="G22" s="948"/>
      <c r="H22" s="1661"/>
      <c r="I22" s="948"/>
      <c r="J22" s="1501"/>
      <c r="K22" s="1653"/>
      <c r="L22" s="1501"/>
      <c r="M22" s="1653"/>
      <c r="N22" s="1661"/>
      <c r="O22" s="948"/>
      <c r="P22" s="1661"/>
      <c r="Q22" s="948"/>
      <c r="R22" s="1661"/>
      <c r="S22" s="948"/>
      <c r="T22" s="1662"/>
      <c r="U22" s="948"/>
    </row>
    <row r="23" spans="1:45" ht="13">
      <c r="C23" s="218" t="s">
        <v>1248</v>
      </c>
      <c r="D23" s="1501"/>
      <c r="E23" s="1653"/>
      <c r="F23" s="1661"/>
      <c r="G23" s="948"/>
      <c r="H23" s="1661"/>
      <c r="I23" s="948"/>
      <c r="J23" s="1501"/>
      <c r="K23" s="1653"/>
      <c r="L23" s="1501"/>
      <c r="M23" s="1653"/>
      <c r="N23" s="1661"/>
      <c r="O23" s="948"/>
      <c r="P23" s="1661"/>
      <c r="Q23" s="948"/>
      <c r="R23" s="1661"/>
      <c r="S23" s="948"/>
      <c r="T23" s="1662"/>
      <c r="U23" s="948"/>
    </row>
    <row r="24" spans="1:45" ht="13">
      <c r="C24" s="218" t="s">
        <v>1249</v>
      </c>
      <c r="D24" s="1501"/>
      <c r="E24" s="1653"/>
      <c r="F24" s="1661"/>
      <c r="G24" s="948"/>
      <c r="H24" s="1661"/>
      <c r="I24" s="948"/>
      <c r="J24" s="1501"/>
      <c r="K24" s="1653"/>
      <c r="L24" s="1501"/>
      <c r="M24" s="1653"/>
      <c r="N24" s="1661"/>
      <c r="O24" s="948"/>
      <c r="P24" s="1661"/>
      <c r="Q24" s="948"/>
      <c r="R24" s="1661"/>
      <c r="S24" s="948"/>
      <c r="T24" s="1662"/>
      <c r="U24" s="948"/>
    </row>
    <row r="25" spans="1:45" ht="13">
      <c r="C25" s="218" t="s">
        <v>1250</v>
      </c>
      <c r="D25" s="1501"/>
      <c r="E25" s="1653"/>
      <c r="F25" s="1661"/>
      <c r="G25" s="948"/>
      <c r="H25" s="1661"/>
      <c r="I25" s="948"/>
      <c r="J25" s="1501"/>
      <c r="K25" s="1653"/>
      <c r="L25" s="1501"/>
      <c r="M25" s="1653"/>
      <c r="N25" s="1661"/>
      <c r="O25" s="948"/>
      <c r="P25" s="1661"/>
      <c r="Q25" s="948"/>
      <c r="R25" s="1661"/>
      <c r="S25" s="948"/>
      <c r="T25" s="1662"/>
      <c r="U25" s="948"/>
    </row>
    <row r="26" spans="1:45" s="129" customFormat="1" ht="13">
      <c r="A26" s="55"/>
      <c r="B26" s="132"/>
      <c r="C26" s="218" t="s">
        <v>1251</v>
      </c>
      <c r="D26" s="1501"/>
      <c r="E26" s="1653"/>
      <c r="F26" s="1661"/>
      <c r="G26" s="948"/>
      <c r="H26" s="1661"/>
      <c r="I26" s="948"/>
      <c r="J26" s="1501"/>
      <c r="K26" s="1653"/>
      <c r="L26" s="1501"/>
      <c r="M26" s="1653"/>
      <c r="N26" s="1661"/>
      <c r="O26" s="948"/>
      <c r="P26" s="1661"/>
      <c r="Q26" s="948"/>
      <c r="R26" s="1661"/>
      <c r="S26" s="948"/>
      <c r="T26" s="1662"/>
      <c r="U26" s="948"/>
      <c r="V26" s="48"/>
      <c r="W26" s="48"/>
      <c r="X26" s="48"/>
      <c r="Y26" s="48"/>
      <c r="Z26" s="48"/>
      <c r="AA26" s="48"/>
      <c r="AB26" s="48"/>
      <c r="AC26" s="48"/>
      <c r="AD26" s="48"/>
      <c r="AE26" s="48"/>
      <c r="AF26" s="48"/>
      <c r="AG26" s="48"/>
      <c r="AS26" s="155"/>
    </row>
    <row r="27" spans="1:45" s="129" customFormat="1" ht="13">
      <c r="A27" s="55"/>
      <c r="B27" s="132"/>
      <c r="C27" s="218" t="s">
        <v>1252</v>
      </c>
      <c r="D27" s="1501"/>
      <c r="E27" s="1653"/>
      <c r="F27" s="1661"/>
      <c r="G27" s="948"/>
      <c r="H27" s="1661"/>
      <c r="I27" s="948"/>
      <c r="J27" s="1501"/>
      <c r="K27" s="1653"/>
      <c r="L27" s="1501"/>
      <c r="M27" s="1653"/>
      <c r="N27" s="1661"/>
      <c r="O27" s="948"/>
      <c r="P27" s="1661"/>
      <c r="Q27" s="948"/>
      <c r="R27" s="1661"/>
      <c r="S27" s="948"/>
      <c r="T27" s="1662"/>
      <c r="U27" s="948"/>
      <c r="V27" s="48"/>
      <c r="W27" s="48"/>
      <c r="X27" s="48"/>
      <c r="Y27" s="48"/>
      <c r="Z27" s="48"/>
      <c r="AA27" s="48"/>
      <c r="AB27" s="48"/>
      <c r="AC27" s="48"/>
      <c r="AD27" s="48"/>
      <c r="AE27" s="48"/>
      <c r="AF27" s="48"/>
      <c r="AG27" s="48"/>
    </row>
    <row r="28" spans="1:45" s="129" customFormat="1" ht="13">
      <c r="A28" s="55"/>
      <c r="B28" s="132"/>
      <c r="C28" s="218" t="s">
        <v>1253</v>
      </c>
      <c r="D28" s="1501"/>
      <c r="E28" s="1653"/>
      <c r="F28" s="1661"/>
      <c r="G28" s="948"/>
      <c r="H28" s="1661"/>
      <c r="I28" s="948"/>
      <c r="J28" s="1501"/>
      <c r="K28" s="1653"/>
      <c r="L28" s="1501"/>
      <c r="M28" s="1653"/>
      <c r="N28" s="1661"/>
      <c r="O28" s="948"/>
      <c r="P28" s="1661"/>
      <c r="Q28" s="948"/>
      <c r="R28" s="1661"/>
      <c r="S28" s="948"/>
      <c r="T28" s="1662"/>
      <c r="U28" s="948"/>
      <c r="V28" s="48"/>
      <c r="W28" s="48"/>
      <c r="X28" s="48"/>
      <c r="Y28" s="48"/>
      <c r="Z28" s="48"/>
      <c r="AA28" s="48"/>
      <c r="AB28" s="48"/>
      <c r="AC28" s="48"/>
      <c r="AD28" s="48"/>
      <c r="AE28" s="48"/>
      <c r="AF28" s="48"/>
      <c r="AG28" s="48"/>
    </row>
    <row r="29" spans="1:45" s="129" customFormat="1" ht="13">
      <c r="A29" s="55"/>
      <c r="B29" s="132"/>
      <c r="C29" s="218" t="s">
        <v>1254</v>
      </c>
      <c r="D29" s="1501"/>
      <c r="E29" s="1653"/>
      <c r="F29" s="1661"/>
      <c r="G29" s="948"/>
      <c r="H29" s="1661"/>
      <c r="I29" s="948"/>
      <c r="J29" s="1501"/>
      <c r="K29" s="1653"/>
      <c r="L29" s="1501"/>
      <c r="M29" s="1653"/>
      <c r="N29" s="1661"/>
      <c r="O29" s="948"/>
      <c r="P29" s="1661"/>
      <c r="Q29" s="948"/>
      <c r="R29" s="1661"/>
      <c r="S29" s="948"/>
      <c r="T29" s="1662"/>
      <c r="U29" s="948"/>
      <c r="V29" s="48"/>
      <c r="W29" s="48"/>
      <c r="X29" s="48"/>
      <c r="Y29" s="48"/>
      <c r="Z29" s="48"/>
      <c r="AA29" s="48"/>
      <c r="AB29" s="48"/>
      <c r="AC29" s="48"/>
      <c r="AD29" s="48"/>
      <c r="AE29" s="48"/>
      <c r="AF29" s="48"/>
      <c r="AG29" s="48"/>
    </row>
    <row r="30" spans="1:45" s="129" customFormat="1" ht="13">
      <c r="A30" s="55"/>
      <c r="B30" s="132"/>
      <c r="C30" s="218" t="s">
        <v>1255</v>
      </c>
      <c r="D30" s="1501"/>
      <c r="E30" s="1653"/>
      <c r="F30" s="1661"/>
      <c r="G30" s="948"/>
      <c r="H30" s="1661"/>
      <c r="I30" s="948"/>
      <c r="J30" s="1501"/>
      <c r="K30" s="1653"/>
      <c r="L30" s="1501"/>
      <c r="M30" s="1653"/>
      <c r="N30" s="1661"/>
      <c r="O30" s="948"/>
      <c r="P30" s="1661"/>
      <c r="Q30" s="948"/>
      <c r="R30" s="1661"/>
      <c r="S30" s="948"/>
      <c r="T30" s="1662"/>
      <c r="U30" s="948"/>
      <c r="V30" s="48"/>
      <c r="W30" s="48"/>
      <c r="X30" s="48"/>
      <c r="Y30" s="48"/>
      <c r="Z30" s="48"/>
      <c r="AA30" s="48"/>
      <c r="AB30" s="48"/>
      <c r="AC30" s="48"/>
      <c r="AD30" s="48"/>
      <c r="AE30" s="48"/>
      <c r="AF30" s="48"/>
      <c r="AG30" s="48"/>
    </row>
    <row r="31" spans="1:45" s="129" customFormat="1" ht="13">
      <c r="A31" s="55"/>
      <c r="B31" s="132"/>
      <c r="C31" s="218" t="s">
        <v>1256</v>
      </c>
      <c r="D31" s="1501"/>
      <c r="E31" s="1653"/>
      <c r="F31" s="1661"/>
      <c r="G31" s="948"/>
      <c r="H31" s="1661"/>
      <c r="I31" s="948"/>
      <c r="J31" s="1501"/>
      <c r="K31" s="1653"/>
      <c r="L31" s="1501"/>
      <c r="M31" s="1653"/>
      <c r="N31" s="1661"/>
      <c r="O31" s="948"/>
      <c r="P31" s="1661"/>
      <c r="Q31" s="948"/>
      <c r="R31" s="1661"/>
      <c r="S31" s="948"/>
      <c r="T31" s="1662"/>
      <c r="U31" s="948"/>
      <c r="V31" s="48"/>
      <c r="W31" s="48"/>
      <c r="X31" s="48"/>
      <c r="Y31" s="48"/>
      <c r="Z31" s="48"/>
      <c r="AA31" s="48"/>
      <c r="AB31" s="48"/>
      <c r="AC31" s="48"/>
      <c r="AD31" s="48"/>
      <c r="AE31" s="48"/>
      <c r="AF31" s="48"/>
      <c r="AG31" s="48"/>
    </row>
    <row r="32" spans="1:45" s="129" customFormat="1" ht="13">
      <c r="A32" s="55"/>
      <c r="B32" s="132"/>
      <c r="C32" s="218" t="s">
        <v>1257</v>
      </c>
      <c r="D32" s="1501"/>
      <c r="E32" s="1653"/>
      <c r="F32" s="1661"/>
      <c r="G32" s="948"/>
      <c r="H32" s="1661"/>
      <c r="I32" s="948"/>
      <c r="J32" s="1501"/>
      <c r="K32" s="1653"/>
      <c r="L32" s="1501"/>
      <c r="M32" s="1653"/>
      <c r="N32" s="1661"/>
      <c r="O32" s="948"/>
      <c r="P32" s="1661"/>
      <c r="Q32" s="948"/>
      <c r="R32" s="1661"/>
      <c r="S32" s="948"/>
      <c r="T32" s="1662"/>
      <c r="U32" s="948"/>
      <c r="V32" s="48"/>
      <c r="W32" s="48"/>
      <c r="X32" s="48"/>
      <c r="Y32" s="48"/>
      <c r="Z32" s="48"/>
      <c r="AA32" s="48"/>
      <c r="AB32" s="48"/>
      <c r="AC32" s="48"/>
      <c r="AD32" s="48"/>
      <c r="AE32" s="48"/>
      <c r="AF32" s="48"/>
      <c r="AG32" s="48"/>
    </row>
    <row r="33" spans="3:21" ht="13">
      <c r="C33" s="218" t="s">
        <v>1258</v>
      </c>
      <c r="D33" s="1501"/>
      <c r="E33" s="1653"/>
      <c r="F33" s="1661"/>
      <c r="G33" s="948"/>
      <c r="H33" s="1661"/>
      <c r="I33" s="948"/>
      <c r="J33" s="1501"/>
      <c r="K33" s="1653"/>
      <c r="L33" s="1501"/>
      <c r="M33" s="1653"/>
      <c r="N33" s="1661"/>
      <c r="O33" s="948"/>
      <c r="P33" s="1661"/>
      <c r="Q33" s="948"/>
      <c r="R33" s="1661"/>
      <c r="S33" s="948"/>
      <c r="T33" s="1662"/>
      <c r="U33" s="948"/>
    </row>
    <row r="34" spans="3:21" ht="13">
      <c r="C34" s="1499" t="s">
        <v>1259</v>
      </c>
      <c r="D34" s="1500"/>
      <c r="E34" s="1651"/>
      <c r="F34" s="1485"/>
      <c r="G34" s="60"/>
      <c r="H34" s="1485"/>
      <c r="I34" s="60"/>
      <c r="J34" s="1500"/>
      <c r="K34" s="1651"/>
      <c r="L34" s="1500"/>
      <c r="M34" s="1651"/>
      <c r="N34" s="1485"/>
      <c r="O34" s="60"/>
      <c r="P34" s="1485"/>
      <c r="Q34" s="60"/>
      <c r="R34" s="1485"/>
      <c r="S34" s="60"/>
      <c r="T34" s="1652"/>
      <c r="U34" s="60"/>
    </row>
    <row r="35" spans="3:21" ht="13">
      <c r="C35" s="218"/>
      <c r="D35" s="1503"/>
      <c r="E35" s="1664"/>
      <c r="F35" s="1488"/>
      <c r="G35" s="950"/>
      <c r="H35" s="1488"/>
      <c r="I35" s="950"/>
      <c r="J35" s="1503"/>
      <c r="K35" s="1664"/>
      <c r="L35" s="1503"/>
      <c r="M35" s="1664"/>
      <c r="N35" s="1488"/>
      <c r="O35" s="950"/>
      <c r="P35" s="1488"/>
      <c r="Q35" s="950"/>
      <c r="R35" s="1488"/>
      <c r="S35" s="950"/>
      <c r="T35" s="171"/>
      <c r="U35" s="950"/>
    </row>
    <row r="36" spans="3:21" ht="13">
      <c r="C36" s="217" t="s">
        <v>1260</v>
      </c>
      <c r="D36" s="1500"/>
      <c r="E36" s="1651"/>
      <c r="F36" s="1665"/>
      <c r="G36" s="952"/>
      <c r="H36" s="1665"/>
      <c r="I36" s="952"/>
      <c r="J36" s="1500"/>
      <c r="K36" s="1651"/>
      <c r="L36" s="1500"/>
      <c r="M36" s="1651"/>
      <c r="N36" s="1665"/>
      <c r="O36" s="952"/>
      <c r="P36" s="1665"/>
      <c r="Q36" s="952"/>
      <c r="R36" s="1665"/>
      <c r="S36" s="952"/>
      <c r="T36" s="1666"/>
      <c r="U36" s="952"/>
    </row>
    <row r="37" spans="3:21" ht="13">
      <c r="C37" s="218" t="s">
        <v>1261</v>
      </c>
      <c r="D37" s="1501"/>
      <c r="E37" s="1653"/>
      <c r="F37" s="1661"/>
      <c r="G37" s="948"/>
      <c r="H37" s="1661"/>
      <c r="I37" s="948"/>
      <c r="J37" s="1501"/>
      <c r="K37" s="1653"/>
      <c r="L37" s="1501"/>
      <c r="M37" s="1653"/>
      <c r="N37" s="1661"/>
      <c r="O37" s="948"/>
      <c r="P37" s="1661"/>
      <c r="Q37" s="948"/>
      <c r="R37" s="1661"/>
      <c r="S37" s="948"/>
      <c r="T37" s="1662"/>
      <c r="U37" s="948"/>
    </row>
    <row r="38" spans="3:21" ht="13">
      <c r="C38" s="218" t="s">
        <v>1262</v>
      </c>
      <c r="D38" s="1501"/>
      <c r="E38" s="1653"/>
      <c r="F38" s="1661"/>
      <c r="G38" s="948"/>
      <c r="H38" s="1661"/>
      <c r="I38" s="948"/>
      <c r="J38" s="1501"/>
      <c r="K38" s="1653"/>
      <c r="L38" s="1501"/>
      <c r="M38" s="1653"/>
      <c r="N38" s="1661"/>
      <c r="O38" s="948"/>
      <c r="P38" s="1661"/>
      <c r="Q38" s="948"/>
      <c r="R38" s="1661"/>
      <c r="S38" s="948"/>
      <c r="T38" s="1662"/>
      <c r="U38" s="948"/>
    </row>
    <row r="39" spans="3:21" ht="14" thickBot="1">
      <c r="C39" s="946" t="s">
        <v>1263</v>
      </c>
      <c r="D39" s="1504"/>
      <c r="E39" s="1667"/>
      <c r="F39" s="1482"/>
      <c r="G39" s="951"/>
      <c r="H39" s="1482"/>
      <c r="I39" s="951"/>
      <c r="J39" s="1504"/>
      <c r="K39" s="1667"/>
      <c r="L39" s="1504"/>
      <c r="M39" s="1667"/>
      <c r="N39" s="1482"/>
      <c r="O39" s="951"/>
      <c r="P39" s="1482"/>
      <c r="Q39" s="951"/>
      <c r="R39" s="1482"/>
      <c r="S39" s="951"/>
      <c r="T39" s="938"/>
      <c r="U39" s="951"/>
    </row>
    <row r="40" spans="3:21">
      <c r="F40" s="171"/>
      <c r="G40" s="171"/>
      <c r="H40" s="171"/>
      <c r="I40" s="171"/>
      <c r="N40" s="171"/>
      <c r="O40" s="171"/>
      <c r="P40" s="171"/>
      <c r="Q40" s="171"/>
      <c r="R40" s="171"/>
      <c r="S40" s="171"/>
      <c r="T40" s="171"/>
      <c r="U40" s="171"/>
    </row>
    <row r="41" spans="3:21" ht="13" thickBot="1"/>
    <row r="42" spans="3:21" ht="14" thickBot="1">
      <c r="C42" s="404" t="s">
        <v>1264</v>
      </c>
      <c r="D42" s="1668"/>
      <c r="E42" s="1669"/>
      <c r="F42" s="1670"/>
      <c r="G42" s="954"/>
      <c r="H42" s="1670"/>
      <c r="I42" s="954"/>
      <c r="J42" s="1668"/>
      <c r="K42" s="1669"/>
      <c r="L42" s="1668"/>
      <c r="M42" s="1669"/>
      <c r="N42" s="1670"/>
      <c r="O42" s="954"/>
      <c r="P42" s="1670"/>
      <c r="Q42" s="954"/>
      <c r="R42" s="1670"/>
      <c r="S42" s="954"/>
      <c r="T42" s="953"/>
      <c r="U42" s="954"/>
    </row>
    <row r="43" spans="3:21" ht="13">
      <c r="C43" s="218" t="s">
        <v>1265</v>
      </c>
      <c r="D43" s="1671"/>
      <c r="E43" s="711"/>
      <c r="F43" s="1661"/>
      <c r="G43" s="948"/>
      <c r="H43" s="1661"/>
      <c r="I43" s="948"/>
      <c r="J43" s="1671"/>
      <c r="K43" s="711"/>
      <c r="L43" s="1671"/>
      <c r="M43" s="711"/>
      <c r="N43" s="1661"/>
      <c r="O43" s="948"/>
      <c r="P43" s="1661"/>
      <c r="Q43" s="948"/>
      <c r="R43" s="1661"/>
      <c r="S43" s="948"/>
      <c r="T43" s="1662"/>
      <c r="U43" s="948"/>
    </row>
    <row r="44" spans="3:21" ht="14" thickBot="1">
      <c r="C44" s="946" t="s">
        <v>1266</v>
      </c>
      <c r="D44" s="1672"/>
      <c r="E44" s="1673"/>
      <c r="F44" s="1482"/>
      <c r="G44" s="951"/>
      <c r="H44" s="1482"/>
      <c r="I44" s="951"/>
      <c r="J44" s="1672"/>
      <c r="K44" s="1673"/>
      <c r="L44" s="1672"/>
      <c r="M44" s="1673"/>
      <c r="N44" s="1482"/>
      <c r="O44" s="951"/>
      <c r="P44" s="1482"/>
      <c r="Q44" s="951"/>
      <c r="R44" s="1482"/>
      <c r="S44" s="951"/>
      <c r="T44" s="938"/>
      <c r="U44" s="951"/>
    </row>
    <row r="45" spans="3:21" ht="13" thickBot="1"/>
    <row r="46" spans="3:21" ht="14" thickBot="1">
      <c r="C46" s="404" t="s">
        <v>1267</v>
      </c>
      <c r="D46" s="1668"/>
      <c r="E46" s="1669"/>
      <c r="F46" s="1670"/>
      <c r="G46" s="954"/>
      <c r="H46" s="1670"/>
      <c r="I46" s="954"/>
      <c r="J46" s="1668"/>
      <c r="K46" s="1669"/>
      <c r="L46" s="1668"/>
      <c r="M46" s="1669"/>
      <c r="N46" s="1670"/>
      <c r="O46" s="954"/>
      <c r="P46" s="953"/>
      <c r="Q46" s="953"/>
      <c r="R46" s="1670"/>
      <c r="S46" s="954"/>
      <c r="T46" s="953"/>
      <c r="U46" s="954"/>
    </row>
    <row r="47" spans="3:21" ht="13">
      <c r="C47" s="218" t="s">
        <v>1265</v>
      </c>
      <c r="D47" s="1674"/>
      <c r="E47" s="1675"/>
      <c r="F47" s="1674"/>
      <c r="G47" s="1675"/>
      <c r="H47" s="1674"/>
      <c r="I47" s="1675"/>
      <c r="J47" s="1674"/>
      <c r="K47" s="1675"/>
      <c r="L47" s="1674"/>
      <c r="M47" s="1675"/>
      <c r="N47" s="1674"/>
      <c r="O47" s="1675"/>
      <c r="P47" s="1676"/>
      <c r="Q47" s="1676"/>
      <c r="R47" s="1674"/>
      <c r="S47" s="1675"/>
      <c r="T47" s="1676"/>
      <c r="U47" s="1675"/>
    </row>
    <row r="48" spans="3:21" ht="14" thickBot="1">
      <c r="C48" s="946" t="s">
        <v>1266</v>
      </c>
      <c r="D48" s="1677"/>
      <c r="E48" s="1678"/>
      <c r="F48" s="1677"/>
      <c r="G48" s="1678"/>
      <c r="H48" s="1677"/>
      <c r="I48" s="1678"/>
      <c r="J48" s="1677"/>
      <c r="K48" s="1678"/>
      <c r="L48" s="1677"/>
      <c r="M48" s="1678"/>
      <c r="N48" s="1677"/>
      <c r="O48" s="1678"/>
      <c r="P48" s="1679"/>
      <c r="Q48" s="1679"/>
      <c r="R48" s="1677"/>
      <c r="S48" s="1678"/>
      <c r="T48" s="1679"/>
      <c r="U48" s="1678"/>
    </row>
    <row r="51" spans="7:12">
      <c r="G51" s="1680"/>
      <c r="H51" s="1681"/>
      <c r="J51" s="1681"/>
      <c r="K51" s="1682"/>
      <c r="L51" s="1682"/>
    </row>
    <row r="52" spans="7:12">
      <c r="H52" s="1681"/>
    </row>
  </sheetData>
  <mergeCells count="10">
    <mergeCell ref="N6:O6"/>
    <mergeCell ref="P6:Q6"/>
    <mergeCell ref="R6:S6"/>
    <mergeCell ref="T6:U6"/>
    <mergeCell ref="C3:E4"/>
    <mergeCell ref="D6:E6"/>
    <mergeCell ref="F6:G6"/>
    <mergeCell ref="H6:I6"/>
    <mergeCell ref="J6:K6"/>
    <mergeCell ref="L6:M6"/>
  </mergeCells>
  <hyperlinks>
    <hyperlink ref="C1" location="TOC!A1" display="Retour à la table des matières"/>
    <hyperlink ref="F1" location="Consignes!A1" display="CONSIGNES"/>
  </hyperlinks>
  <pageMargins left="0.7" right="0.7" top="0.75" bottom="0.75" header="0.3" footer="0.3"/>
  <pageSetup paperSize="9" orientation="landscape" horizontalDpi="1200" verticalDpi="1200"/>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tabColor rgb="FF00B050"/>
  </sheetPr>
  <dimension ref="A1:CE77"/>
  <sheetViews>
    <sheetView showGridLines="0" zoomScale="90" zoomScaleNormal="90" zoomScalePageLayoutView="90" workbookViewId="0">
      <selection activeCell="B3" sqref="B3:E4"/>
    </sheetView>
  </sheetViews>
  <sheetFormatPr baseColWidth="10" defaultColWidth="8.6640625" defaultRowHeight="12" x14ac:dyDescent="0"/>
  <cols>
    <col min="1" max="1" width="7.33203125" style="48" customWidth="1"/>
    <col min="2" max="2" width="50.1640625" style="48" customWidth="1"/>
    <col min="3" max="3" width="12.5" style="48" customWidth="1"/>
    <col min="4" max="8" width="19.83203125" style="48" customWidth="1"/>
    <col min="9" max="9" width="21.33203125" style="48" bestFit="1" customWidth="1"/>
    <col min="10" max="18" width="19.83203125" style="48" customWidth="1"/>
    <col min="19" max="19" width="21.33203125" style="48" bestFit="1" customWidth="1"/>
    <col min="20" max="28" width="19.83203125" style="48" customWidth="1"/>
    <col min="29" max="29" width="21.33203125" style="48" bestFit="1" customWidth="1"/>
    <col min="30" max="38" width="19.83203125" style="48" customWidth="1"/>
    <col min="39" max="39" width="22.5" style="48" customWidth="1"/>
    <col min="40" max="48" width="19.83203125" style="48" customWidth="1"/>
    <col min="49" max="49" width="21.33203125" style="48" bestFit="1" customWidth="1"/>
    <col min="50" max="58" width="19.83203125" style="48" customWidth="1"/>
    <col min="59" max="59" width="21.33203125" style="48" bestFit="1" customWidth="1"/>
    <col min="60" max="68" width="19.83203125" style="48" customWidth="1"/>
    <col min="69" max="69" width="21.33203125" style="48" bestFit="1" customWidth="1"/>
    <col min="70" max="78" width="19.83203125" style="48" customWidth="1"/>
    <col min="79" max="79" width="21.33203125" style="48" bestFit="1" customWidth="1"/>
    <col min="80" max="83" width="19.83203125" style="48" customWidth="1"/>
    <col min="84" max="16384" width="8.6640625" style="48"/>
  </cols>
  <sheetData>
    <row r="1" spans="1:83" ht="14">
      <c r="D1" s="113"/>
      <c r="E1" s="1533" t="s">
        <v>705</v>
      </c>
      <c r="F1" s="1534" t="s">
        <v>706</v>
      </c>
      <c r="G1" s="113"/>
      <c r="H1" s="113"/>
      <c r="I1" s="113"/>
      <c r="J1" s="113"/>
      <c r="K1" s="113"/>
      <c r="L1" s="113"/>
      <c r="M1" s="113"/>
      <c r="S1" s="113"/>
      <c r="AC1" s="113"/>
      <c r="AM1" s="113"/>
      <c r="AW1" s="113"/>
      <c r="BG1" s="113"/>
      <c r="BQ1" s="113"/>
      <c r="CA1" s="113"/>
    </row>
    <row r="2" spans="1:83" ht="14">
      <c r="D2" s="113"/>
      <c r="E2" s="113"/>
      <c r="F2" s="113"/>
      <c r="G2" s="113"/>
      <c r="H2" s="113"/>
      <c r="I2" s="113"/>
      <c r="J2" s="113"/>
      <c r="K2" s="113"/>
      <c r="L2" s="113"/>
      <c r="M2" s="113"/>
      <c r="S2" s="113"/>
      <c r="AC2" s="113"/>
      <c r="AM2" s="113"/>
      <c r="AW2" s="113"/>
      <c r="BG2" s="113"/>
      <c r="BQ2" s="113"/>
      <c r="CA2" s="113"/>
    </row>
    <row r="3" spans="1:83" s="829" customFormat="1" ht="17">
      <c r="A3" s="48"/>
      <c r="B3" s="2260" t="s">
        <v>1268</v>
      </c>
      <c r="C3" s="2260"/>
      <c r="D3" s="2260"/>
      <c r="E3" s="2260"/>
      <c r="F3" s="828"/>
      <c r="G3" s="828"/>
      <c r="H3" s="828"/>
      <c r="I3" s="828"/>
      <c r="J3" s="828"/>
      <c r="K3" s="828"/>
      <c r="L3" s="828"/>
      <c r="M3" s="828"/>
      <c r="S3" s="828"/>
      <c r="AC3" s="828"/>
      <c r="AM3" s="828"/>
      <c r="AW3" s="828"/>
      <c r="BG3" s="828"/>
      <c r="BQ3" s="828"/>
      <c r="CA3" s="828"/>
    </row>
    <row r="4" spans="1:83" s="829" customFormat="1" ht="17">
      <c r="A4" s="48"/>
      <c r="B4" s="2260"/>
      <c r="C4" s="2260"/>
      <c r="D4" s="2260"/>
      <c r="E4" s="2260"/>
      <c r="F4" s="828"/>
      <c r="G4" s="828"/>
      <c r="H4" s="828"/>
      <c r="I4" s="828"/>
      <c r="J4" s="828"/>
      <c r="K4" s="828"/>
      <c r="L4" s="828"/>
      <c r="M4" s="828"/>
      <c r="S4" s="828"/>
      <c r="AC4" s="828"/>
      <c r="AM4" s="828"/>
      <c r="AW4" s="828"/>
      <c r="BG4" s="828"/>
      <c r="BQ4" s="828"/>
      <c r="CA4" s="828"/>
    </row>
    <row r="5" spans="1:83" s="1507" customFormat="1" ht="18" thickBot="1">
      <c r="A5" s="129"/>
      <c r="B5" s="1505"/>
      <c r="C5" s="1505"/>
      <c r="D5" s="1506"/>
      <c r="E5" s="1506"/>
      <c r="F5" s="1506"/>
      <c r="G5" s="1506"/>
      <c r="H5" s="1506"/>
      <c r="I5" s="1506"/>
      <c r="J5" s="1506"/>
      <c r="K5" s="1506"/>
      <c r="L5" s="1506"/>
      <c r="M5" s="1506"/>
      <c r="S5" s="1506"/>
      <c r="AC5" s="1506"/>
      <c r="AM5" s="1506"/>
      <c r="AW5" s="1506"/>
      <c r="BG5" s="1506"/>
      <c r="BQ5" s="1506"/>
      <c r="CA5" s="1506"/>
    </row>
    <row r="6" spans="1:83" ht="17">
      <c r="B6" s="1551"/>
      <c r="C6" s="1551"/>
      <c r="D6" s="2251">
        <v>2019</v>
      </c>
      <c r="E6" s="2252"/>
      <c r="F6" s="2252"/>
      <c r="G6" s="2252"/>
      <c r="H6" s="2252"/>
      <c r="I6" s="2252"/>
      <c r="J6" s="2252"/>
      <c r="K6" s="2252"/>
      <c r="L6" s="2252"/>
      <c r="M6" s="2253"/>
      <c r="N6" s="2251">
        <v>2020</v>
      </c>
      <c r="O6" s="2252"/>
      <c r="P6" s="2252"/>
      <c r="Q6" s="2252"/>
      <c r="R6" s="2252"/>
      <c r="S6" s="2252"/>
      <c r="T6" s="2252"/>
      <c r="U6" s="2252"/>
      <c r="V6" s="2252"/>
      <c r="W6" s="2253"/>
      <c r="X6" s="2251">
        <v>2021</v>
      </c>
      <c r="Y6" s="2252"/>
      <c r="Z6" s="2252"/>
      <c r="AA6" s="2252"/>
      <c r="AB6" s="2252"/>
      <c r="AC6" s="2252"/>
      <c r="AD6" s="2252"/>
      <c r="AE6" s="2252"/>
      <c r="AF6" s="2252"/>
      <c r="AG6" s="2253"/>
      <c r="AH6" s="2248">
        <v>2022</v>
      </c>
      <c r="AI6" s="2249"/>
      <c r="AJ6" s="2249"/>
      <c r="AK6" s="2249"/>
      <c r="AL6" s="2249"/>
      <c r="AM6" s="2249"/>
      <c r="AN6" s="2249"/>
      <c r="AO6" s="2249"/>
      <c r="AP6" s="2249"/>
      <c r="AQ6" s="2250"/>
      <c r="AR6" s="2248">
        <v>2023</v>
      </c>
      <c r="AS6" s="2249"/>
      <c r="AT6" s="2249"/>
      <c r="AU6" s="2249"/>
      <c r="AV6" s="2249"/>
      <c r="AW6" s="2249"/>
      <c r="AX6" s="2249"/>
      <c r="AY6" s="2249"/>
      <c r="AZ6" s="2249"/>
      <c r="BA6" s="2250"/>
      <c r="BB6" s="2248">
        <v>2024</v>
      </c>
      <c r="BC6" s="2249"/>
      <c r="BD6" s="2249"/>
      <c r="BE6" s="2249"/>
      <c r="BF6" s="2249"/>
      <c r="BG6" s="2249"/>
      <c r="BH6" s="2249"/>
      <c r="BI6" s="2249"/>
      <c r="BJ6" s="2249"/>
      <c r="BK6" s="2250"/>
      <c r="BL6" s="2248">
        <v>2025</v>
      </c>
      <c r="BM6" s="2249"/>
      <c r="BN6" s="2249"/>
      <c r="BO6" s="2249"/>
      <c r="BP6" s="2249"/>
      <c r="BQ6" s="2249"/>
      <c r="BR6" s="2249"/>
      <c r="BS6" s="2249"/>
      <c r="BT6" s="2249"/>
      <c r="BU6" s="2250"/>
      <c r="BV6" s="2248">
        <v>2026</v>
      </c>
      <c r="BW6" s="2249"/>
      <c r="BX6" s="2249"/>
      <c r="BY6" s="2249"/>
      <c r="BZ6" s="2249"/>
      <c r="CA6" s="2249"/>
      <c r="CB6" s="2249"/>
      <c r="CC6" s="2249"/>
      <c r="CD6" s="2249"/>
      <c r="CE6" s="2250"/>
    </row>
    <row r="7" spans="1:83" ht="37" thickBot="1">
      <c r="D7" s="857" t="s">
        <v>722</v>
      </c>
      <c r="E7" s="1683" t="s">
        <v>723</v>
      </c>
      <c r="F7" s="1684" t="s">
        <v>724</v>
      </c>
      <c r="G7" s="1685" t="s">
        <v>721</v>
      </c>
      <c r="H7" s="1685" t="s">
        <v>725</v>
      </c>
      <c r="I7" s="1685" t="s">
        <v>1177</v>
      </c>
      <c r="J7" s="1683" t="s">
        <v>727</v>
      </c>
      <c r="K7" s="1683" t="s">
        <v>728</v>
      </c>
      <c r="L7" s="1685" t="s">
        <v>1178</v>
      </c>
      <c r="M7" s="858" t="s">
        <v>718</v>
      </c>
      <c r="N7" s="857" t="s">
        <v>722</v>
      </c>
      <c r="O7" s="1683" t="s">
        <v>723</v>
      </c>
      <c r="P7" s="1684" t="s">
        <v>724</v>
      </c>
      <c r="Q7" s="1685" t="s">
        <v>721</v>
      </c>
      <c r="R7" s="1685" t="s">
        <v>725</v>
      </c>
      <c r="S7" s="1685" t="s">
        <v>1177</v>
      </c>
      <c r="T7" s="1683" t="s">
        <v>727</v>
      </c>
      <c r="U7" s="1683" t="s">
        <v>728</v>
      </c>
      <c r="V7" s="1685" t="s">
        <v>1178</v>
      </c>
      <c r="W7" s="858" t="s">
        <v>718</v>
      </c>
      <c r="X7" s="857" t="s">
        <v>722</v>
      </c>
      <c r="Y7" s="1683" t="s">
        <v>723</v>
      </c>
      <c r="Z7" s="1684" t="s">
        <v>724</v>
      </c>
      <c r="AA7" s="1685" t="s">
        <v>721</v>
      </c>
      <c r="AB7" s="1685" t="s">
        <v>725</v>
      </c>
      <c r="AC7" s="1685" t="s">
        <v>1177</v>
      </c>
      <c r="AD7" s="1683" t="s">
        <v>727</v>
      </c>
      <c r="AE7" s="1683" t="s">
        <v>728</v>
      </c>
      <c r="AF7" s="1685" t="s">
        <v>1178</v>
      </c>
      <c r="AG7" s="858" t="s">
        <v>718</v>
      </c>
      <c r="AH7" s="187" t="s">
        <v>722</v>
      </c>
      <c r="AI7" s="1686" t="s">
        <v>723</v>
      </c>
      <c r="AJ7" s="1687" t="s">
        <v>724</v>
      </c>
      <c r="AK7" s="1688" t="s">
        <v>721</v>
      </c>
      <c r="AL7" s="1688" t="s">
        <v>725</v>
      </c>
      <c r="AM7" s="1688" t="s">
        <v>1177</v>
      </c>
      <c r="AN7" s="1686" t="s">
        <v>727</v>
      </c>
      <c r="AO7" s="1686" t="s">
        <v>728</v>
      </c>
      <c r="AP7" s="1688" t="s">
        <v>1178</v>
      </c>
      <c r="AQ7" s="159" t="s">
        <v>718</v>
      </c>
      <c r="AR7" s="187" t="s">
        <v>722</v>
      </c>
      <c r="AS7" s="1686" t="s">
        <v>723</v>
      </c>
      <c r="AT7" s="1687" t="s">
        <v>724</v>
      </c>
      <c r="AU7" s="1688" t="s">
        <v>721</v>
      </c>
      <c r="AV7" s="1688" t="s">
        <v>725</v>
      </c>
      <c r="AW7" s="1688" t="s">
        <v>1177</v>
      </c>
      <c r="AX7" s="1686" t="s">
        <v>727</v>
      </c>
      <c r="AY7" s="1686" t="s">
        <v>728</v>
      </c>
      <c r="AZ7" s="1688" t="s">
        <v>1178</v>
      </c>
      <c r="BA7" s="159" t="s">
        <v>718</v>
      </c>
      <c r="BB7" s="187" t="s">
        <v>722</v>
      </c>
      <c r="BC7" s="1686" t="s">
        <v>723</v>
      </c>
      <c r="BD7" s="1687" t="s">
        <v>724</v>
      </c>
      <c r="BE7" s="1688" t="s">
        <v>721</v>
      </c>
      <c r="BF7" s="1688" t="s">
        <v>725</v>
      </c>
      <c r="BG7" s="1688" t="s">
        <v>1177</v>
      </c>
      <c r="BH7" s="1686" t="s">
        <v>727</v>
      </c>
      <c r="BI7" s="1686" t="s">
        <v>728</v>
      </c>
      <c r="BJ7" s="1688" t="s">
        <v>1178</v>
      </c>
      <c r="BK7" s="159" t="s">
        <v>718</v>
      </c>
      <c r="BL7" s="1687" t="s">
        <v>722</v>
      </c>
      <c r="BM7" s="1686" t="s">
        <v>723</v>
      </c>
      <c r="BN7" s="1687" t="s">
        <v>724</v>
      </c>
      <c r="BO7" s="1688" t="s">
        <v>721</v>
      </c>
      <c r="BP7" s="1688" t="s">
        <v>725</v>
      </c>
      <c r="BQ7" s="1688" t="s">
        <v>1177</v>
      </c>
      <c r="BR7" s="1686" t="s">
        <v>727</v>
      </c>
      <c r="BS7" s="1686" t="s">
        <v>728</v>
      </c>
      <c r="BT7" s="1688" t="s">
        <v>1178</v>
      </c>
      <c r="BU7" s="159" t="s">
        <v>718</v>
      </c>
      <c r="BV7" s="187" t="s">
        <v>722</v>
      </c>
      <c r="BW7" s="1686" t="s">
        <v>723</v>
      </c>
      <c r="BX7" s="1687" t="s">
        <v>724</v>
      </c>
      <c r="BY7" s="1688" t="s">
        <v>721</v>
      </c>
      <c r="BZ7" s="1688" t="s">
        <v>725</v>
      </c>
      <c r="CA7" s="1688" t="s">
        <v>1177</v>
      </c>
      <c r="CB7" s="1686" t="s">
        <v>727</v>
      </c>
      <c r="CC7" s="1686" t="s">
        <v>728</v>
      </c>
      <c r="CD7" s="1688" t="s">
        <v>1178</v>
      </c>
      <c r="CE7" s="159" t="s">
        <v>718</v>
      </c>
    </row>
    <row r="8" spans="1:83" s="129" customFormat="1" ht="19.5" customHeight="1" thickBot="1">
      <c r="B8" s="1689" t="s">
        <v>1269</v>
      </c>
      <c r="C8" s="1690" t="s">
        <v>518</v>
      </c>
      <c r="D8" s="2312"/>
      <c r="E8" s="2313"/>
      <c r="F8" s="2313"/>
      <c r="G8" s="2313"/>
      <c r="H8" s="2313"/>
      <c r="I8" s="2313"/>
      <c r="J8" s="2313"/>
      <c r="K8" s="2313"/>
      <c r="L8" s="2313"/>
      <c r="M8" s="2314"/>
      <c r="N8" s="2312"/>
      <c r="O8" s="2313"/>
      <c r="P8" s="2313"/>
      <c r="Q8" s="2313"/>
      <c r="R8" s="2313"/>
      <c r="S8" s="2313"/>
      <c r="T8" s="2313"/>
      <c r="U8" s="2313"/>
      <c r="V8" s="2313"/>
      <c r="W8" s="2314"/>
      <c r="X8" s="2312"/>
      <c r="Y8" s="2313"/>
      <c r="Z8" s="2313"/>
      <c r="AA8" s="2313"/>
      <c r="AB8" s="2313"/>
      <c r="AC8" s="2313"/>
      <c r="AD8" s="2313"/>
      <c r="AE8" s="2313"/>
      <c r="AF8" s="2313"/>
      <c r="AG8" s="2314"/>
      <c r="AH8" s="2312"/>
      <c r="AI8" s="2313"/>
      <c r="AJ8" s="2313"/>
      <c r="AK8" s="2313"/>
      <c r="AL8" s="2313"/>
      <c r="AM8" s="2313"/>
      <c r="AN8" s="2313"/>
      <c r="AO8" s="2313"/>
      <c r="AP8" s="2313"/>
      <c r="AQ8" s="2314"/>
      <c r="AR8" s="2312"/>
      <c r="AS8" s="2313"/>
      <c r="AT8" s="2313"/>
      <c r="AU8" s="2313"/>
      <c r="AV8" s="2313"/>
      <c r="AW8" s="2313"/>
      <c r="AX8" s="2313"/>
      <c r="AY8" s="2313"/>
      <c r="AZ8" s="2313"/>
      <c r="BA8" s="2314"/>
      <c r="BB8" s="2312"/>
      <c r="BC8" s="2313"/>
      <c r="BD8" s="2313"/>
      <c r="BE8" s="2313"/>
      <c r="BF8" s="2313"/>
      <c r="BG8" s="2313"/>
      <c r="BH8" s="2313"/>
      <c r="BI8" s="2313"/>
      <c r="BJ8" s="2313"/>
      <c r="BK8" s="2314"/>
      <c r="BL8" s="2312"/>
      <c r="BM8" s="2313"/>
      <c r="BN8" s="2313"/>
      <c r="BO8" s="2313"/>
      <c r="BP8" s="2313"/>
      <c r="BQ8" s="2313"/>
      <c r="BR8" s="2313"/>
      <c r="BS8" s="2313"/>
      <c r="BT8" s="2313"/>
      <c r="BU8" s="2314"/>
      <c r="BV8" s="2312"/>
      <c r="BW8" s="2313"/>
      <c r="BX8" s="2313"/>
      <c r="BY8" s="2313"/>
      <c r="BZ8" s="2313"/>
      <c r="CA8" s="2313"/>
      <c r="CB8" s="2313"/>
      <c r="CC8" s="2313"/>
      <c r="CD8" s="2313"/>
      <c r="CE8" s="2314"/>
    </row>
    <row r="9" spans="1:83" ht="14.25" customHeight="1">
      <c r="B9" s="1691" t="s">
        <v>1270</v>
      </c>
      <c r="C9" s="1692"/>
      <c r="D9" s="1693"/>
      <c r="E9" s="1694"/>
      <c r="F9" s="1694"/>
      <c r="G9" s="1694"/>
      <c r="H9" s="1694"/>
      <c r="I9" s="1694"/>
      <c r="J9" s="1694"/>
      <c r="K9" s="1694"/>
      <c r="L9" s="1694"/>
      <c r="M9" s="1695"/>
      <c r="N9" s="1693"/>
      <c r="O9" s="1694"/>
      <c r="P9" s="1694"/>
      <c r="Q9" s="1694"/>
      <c r="R9" s="1694"/>
      <c r="S9" s="1694"/>
      <c r="T9" s="1694"/>
      <c r="U9" s="1694"/>
      <c r="V9" s="1694"/>
      <c r="W9" s="1695"/>
      <c r="X9" s="1693"/>
      <c r="Y9" s="1694"/>
      <c r="Z9" s="1694"/>
      <c r="AA9" s="1694"/>
      <c r="AB9" s="1694"/>
      <c r="AC9" s="1694"/>
      <c r="AD9" s="1694"/>
      <c r="AE9" s="1694"/>
      <c r="AF9" s="1694"/>
      <c r="AG9" s="1695"/>
      <c r="AH9" s="1693"/>
      <c r="AI9" s="1694"/>
      <c r="AJ9" s="1694"/>
      <c r="AK9" s="1694"/>
      <c r="AL9" s="1694"/>
      <c r="AM9" s="1694"/>
      <c r="AN9" s="1694"/>
      <c r="AO9" s="1694"/>
      <c r="AP9" s="1694"/>
      <c r="AQ9" s="1695"/>
      <c r="AR9" s="1693"/>
      <c r="AS9" s="1694"/>
      <c r="AT9" s="1694"/>
      <c r="AU9" s="1694"/>
      <c r="AV9" s="1694"/>
      <c r="AW9" s="1694"/>
      <c r="AX9" s="1694"/>
      <c r="AY9" s="1694"/>
      <c r="AZ9" s="1694"/>
      <c r="BA9" s="1695"/>
      <c r="BB9" s="1693"/>
      <c r="BC9" s="1694"/>
      <c r="BD9" s="1694"/>
      <c r="BE9" s="1694"/>
      <c r="BF9" s="1694"/>
      <c r="BG9" s="1694"/>
      <c r="BH9" s="1694"/>
      <c r="BI9" s="1694"/>
      <c r="BJ9" s="1694"/>
      <c r="BK9" s="1695"/>
      <c r="BL9" s="1693"/>
      <c r="BM9" s="1694"/>
      <c r="BN9" s="1694"/>
      <c r="BO9" s="1694"/>
      <c r="BP9" s="1694"/>
      <c r="BQ9" s="1694"/>
      <c r="BR9" s="1694"/>
      <c r="BS9" s="1694"/>
      <c r="BT9" s="1694"/>
      <c r="BU9" s="1695"/>
      <c r="BV9" s="1693"/>
      <c r="BW9" s="1694"/>
      <c r="BX9" s="1694"/>
      <c r="BY9" s="1694"/>
      <c r="BZ9" s="1694"/>
      <c r="CA9" s="1694"/>
      <c r="CB9" s="1694"/>
      <c r="CC9" s="1694"/>
      <c r="CD9" s="1694"/>
      <c r="CE9" s="1695"/>
    </row>
    <row r="10" spans="1:83">
      <c r="B10" s="1696" t="s">
        <v>1271</v>
      </c>
      <c r="C10" s="204" t="s">
        <v>518</v>
      </c>
      <c r="D10" s="1697"/>
      <c r="E10" s="1698"/>
      <c r="F10" s="1698"/>
      <c r="G10" s="1698"/>
      <c r="H10" s="1698"/>
      <c r="I10" s="1699"/>
      <c r="J10" s="1698"/>
      <c r="K10" s="1698"/>
      <c r="L10" s="1699"/>
      <c r="M10" s="1700"/>
      <c r="N10" s="1697"/>
      <c r="O10" s="1698"/>
      <c r="P10" s="1698"/>
      <c r="Q10" s="1698"/>
      <c r="R10" s="1698"/>
      <c r="S10" s="1699"/>
      <c r="T10" s="1698"/>
      <c r="U10" s="1698"/>
      <c r="V10" s="1699"/>
      <c r="W10" s="1700"/>
      <c r="X10" s="1697"/>
      <c r="Y10" s="1698"/>
      <c r="Z10" s="1698"/>
      <c r="AA10" s="1698"/>
      <c r="AB10" s="1698"/>
      <c r="AC10" s="1699"/>
      <c r="AD10" s="1698"/>
      <c r="AE10" s="1698"/>
      <c r="AF10" s="1699"/>
      <c r="AG10" s="1700"/>
      <c r="AH10" s="1697"/>
      <c r="AI10" s="1698"/>
      <c r="AJ10" s="1698"/>
      <c r="AK10" s="1698"/>
      <c r="AL10" s="1698"/>
      <c r="AM10" s="1699"/>
      <c r="AN10" s="1698"/>
      <c r="AO10" s="1698"/>
      <c r="AP10" s="1699"/>
      <c r="AQ10" s="1700"/>
      <c r="AR10" s="1697"/>
      <c r="AS10" s="1698"/>
      <c r="AT10" s="1698"/>
      <c r="AU10" s="1698"/>
      <c r="AV10" s="1698"/>
      <c r="AW10" s="1699"/>
      <c r="AX10" s="1698"/>
      <c r="AY10" s="1698"/>
      <c r="AZ10" s="1699"/>
      <c r="BA10" s="1700"/>
      <c r="BB10" s="1697"/>
      <c r="BC10" s="1698"/>
      <c r="BD10" s="1698"/>
      <c r="BE10" s="1698"/>
      <c r="BF10" s="1698"/>
      <c r="BG10" s="1699"/>
      <c r="BH10" s="1698"/>
      <c r="BI10" s="1698"/>
      <c r="BJ10" s="1699"/>
      <c r="BK10" s="1700"/>
      <c r="BL10" s="1697"/>
      <c r="BM10" s="1698"/>
      <c r="BN10" s="1698"/>
      <c r="BO10" s="1698"/>
      <c r="BP10" s="1698"/>
      <c r="BQ10" s="1699"/>
      <c r="BR10" s="1698"/>
      <c r="BS10" s="1698"/>
      <c r="BT10" s="1699"/>
      <c r="BU10" s="1700"/>
      <c r="BV10" s="1697"/>
      <c r="BW10" s="1698"/>
      <c r="BX10" s="1698"/>
      <c r="BY10" s="1698"/>
      <c r="BZ10" s="1698"/>
      <c r="CA10" s="1699"/>
      <c r="CB10" s="1698"/>
      <c r="CC10" s="1698"/>
      <c r="CD10" s="1699"/>
      <c r="CE10" s="1700"/>
    </row>
    <row r="11" spans="1:83">
      <c r="B11" s="1701" t="s">
        <v>1272</v>
      </c>
      <c r="C11" s="1702" t="s">
        <v>518</v>
      </c>
      <c r="D11" s="1703"/>
      <c r="E11" s="1704"/>
      <c r="F11" s="1704"/>
      <c r="G11" s="1704"/>
      <c r="H11" s="1704"/>
      <c r="I11" s="1705"/>
      <c r="J11" s="1704"/>
      <c r="K11" s="1704"/>
      <c r="L11" s="1705"/>
      <c r="M11" s="1706"/>
      <c r="N11" s="1703"/>
      <c r="O11" s="1704"/>
      <c r="P11" s="1704"/>
      <c r="Q11" s="1704"/>
      <c r="R11" s="1704"/>
      <c r="S11" s="1705"/>
      <c r="T11" s="1704"/>
      <c r="U11" s="1704"/>
      <c r="V11" s="1705"/>
      <c r="W11" s="1706"/>
      <c r="X11" s="1703"/>
      <c r="Y11" s="1704"/>
      <c r="Z11" s="1704"/>
      <c r="AA11" s="1704"/>
      <c r="AB11" s="1704"/>
      <c r="AC11" s="1705"/>
      <c r="AD11" s="1704"/>
      <c r="AE11" s="1704"/>
      <c r="AF11" s="1705"/>
      <c r="AG11" s="1706"/>
      <c r="AH11" s="1703"/>
      <c r="AI11" s="1704"/>
      <c r="AJ11" s="1704"/>
      <c r="AK11" s="1704"/>
      <c r="AL11" s="1704"/>
      <c r="AM11" s="1705"/>
      <c r="AN11" s="1704"/>
      <c r="AO11" s="1704"/>
      <c r="AP11" s="1705"/>
      <c r="AQ11" s="1706"/>
      <c r="AR11" s="1703"/>
      <c r="AS11" s="1704"/>
      <c r="AT11" s="1704"/>
      <c r="AU11" s="1704"/>
      <c r="AV11" s="1704"/>
      <c r="AW11" s="1705"/>
      <c r="AX11" s="1704"/>
      <c r="AY11" s="1704"/>
      <c r="AZ11" s="1705"/>
      <c r="BA11" s="1706"/>
      <c r="BB11" s="1703"/>
      <c r="BC11" s="1704"/>
      <c r="BD11" s="1704"/>
      <c r="BE11" s="1704"/>
      <c r="BF11" s="1704"/>
      <c r="BG11" s="1705"/>
      <c r="BH11" s="1704"/>
      <c r="BI11" s="1704"/>
      <c r="BJ11" s="1705"/>
      <c r="BK11" s="1706"/>
      <c r="BL11" s="1703"/>
      <c r="BM11" s="1704"/>
      <c r="BN11" s="1704"/>
      <c r="BO11" s="1704"/>
      <c r="BP11" s="1704"/>
      <c r="BQ11" s="1705"/>
      <c r="BR11" s="1704"/>
      <c r="BS11" s="1704"/>
      <c r="BT11" s="1705"/>
      <c r="BU11" s="1706"/>
      <c r="BV11" s="1703"/>
      <c r="BW11" s="1704"/>
      <c r="BX11" s="1704"/>
      <c r="BY11" s="1704"/>
      <c r="BZ11" s="1704"/>
      <c r="CA11" s="1705"/>
      <c r="CB11" s="1704"/>
      <c r="CC11" s="1704"/>
      <c r="CD11" s="1705"/>
      <c r="CE11" s="1706"/>
    </row>
    <row r="12" spans="1:83">
      <c r="B12" s="153" t="s">
        <v>1271</v>
      </c>
      <c r="C12" s="204" t="s">
        <v>494</v>
      </c>
      <c r="D12" s="1707"/>
      <c r="E12" s="1708"/>
      <c r="F12" s="1708"/>
      <c r="G12" s="1708"/>
      <c r="H12" s="1708"/>
      <c r="I12" s="1709"/>
      <c r="J12" s="1708"/>
      <c r="K12" s="1708"/>
      <c r="L12" s="1710"/>
      <c r="M12" s="1711"/>
      <c r="N12" s="1707"/>
      <c r="O12" s="1708"/>
      <c r="P12" s="1708"/>
      <c r="Q12" s="1708"/>
      <c r="R12" s="1708"/>
      <c r="S12" s="1712"/>
      <c r="T12" s="1708"/>
      <c r="U12" s="1708"/>
      <c r="V12" s="1712"/>
      <c r="W12" s="1713"/>
      <c r="X12" s="1707"/>
      <c r="Y12" s="1708"/>
      <c r="Z12" s="1708"/>
      <c r="AA12" s="1708"/>
      <c r="AB12" s="1708"/>
      <c r="AC12" s="1712"/>
      <c r="AD12" s="1708"/>
      <c r="AE12" s="1708"/>
      <c r="AF12" s="1712"/>
      <c r="AG12" s="1713"/>
      <c r="AH12" s="1707"/>
      <c r="AI12" s="1708"/>
      <c r="AJ12" s="1708"/>
      <c r="AK12" s="1708"/>
      <c r="AL12" s="1708"/>
      <c r="AM12" s="1712"/>
      <c r="AN12" s="1708"/>
      <c r="AO12" s="1708"/>
      <c r="AP12" s="1712"/>
      <c r="AQ12" s="1713"/>
      <c r="AR12" s="1707"/>
      <c r="AS12" s="1708"/>
      <c r="AT12" s="1708"/>
      <c r="AU12" s="1708"/>
      <c r="AV12" s="1708"/>
      <c r="AW12" s="1712"/>
      <c r="AX12" s="1708"/>
      <c r="AY12" s="1708"/>
      <c r="AZ12" s="1712"/>
      <c r="BA12" s="1713"/>
      <c r="BB12" s="1707"/>
      <c r="BC12" s="1708"/>
      <c r="BD12" s="1708"/>
      <c r="BE12" s="1708"/>
      <c r="BF12" s="1708"/>
      <c r="BG12" s="1712"/>
      <c r="BH12" s="1708"/>
      <c r="BI12" s="1708"/>
      <c r="BJ12" s="1712"/>
      <c r="BK12" s="1713"/>
      <c r="BL12" s="1707"/>
      <c r="BM12" s="1708"/>
      <c r="BN12" s="1708"/>
      <c r="BO12" s="1708"/>
      <c r="BP12" s="1708"/>
      <c r="BQ12" s="1712"/>
      <c r="BR12" s="1708"/>
      <c r="BS12" s="1708"/>
      <c r="BT12" s="1712"/>
      <c r="BU12" s="1713"/>
      <c r="BV12" s="1707"/>
      <c r="BW12" s="1708"/>
      <c r="BX12" s="1708"/>
      <c r="BY12" s="1708"/>
      <c r="BZ12" s="1708"/>
      <c r="CA12" s="1712"/>
      <c r="CB12" s="1708"/>
      <c r="CC12" s="1708"/>
      <c r="CD12" s="1712"/>
      <c r="CE12" s="1713"/>
    </row>
    <row r="13" spans="1:83">
      <c r="B13" s="1714" t="s">
        <v>1272</v>
      </c>
      <c r="C13" s="1715" t="s">
        <v>494</v>
      </c>
      <c r="D13" s="1716"/>
      <c r="E13" s="1717"/>
      <c r="F13" s="1717"/>
      <c r="G13" s="1717"/>
      <c r="H13" s="1717"/>
      <c r="I13" s="1718"/>
      <c r="J13" s="1717"/>
      <c r="K13" s="1717"/>
      <c r="L13" s="1719"/>
      <c r="M13" s="1720"/>
      <c r="N13" s="1716"/>
      <c r="O13" s="1717"/>
      <c r="P13" s="1717"/>
      <c r="Q13" s="1717"/>
      <c r="R13" s="1717"/>
      <c r="S13" s="1721"/>
      <c r="T13" s="1717"/>
      <c r="U13" s="1717"/>
      <c r="V13" s="1721"/>
      <c r="W13" s="1713"/>
      <c r="X13" s="1716"/>
      <c r="Y13" s="1717"/>
      <c r="Z13" s="1717"/>
      <c r="AA13" s="1717"/>
      <c r="AB13" s="1717"/>
      <c r="AC13" s="1721"/>
      <c r="AD13" s="1717"/>
      <c r="AE13" s="1717"/>
      <c r="AF13" s="1721"/>
      <c r="AG13" s="1713"/>
      <c r="AH13" s="1716"/>
      <c r="AI13" s="1717"/>
      <c r="AJ13" s="1717"/>
      <c r="AK13" s="1717"/>
      <c r="AL13" s="1717"/>
      <c r="AM13" s="1721"/>
      <c r="AN13" s="1717"/>
      <c r="AO13" s="1717"/>
      <c r="AP13" s="1721"/>
      <c r="AQ13" s="1713"/>
      <c r="AR13" s="1716"/>
      <c r="AS13" s="1717"/>
      <c r="AT13" s="1717"/>
      <c r="AU13" s="1717"/>
      <c r="AV13" s="1717"/>
      <c r="AW13" s="1721"/>
      <c r="AX13" s="1717"/>
      <c r="AY13" s="1717"/>
      <c r="AZ13" s="1721"/>
      <c r="BA13" s="1713"/>
      <c r="BB13" s="1716"/>
      <c r="BC13" s="1717"/>
      <c r="BD13" s="1717"/>
      <c r="BE13" s="1717"/>
      <c r="BF13" s="1717"/>
      <c r="BG13" s="1721"/>
      <c r="BH13" s="1717"/>
      <c r="BI13" s="1717"/>
      <c r="BJ13" s="1721"/>
      <c r="BK13" s="1713"/>
      <c r="BL13" s="1716"/>
      <c r="BM13" s="1717"/>
      <c r="BN13" s="1717"/>
      <c r="BO13" s="1717"/>
      <c r="BP13" s="1717"/>
      <c r="BQ13" s="1721"/>
      <c r="BR13" s="1717"/>
      <c r="BS13" s="1717"/>
      <c r="BT13" s="1721"/>
      <c r="BU13" s="1713"/>
      <c r="BV13" s="1716"/>
      <c r="BW13" s="1717"/>
      <c r="BX13" s="1717"/>
      <c r="BY13" s="1717"/>
      <c r="BZ13" s="1717"/>
      <c r="CA13" s="1721"/>
      <c r="CB13" s="1717"/>
      <c r="CC13" s="1717"/>
      <c r="CD13" s="1721"/>
      <c r="CE13" s="1713"/>
    </row>
    <row r="14" spans="1:83">
      <c r="B14" s="1696" t="s">
        <v>1273</v>
      </c>
      <c r="C14" s="204"/>
      <c r="D14" s="1722"/>
      <c r="E14" s="1581"/>
      <c r="F14" s="1581"/>
      <c r="G14" s="1581"/>
      <c r="H14" s="1581"/>
      <c r="J14" s="1581"/>
      <c r="K14" s="1581"/>
      <c r="M14" s="418"/>
      <c r="N14" s="1722"/>
      <c r="O14" s="1581"/>
      <c r="P14" s="1581"/>
      <c r="Q14" s="1581"/>
      <c r="R14" s="1581"/>
      <c r="T14" s="1581"/>
      <c r="U14" s="1581"/>
      <c r="W14" s="418"/>
      <c r="X14" s="1722"/>
      <c r="Y14" s="1581"/>
      <c r="Z14" s="1581"/>
      <c r="AA14" s="1581"/>
      <c r="AB14" s="1581"/>
      <c r="AD14" s="1581"/>
      <c r="AE14" s="1581"/>
      <c r="AG14" s="418"/>
      <c r="AH14" s="1722"/>
      <c r="AI14" s="1581"/>
      <c r="AJ14" s="1581"/>
      <c r="AK14" s="1581"/>
      <c r="AL14" s="1581"/>
      <c r="AN14" s="1581"/>
      <c r="AO14" s="1581"/>
      <c r="AQ14" s="418"/>
      <c r="AR14" s="1722"/>
      <c r="AS14" s="1581"/>
      <c r="AT14" s="1581"/>
      <c r="AU14" s="1581"/>
      <c r="AV14" s="1581"/>
      <c r="AX14" s="1581"/>
      <c r="AY14" s="1581"/>
      <c r="BA14" s="418"/>
      <c r="BB14" s="1722"/>
      <c r="BC14" s="1581"/>
      <c r="BD14" s="1581"/>
      <c r="BE14" s="1581"/>
      <c r="BF14" s="1581"/>
      <c r="BH14" s="1581"/>
      <c r="BI14" s="1581"/>
      <c r="BK14" s="418"/>
      <c r="BL14" s="1722"/>
      <c r="BM14" s="1581"/>
      <c r="BN14" s="1581"/>
      <c r="BO14" s="1581"/>
      <c r="BP14" s="1581"/>
      <c r="BR14" s="1581"/>
      <c r="BS14" s="1581"/>
      <c r="BU14" s="418"/>
      <c r="BV14" s="1722"/>
      <c r="BW14" s="1581"/>
      <c r="BX14" s="1581"/>
      <c r="BY14" s="1581"/>
      <c r="BZ14" s="1581"/>
      <c r="CB14" s="1581"/>
      <c r="CC14" s="1581"/>
      <c r="CE14" s="418"/>
    </row>
    <row r="15" spans="1:83">
      <c r="B15" s="1723" t="s">
        <v>1265</v>
      </c>
      <c r="C15" s="204" t="s">
        <v>494</v>
      </c>
      <c r="D15" s="1724"/>
      <c r="E15" s="1725"/>
      <c r="F15" s="1725"/>
      <c r="G15" s="1725"/>
      <c r="H15" s="1725"/>
      <c r="I15" s="1726"/>
      <c r="J15" s="1725"/>
      <c r="K15" s="1725"/>
      <c r="L15" s="1726"/>
      <c r="M15" s="1727"/>
      <c r="N15" s="1724"/>
      <c r="O15" s="1725"/>
      <c r="P15" s="1725"/>
      <c r="Q15" s="1725"/>
      <c r="R15" s="1725"/>
      <c r="S15" s="1726"/>
      <c r="T15" s="1725"/>
      <c r="U15" s="1725"/>
      <c r="V15" s="1726"/>
      <c r="W15" s="1727"/>
      <c r="X15" s="1724"/>
      <c r="Y15" s="1725"/>
      <c r="Z15" s="1725"/>
      <c r="AA15" s="1725"/>
      <c r="AB15" s="1725"/>
      <c r="AC15" s="1726"/>
      <c r="AD15" s="1725"/>
      <c r="AE15" s="1725"/>
      <c r="AF15" s="1726"/>
      <c r="AG15" s="1727"/>
      <c r="AH15" s="1724"/>
      <c r="AI15" s="1725"/>
      <c r="AJ15" s="1725"/>
      <c r="AK15" s="1725"/>
      <c r="AL15" s="1725"/>
      <c r="AM15" s="1726"/>
      <c r="AN15" s="1725"/>
      <c r="AO15" s="1725"/>
      <c r="AP15" s="1726"/>
      <c r="AQ15" s="1727"/>
      <c r="AR15" s="1724"/>
      <c r="AS15" s="1725"/>
      <c r="AT15" s="1725"/>
      <c r="AU15" s="1725"/>
      <c r="AV15" s="1725"/>
      <c r="AW15" s="1726"/>
      <c r="AX15" s="1725"/>
      <c r="AY15" s="1725"/>
      <c r="AZ15" s="1726"/>
      <c r="BA15" s="1727"/>
      <c r="BB15" s="1724"/>
      <c r="BC15" s="1725"/>
      <c r="BD15" s="1725"/>
      <c r="BE15" s="1725"/>
      <c r="BF15" s="1725"/>
      <c r="BG15" s="1726"/>
      <c r="BH15" s="1725"/>
      <c r="BI15" s="1725"/>
      <c r="BJ15" s="1726"/>
      <c r="BK15" s="1727"/>
      <c r="BL15" s="1724"/>
      <c r="BM15" s="1725"/>
      <c r="BN15" s="1725"/>
      <c r="BO15" s="1725"/>
      <c r="BP15" s="1725"/>
      <c r="BQ15" s="1726"/>
      <c r="BR15" s="1725"/>
      <c r="BS15" s="1725"/>
      <c r="BT15" s="1726"/>
      <c r="BU15" s="1727"/>
      <c r="BV15" s="1724"/>
      <c r="BW15" s="1725"/>
      <c r="BX15" s="1725"/>
      <c r="BY15" s="1725"/>
      <c r="BZ15" s="1725"/>
      <c r="CA15" s="1726"/>
      <c r="CB15" s="1725"/>
      <c r="CC15" s="1725"/>
      <c r="CD15" s="1726"/>
      <c r="CE15" s="1727"/>
    </row>
    <row r="16" spans="1:83">
      <c r="B16" s="1723" t="s">
        <v>1266</v>
      </c>
      <c r="C16" s="204" t="s">
        <v>494</v>
      </c>
      <c r="D16" s="1724"/>
      <c r="E16" s="1725"/>
      <c r="F16" s="1725"/>
      <c r="G16" s="1725"/>
      <c r="H16" s="1725"/>
      <c r="I16" s="1726"/>
      <c r="J16" s="1725"/>
      <c r="K16" s="1725"/>
      <c r="L16" s="1726"/>
      <c r="M16" s="1727"/>
      <c r="N16" s="1724"/>
      <c r="O16" s="1725"/>
      <c r="P16" s="1725"/>
      <c r="Q16" s="1725"/>
      <c r="R16" s="1725"/>
      <c r="S16" s="1726"/>
      <c r="T16" s="1725"/>
      <c r="U16" s="1725"/>
      <c r="V16" s="1726"/>
      <c r="W16" s="1727"/>
      <c r="X16" s="1724"/>
      <c r="Y16" s="1725"/>
      <c r="Z16" s="1725"/>
      <c r="AA16" s="1725"/>
      <c r="AB16" s="1725"/>
      <c r="AC16" s="1726"/>
      <c r="AD16" s="1725"/>
      <c r="AE16" s="1725"/>
      <c r="AF16" s="1726"/>
      <c r="AG16" s="1727"/>
      <c r="AH16" s="1724"/>
      <c r="AI16" s="1725"/>
      <c r="AJ16" s="1725"/>
      <c r="AK16" s="1725"/>
      <c r="AL16" s="1725"/>
      <c r="AM16" s="1726"/>
      <c r="AN16" s="1725"/>
      <c r="AO16" s="1725"/>
      <c r="AP16" s="1726"/>
      <c r="AQ16" s="1727"/>
      <c r="AR16" s="1724"/>
      <c r="AS16" s="1725"/>
      <c r="AT16" s="1725"/>
      <c r="AU16" s="1725"/>
      <c r="AV16" s="1725"/>
      <c r="AW16" s="1726"/>
      <c r="AX16" s="1725"/>
      <c r="AY16" s="1725"/>
      <c r="AZ16" s="1726"/>
      <c r="BA16" s="1727"/>
      <c r="BB16" s="1724"/>
      <c r="BC16" s="1725"/>
      <c r="BD16" s="1725"/>
      <c r="BE16" s="1725"/>
      <c r="BF16" s="1725"/>
      <c r="BG16" s="1726"/>
      <c r="BH16" s="1725"/>
      <c r="BI16" s="1725"/>
      <c r="BJ16" s="1726"/>
      <c r="BK16" s="1727"/>
      <c r="BL16" s="1724"/>
      <c r="BM16" s="1725"/>
      <c r="BN16" s="1725"/>
      <c r="BO16" s="1725"/>
      <c r="BP16" s="1725"/>
      <c r="BQ16" s="1726"/>
      <c r="BR16" s="1725"/>
      <c r="BS16" s="1725"/>
      <c r="BT16" s="1726"/>
      <c r="BU16" s="1727"/>
      <c r="BV16" s="1724"/>
      <c r="BW16" s="1725"/>
      <c r="BX16" s="1725"/>
      <c r="BY16" s="1725"/>
      <c r="BZ16" s="1725"/>
      <c r="CA16" s="1726"/>
      <c r="CB16" s="1725"/>
      <c r="CC16" s="1725"/>
      <c r="CD16" s="1726"/>
      <c r="CE16" s="1727"/>
    </row>
    <row r="17" spans="1:83" s="1733" customFormat="1">
      <c r="A17" s="48"/>
      <c r="B17" s="1728" t="s">
        <v>718</v>
      </c>
      <c r="C17" s="1702" t="s">
        <v>494</v>
      </c>
      <c r="D17" s="1729"/>
      <c r="E17" s="1730"/>
      <c r="F17" s="1730"/>
      <c r="G17" s="1730"/>
      <c r="H17" s="1730"/>
      <c r="I17" s="1731"/>
      <c r="J17" s="1730"/>
      <c r="K17" s="1730"/>
      <c r="L17" s="1731"/>
      <c r="M17" s="1732"/>
      <c r="N17" s="1729"/>
      <c r="O17" s="1730"/>
      <c r="P17" s="1730"/>
      <c r="Q17" s="1730"/>
      <c r="R17" s="1730"/>
      <c r="S17" s="1731"/>
      <c r="T17" s="1730"/>
      <c r="U17" s="1730"/>
      <c r="V17" s="1731"/>
      <c r="W17" s="1732"/>
      <c r="X17" s="1729"/>
      <c r="Y17" s="1730"/>
      <c r="Z17" s="1730"/>
      <c r="AA17" s="1730"/>
      <c r="AB17" s="1730"/>
      <c r="AC17" s="1731"/>
      <c r="AD17" s="1730"/>
      <c r="AE17" s="1730"/>
      <c r="AF17" s="1731"/>
      <c r="AG17" s="1732"/>
      <c r="AH17" s="1729"/>
      <c r="AI17" s="1730"/>
      <c r="AJ17" s="1730"/>
      <c r="AK17" s="1730"/>
      <c r="AL17" s="1730"/>
      <c r="AM17" s="1731"/>
      <c r="AN17" s="1730"/>
      <c r="AO17" s="1730"/>
      <c r="AP17" s="1731"/>
      <c r="AQ17" s="1732"/>
      <c r="AR17" s="1729"/>
      <c r="AS17" s="1730"/>
      <c r="AT17" s="1730"/>
      <c r="AU17" s="1730"/>
      <c r="AV17" s="1730"/>
      <c r="AW17" s="1731"/>
      <c r="AX17" s="1730"/>
      <c r="AY17" s="1730"/>
      <c r="AZ17" s="1731"/>
      <c r="BA17" s="1732"/>
      <c r="BB17" s="1729"/>
      <c r="BC17" s="1730"/>
      <c r="BD17" s="1730"/>
      <c r="BE17" s="1730"/>
      <c r="BF17" s="1730"/>
      <c r="BG17" s="1731"/>
      <c r="BH17" s="1730"/>
      <c r="BI17" s="1730"/>
      <c r="BJ17" s="1731"/>
      <c r="BK17" s="1732"/>
      <c r="BL17" s="1729"/>
      <c r="BM17" s="1730"/>
      <c r="BN17" s="1730"/>
      <c r="BO17" s="1730"/>
      <c r="BP17" s="1730"/>
      <c r="BQ17" s="1731"/>
      <c r="BR17" s="1730"/>
      <c r="BS17" s="1730"/>
      <c r="BT17" s="1731"/>
      <c r="BU17" s="1732"/>
      <c r="BV17" s="1729"/>
      <c r="BW17" s="1730"/>
      <c r="BX17" s="1730"/>
      <c r="BY17" s="1730"/>
      <c r="BZ17" s="1730"/>
      <c r="CA17" s="1731"/>
      <c r="CB17" s="1730"/>
      <c r="CC17" s="1730"/>
      <c r="CD17" s="1731"/>
      <c r="CE17" s="1732"/>
    </row>
    <row r="18" spans="1:83">
      <c r="B18" s="1696" t="s">
        <v>1274</v>
      </c>
      <c r="C18" s="204"/>
      <c r="D18" s="1722"/>
      <c r="E18" s="1581"/>
      <c r="F18" s="1581"/>
      <c r="G18" s="1581"/>
      <c r="H18" s="1581"/>
      <c r="J18" s="1581"/>
      <c r="K18" s="1581"/>
      <c r="M18" s="418"/>
      <c r="N18" s="1722"/>
      <c r="O18" s="1581"/>
      <c r="P18" s="1581"/>
      <c r="Q18" s="1581"/>
      <c r="R18" s="1581"/>
      <c r="T18" s="1581"/>
      <c r="U18" s="1581"/>
      <c r="W18" s="418"/>
      <c r="X18" s="1722"/>
      <c r="Y18" s="1581"/>
      <c r="Z18" s="1581"/>
      <c r="AA18" s="1581"/>
      <c r="AB18" s="1581"/>
      <c r="AD18" s="1581"/>
      <c r="AE18" s="1581"/>
      <c r="AG18" s="418"/>
      <c r="AH18" s="1722"/>
      <c r="AI18" s="1581"/>
      <c r="AJ18" s="1581"/>
      <c r="AK18" s="1581"/>
      <c r="AL18" s="1581"/>
      <c r="AN18" s="1581"/>
      <c r="AO18" s="1581"/>
      <c r="AQ18" s="418"/>
      <c r="AR18" s="1722"/>
      <c r="AS18" s="1581"/>
      <c r="AT18" s="1581"/>
      <c r="AU18" s="1581"/>
      <c r="AV18" s="1581"/>
      <c r="AX18" s="1581"/>
      <c r="AY18" s="1581"/>
      <c r="BA18" s="418"/>
      <c r="BB18" s="1722"/>
      <c r="BC18" s="1581"/>
      <c r="BD18" s="1581"/>
      <c r="BE18" s="1581"/>
      <c r="BF18" s="1581"/>
      <c r="BH18" s="1581"/>
      <c r="BI18" s="1581"/>
      <c r="BK18" s="418"/>
      <c r="BL18" s="1722"/>
      <c r="BM18" s="1581"/>
      <c r="BN18" s="1581"/>
      <c r="BO18" s="1581"/>
      <c r="BP18" s="1581"/>
      <c r="BR18" s="1581"/>
      <c r="BS18" s="1581"/>
      <c r="BU18" s="418"/>
      <c r="BV18" s="1722"/>
      <c r="BW18" s="1581"/>
      <c r="BX18" s="1581"/>
      <c r="BY18" s="1581"/>
      <c r="BZ18" s="1581"/>
      <c r="CB18" s="1581"/>
      <c r="CC18" s="1581"/>
      <c r="CE18" s="418"/>
    </row>
    <row r="19" spans="1:83">
      <c r="B19" s="1723" t="s">
        <v>1265</v>
      </c>
      <c r="C19" s="204" t="s">
        <v>494</v>
      </c>
      <c r="D19" s="1724"/>
      <c r="E19" s="1725"/>
      <c r="F19" s="1725"/>
      <c r="G19" s="1725"/>
      <c r="H19" s="1725"/>
      <c r="I19" s="1726"/>
      <c r="J19" s="1725"/>
      <c r="K19" s="1725"/>
      <c r="L19" s="1726"/>
      <c r="M19" s="1727"/>
      <c r="N19" s="1724"/>
      <c r="O19" s="1725"/>
      <c r="P19" s="1725"/>
      <c r="Q19" s="1725"/>
      <c r="R19" s="1725"/>
      <c r="S19" s="1726"/>
      <c r="T19" s="1725"/>
      <c r="U19" s="1725"/>
      <c r="V19" s="1726"/>
      <c r="W19" s="1727"/>
      <c r="X19" s="1724"/>
      <c r="Y19" s="1725"/>
      <c r="Z19" s="1725"/>
      <c r="AA19" s="1725"/>
      <c r="AB19" s="1725"/>
      <c r="AC19" s="1726"/>
      <c r="AD19" s="1725"/>
      <c r="AE19" s="1725"/>
      <c r="AF19" s="1726"/>
      <c r="AG19" s="1727"/>
      <c r="AH19" s="1724"/>
      <c r="AI19" s="1725"/>
      <c r="AJ19" s="1725"/>
      <c r="AK19" s="1725"/>
      <c r="AL19" s="1725"/>
      <c r="AM19" s="1726"/>
      <c r="AN19" s="1725"/>
      <c r="AO19" s="1725"/>
      <c r="AP19" s="1726"/>
      <c r="AQ19" s="1727"/>
      <c r="AR19" s="1724"/>
      <c r="AS19" s="1725"/>
      <c r="AT19" s="1725"/>
      <c r="AU19" s="1725"/>
      <c r="AV19" s="1725"/>
      <c r="AW19" s="1726"/>
      <c r="AX19" s="1725"/>
      <c r="AY19" s="1725"/>
      <c r="AZ19" s="1726"/>
      <c r="BA19" s="1727"/>
      <c r="BB19" s="1724"/>
      <c r="BC19" s="1725"/>
      <c r="BD19" s="1725"/>
      <c r="BE19" s="1725"/>
      <c r="BF19" s="1725"/>
      <c r="BG19" s="1726"/>
      <c r="BH19" s="1725"/>
      <c r="BI19" s="1725"/>
      <c r="BJ19" s="1726"/>
      <c r="BK19" s="1727"/>
      <c r="BL19" s="1724"/>
      <c r="BM19" s="1725"/>
      <c r="BN19" s="1725"/>
      <c r="BO19" s="1725"/>
      <c r="BP19" s="1725"/>
      <c r="BQ19" s="1726"/>
      <c r="BR19" s="1725"/>
      <c r="BS19" s="1725"/>
      <c r="BT19" s="1726"/>
      <c r="BU19" s="1727"/>
      <c r="BV19" s="1724"/>
      <c r="BW19" s="1725"/>
      <c r="BX19" s="1725"/>
      <c r="BY19" s="1725"/>
      <c r="BZ19" s="1725"/>
      <c r="CA19" s="1726"/>
      <c r="CB19" s="1725"/>
      <c r="CC19" s="1725"/>
      <c r="CD19" s="1726"/>
      <c r="CE19" s="1727"/>
    </row>
    <row r="20" spans="1:83">
      <c r="B20" s="1723" t="s">
        <v>1266</v>
      </c>
      <c r="C20" s="204" t="s">
        <v>494</v>
      </c>
      <c r="D20" s="1724"/>
      <c r="E20" s="1725"/>
      <c r="F20" s="1725"/>
      <c r="G20" s="1725"/>
      <c r="H20" s="1725"/>
      <c r="I20" s="1726"/>
      <c r="J20" s="1725"/>
      <c r="K20" s="1725"/>
      <c r="L20" s="1726"/>
      <c r="M20" s="1727"/>
      <c r="N20" s="1724"/>
      <c r="O20" s="1725"/>
      <c r="P20" s="1725"/>
      <c r="Q20" s="1725"/>
      <c r="R20" s="1725"/>
      <c r="S20" s="1726"/>
      <c r="T20" s="1725"/>
      <c r="U20" s="1725"/>
      <c r="V20" s="1726"/>
      <c r="W20" s="1727"/>
      <c r="X20" s="1724"/>
      <c r="Y20" s="1725"/>
      <c r="Z20" s="1725"/>
      <c r="AA20" s="1725"/>
      <c r="AB20" s="1725"/>
      <c r="AC20" s="1726"/>
      <c r="AD20" s="1725"/>
      <c r="AE20" s="1725"/>
      <c r="AF20" s="1726"/>
      <c r="AG20" s="1727"/>
      <c r="AH20" s="1724"/>
      <c r="AI20" s="1725"/>
      <c r="AJ20" s="1725"/>
      <c r="AK20" s="1725"/>
      <c r="AL20" s="1725"/>
      <c r="AM20" s="1726"/>
      <c r="AN20" s="1725"/>
      <c r="AO20" s="1725"/>
      <c r="AP20" s="1726"/>
      <c r="AQ20" s="1727"/>
      <c r="AR20" s="1724"/>
      <c r="AS20" s="1725"/>
      <c r="AT20" s="1725"/>
      <c r="AU20" s="1725"/>
      <c r="AV20" s="1725"/>
      <c r="AW20" s="1726"/>
      <c r="AX20" s="1725"/>
      <c r="AY20" s="1725"/>
      <c r="AZ20" s="1726"/>
      <c r="BA20" s="1727"/>
      <c r="BB20" s="1724"/>
      <c r="BC20" s="1725"/>
      <c r="BD20" s="1725"/>
      <c r="BE20" s="1725"/>
      <c r="BF20" s="1725"/>
      <c r="BG20" s="1726"/>
      <c r="BH20" s="1725"/>
      <c r="BI20" s="1725"/>
      <c r="BJ20" s="1726"/>
      <c r="BK20" s="1727"/>
      <c r="BL20" s="1724"/>
      <c r="BM20" s="1725"/>
      <c r="BN20" s="1725"/>
      <c r="BO20" s="1725"/>
      <c r="BP20" s="1725"/>
      <c r="BQ20" s="1726"/>
      <c r="BR20" s="1725"/>
      <c r="BS20" s="1725"/>
      <c r="BT20" s="1726"/>
      <c r="BU20" s="1727"/>
      <c r="BV20" s="1724"/>
      <c r="BW20" s="1725"/>
      <c r="BX20" s="1725"/>
      <c r="BY20" s="1725"/>
      <c r="BZ20" s="1725"/>
      <c r="CA20" s="1726"/>
      <c r="CB20" s="1725"/>
      <c r="CC20" s="1725"/>
      <c r="CD20" s="1726"/>
      <c r="CE20" s="1727"/>
    </row>
    <row r="21" spans="1:83" ht="13" thickBot="1">
      <c r="B21" s="1734" t="s">
        <v>718</v>
      </c>
      <c r="C21" s="701" t="s">
        <v>494</v>
      </c>
      <c r="D21" s="1735"/>
      <c r="E21" s="1736"/>
      <c r="F21" s="1736"/>
      <c r="G21" s="1736"/>
      <c r="H21" s="1736"/>
      <c r="I21" s="1737"/>
      <c r="J21" s="1736"/>
      <c r="K21" s="1736"/>
      <c r="L21" s="1737"/>
      <c r="M21" s="1738"/>
      <c r="N21" s="1735"/>
      <c r="O21" s="1736"/>
      <c r="P21" s="1736"/>
      <c r="Q21" s="1736"/>
      <c r="R21" s="1736"/>
      <c r="S21" s="1737"/>
      <c r="T21" s="1736"/>
      <c r="U21" s="1736"/>
      <c r="V21" s="1737"/>
      <c r="W21" s="1738"/>
      <c r="X21" s="1735"/>
      <c r="Y21" s="1736"/>
      <c r="Z21" s="1736"/>
      <c r="AA21" s="1736"/>
      <c r="AB21" s="1736"/>
      <c r="AC21" s="1737"/>
      <c r="AD21" s="1736"/>
      <c r="AE21" s="1736"/>
      <c r="AF21" s="1737"/>
      <c r="AG21" s="1738"/>
      <c r="AH21" s="1735"/>
      <c r="AI21" s="1736"/>
      <c r="AJ21" s="1736"/>
      <c r="AK21" s="1736"/>
      <c r="AL21" s="1736"/>
      <c r="AM21" s="1737"/>
      <c r="AN21" s="1736"/>
      <c r="AO21" s="1736"/>
      <c r="AP21" s="1737"/>
      <c r="AQ21" s="1738"/>
      <c r="AR21" s="1735"/>
      <c r="AS21" s="1736"/>
      <c r="AT21" s="1736"/>
      <c r="AU21" s="1736"/>
      <c r="AV21" s="1736"/>
      <c r="AW21" s="1737"/>
      <c r="AX21" s="1736"/>
      <c r="AY21" s="1736"/>
      <c r="AZ21" s="1737"/>
      <c r="BA21" s="1738"/>
      <c r="BB21" s="1735"/>
      <c r="BC21" s="1736"/>
      <c r="BD21" s="1736"/>
      <c r="BE21" s="1736"/>
      <c r="BF21" s="1736"/>
      <c r="BG21" s="1737"/>
      <c r="BH21" s="1736"/>
      <c r="BI21" s="1736"/>
      <c r="BJ21" s="1737"/>
      <c r="BK21" s="1738"/>
      <c r="BL21" s="1735"/>
      <c r="BM21" s="1736"/>
      <c r="BN21" s="1736"/>
      <c r="BO21" s="1736"/>
      <c r="BP21" s="1736"/>
      <c r="BQ21" s="1737"/>
      <c r="BR21" s="1736"/>
      <c r="BS21" s="1736"/>
      <c r="BT21" s="1737"/>
      <c r="BU21" s="1738"/>
      <c r="BV21" s="1735"/>
      <c r="BW21" s="1736"/>
      <c r="BX21" s="1736"/>
      <c r="BY21" s="1736"/>
      <c r="BZ21" s="1736"/>
      <c r="CA21" s="1737"/>
      <c r="CB21" s="1736"/>
      <c r="CC21" s="1736"/>
      <c r="CD21" s="1737"/>
      <c r="CE21" s="1738"/>
    </row>
    <row r="22" spans="1:83" ht="14.25" customHeight="1">
      <c r="B22" s="1692" t="s">
        <v>1275</v>
      </c>
      <c r="C22" s="1739"/>
      <c r="D22" s="1693"/>
      <c r="E22" s="1694"/>
      <c r="F22" s="1694"/>
      <c r="G22" s="1694"/>
      <c r="H22" s="1694"/>
      <c r="I22" s="1694"/>
      <c r="J22" s="1694"/>
      <c r="K22" s="1694"/>
      <c r="L22" s="1694"/>
      <c r="M22" s="1695"/>
      <c r="N22" s="1693"/>
      <c r="O22" s="1694"/>
      <c r="P22" s="1694"/>
      <c r="Q22" s="1694"/>
      <c r="R22" s="1694"/>
      <c r="S22" s="1694"/>
      <c r="T22" s="1694"/>
      <c r="U22" s="1694"/>
      <c r="V22" s="1694"/>
      <c r="W22" s="1695"/>
      <c r="X22" s="1693"/>
      <c r="Y22" s="1694"/>
      <c r="Z22" s="1694"/>
      <c r="AA22" s="1694"/>
      <c r="AB22" s="1694"/>
      <c r="AC22" s="1694"/>
      <c r="AD22" s="1694"/>
      <c r="AE22" s="1694"/>
      <c r="AF22" s="1694"/>
      <c r="AG22" s="1695"/>
      <c r="AH22" s="1693"/>
      <c r="AI22" s="1694"/>
      <c r="AJ22" s="1694"/>
      <c r="AK22" s="1694"/>
      <c r="AL22" s="1694"/>
      <c r="AM22" s="1694"/>
      <c r="AN22" s="1694"/>
      <c r="AO22" s="1694"/>
      <c r="AP22" s="1694"/>
      <c r="AQ22" s="1695"/>
      <c r="AR22" s="1693"/>
      <c r="AS22" s="1694"/>
      <c r="AT22" s="1694"/>
      <c r="AU22" s="1694"/>
      <c r="AV22" s="1694"/>
      <c r="AW22" s="1694"/>
      <c r="AX22" s="1694"/>
      <c r="AY22" s="1694"/>
      <c r="AZ22" s="1694"/>
      <c r="BA22" s="1695"/>
      <c r="BB22" s="1693"/>
      <c r="BC22" s="1694"/>
      <c r="BD22" s="1694"/>
      <c r="BE22" s="1694"/>
      <c r="BF22" s="1694"/>
      <c r="BG22" s="1694"/>
      <c r="BH22" s="1694"/>
      <c r="BI22" s="1694"/>
      <c r="BJ22" s="1694"/>
      <c r="BK22" s="1695"/>
      <c r="BL22" s="1693"/>
      <c r="BM22" s="1694"/>
      <c r="BN22" s="1694"/>
      <c r="BO22" s="1694"/>
      <c r="BP22" s="1694"/>
      <c r="BQ22" s="1694"/>
      <c r="BR22" s="1694"/>
      <c r="BS22" s="1694"/>
      <c r="BT22" s="1694"/>
      <c r="BU22" s="1695"/>
      <c r="BV22" s="1693"/>
      <c r="BW22" s="1694"/>
      <c r="BX22" s="1694"/>
      <c r="BY22" s="1694"/>
      <c r="BZ22" s="1694"/>
      <c r="CA22" s="1694"/>
      <c r="CB22" s="1694"/>
      <c r="CC22" s="1694"/>
      <c r="CD22" s="1694"/>
      <c r="CE22" s="1695"/>
    </row>
    <row r="23" spans="1:83">
      <c r="B23" s="703" t="s">
        <v>1276</v>
      </c>
      <c r="C23" s="204"/>
      <c r="D23" s="1722"/>
      <c r="E23" s="1581"/>
      <c r="F23" s="1581"/>
      <c r="G23" s="1581"/>
      <c r="H23" s="1581"/>
      <c r="J23" s="1581"/>
      <c r="K23" s="1581"/>
      <c r="M23" s="418"/>
      <c r="N23" s="1722"/>
      <c r="O23" s="1581"/>
      <c r="P23" s="1581"/>
      <c r="Q23" s="1581"/>
      <c r="R23" s="1581"/>
      <c r="T23" s="1581"/>
      <c r="U23" s="1581"/>
      <c r="W23" s="418"/>
      <c r="X23" s="1722"/>
      <c r="Y23" s="1581"/>
      <c r="Z23" s="1581"/>
      <c r="AA23" s="1581"/>
      <c r="AB23" s="1581"/>
      <c r="AD23" s="1581"/>
      <c r="AE23" s="1581"/>
      <c r="AG23" s="418"/>
      <c r="AH23" s="1722"/>
      <c r="AI23" s="1581"/>
      <c r="AJ23" s="1581"/>
      <c r="AK23" s="1581"/>
      <c r="AL23" s="1581"/>
      <c r="AN23" s="1581"/>
      <c r="AO23" s="1581"/>
      <c r="AQ23" s="418"/>
      <c r="AR23" s="1722"/>
      <c r="AS23" s="1581"/>
      <c r="AT23" s="1581"/>
      <c r="AU23" s="1581"/>
      <c r="AV23" s="1581"/>
      <c r="AX23" s="1581"/>
      <c r="AY23" s="1581"/>
      <c r="BA23" s="418"/>
      <c r="BB23" s="1722"/>
      <c r="BC23" s="1581"/>
      <c r="BD23" s="1581"/>
      <c r="BE23" s="1581"/>
      <c r="BF23" s="1581"/>
      <c r="BH23" s="1581"/>
      <c r="BI23" s="1581"/>
      <c r="BK23" s="418"/>
      <c r="BL23" s="1722"/>
      <c r="BM23" s="1581"/>
      <c r="BN23" s="1581"/>
      <c r="BO23" s="1581"/>
      <c r="BP23" s="1581"/>
      <c r="BR23" s="1581"/>
      <c r="BS23" s="1581"/>
      <c r="BU23" s="418"/>
      <c r="BV23" s="1722"/>
      <c r="BW23" s="1581"/>
      <c r="BX23" s="1581"/>
      <c r="BY23" s="1581"/>
      <c r="BZ23" s="1581"/>
      <c r="CB23" s="1581"/>
      <c r="CC23" s="1581"/>
      <c r="CE23" s="418"/>
    </row>
    <row r="24" spans="1:83">
      <c r="B24" s="1740" t="s">
        <v>1265</v>
      </c>
      <c r="C24" s="204" t="s">
        <v>494</v>
      </c>
      <c r="D24" s="1741"/>
      <c r="E24" s="1742"/>
      <c r="F24" s="1742"/>
      <c r="G24" s="1742"/>
      <c r="H24" s="1742"/>
      <c r="I24" s="1743"/>
      <c r="J24" s="1742"/>
      <c r="K24" s="1742"/>
      <c r="L24" s="1743"/>
      <c r="M24" s="1727"/>
      <c r="N24" s="1741"/>
      <c r="O24" s="1742"/>
      <c r="P24" s="1742"/>
      <c r="Q24" s="1742"/>
      <c r="R24" s="1742"/>
      <c r="S24" s="1743"/>
      <c r="T24" s="1742"/>
      <c r="U24" s="1742"/>
      <c r="V24" s="1743"/>
      <c r="W24" s="1727"/>
      <c r="X24" s="1741"/>
      <c r="Y24" s="1742"/>
      <c r="Z24" s="1742"/>
      <c r="AA24" s="1742"/>
      <c r="AB24" s="1742"/>
      <c r="AC24" s="1743"/>
      <c r="AD24" s="1742"/>
      <c r="AE24" s="1742"/>
      <c r="AF24" s="1743"/>
      <c r="AG24" s="1727"/>
      <c r="AH24" s="1741"/>
      <c r="AI24" s="1742"/>
      <c r="AJ24" s="1742"/>
      <c r="AK24" s="1742"/>
      <c r="AL24" s="1742"/>
      <c r="AM24" s="1743"/>
      <c r="AN24" s="1742"/>
      <c r="AO24" s="1742"/>
      <c r="AP24" s="1743"/>
      <c r="AQ24" s="1727"/>
      <c r="AR24" s="1741"/>
      <c r="AS24" s="1742"/>
      <c r="AT24" s="1742"/>
      <c r="AU24" s="1742"/>
      <c r="AV24" s="1742"/>
      <c r="AW24" s="1743"/>
      <c r="AX24" s="1742"/>
      <c r="AY24" s="1742"/>
      <c r="AZ24" s="1743"/>
      <c r="BA24" s="1727"/>
      <c r="BB24" s="1741"/>
      <c r="BC24" s="1742"/>
      <c r="BD24" s="1742"/>
      <c r="BE24" s="1742"/>
      <c r="BF24" s="1742"/>
      <c r="BG24" s="1743"/>
      <c r="BH24" s="1742"/>
      <c r="BI24" s="1742"/>
      <c r="BJ24" s="1743"/>
      <c r="BK24" s="1727"/>
      <c r="BL24" s="1741"/>
      <c r="BM24" s="1742"/>
      <c r="BN24" s="1742"/>
      <c r="BO24" s="1742"/>
      <c r="BP24" s="1742"/>
      <c r="BQ24" s="1743"/>
      <c r="BR24" s="1742"/>
      <c r="BS24" s="1742"/>
      <c r="BT24" s="1743"/>
      <c r="BU24" s="1727"/>
      <c r="BV24" s="1741"/>
      <c r="BW24" s="1742"/>
      <c r="BX24" s="1742"/>
      <c r="BY24" s="1742"/>
      <c r="BZ24" s="1742"/>
      <c r="CA24" s="1743"/>
      <c r="CB24" s="1742"/>
      <c r="CC24" s="1742"/>
      <c r="CD24" s="1743"/>
      <c r="CE24" s="1727"/>
    </row>
    <row r="25" spans="1:83">
      <c r="B25" s="1723" t="s">
        <v>1266</v>
      </c>
      <c r="C25" s="204" t="s">
        <v>494</v>
      </c>
      <c r="D25" s="1741"/>
      <c r="E25" s="1742"/>
      <c r="F25" s="1742"/>
      <c r="G25" s="1742"/>
      <c r="H25" s="1742"/>
      <c r="I25" s="1743"/>
      <c r="J25" s="1742"/>
      <c r="K25" s="1742"/>
      <c r="L25" s="1743"/>
      <c r="M25" s="1727"/>
      <c r="N25" s="1741"/>
      <c r="O25" s="1742"/>
      <c r="P25" s="1742"/>
      <c r="Q25" s="1742"/>
      <c r="R25" s="1742"/>
      <c r="S25" s="1743"/>
      <c r="T25" s="1742"/>
      <c r="U25" s="1742"/>
      <c r="V25" s="1743"/>
      <c r="W25" s="1727"/>
      <c r="X25" s="1741"/>
      <c r="Y25" s="1742"/>
      <c r="Z25" s="1742"/>
      <c r="AA25" s="1742"/>
      <c r="AB25" s="1742"/>
      <c r="AC25" s="1743"/>
      <c r="AD25" s="1742"/>
      <c r="AE25" s="1742"/>
      <c r="AF25" s="1743"/>
      <c r="AG25" s="1727"/>
      <c r="AH25" s="1741"/>
      <c r="AI25" s="1742"/>
      <c r="AJ25" s="1742"/>
      <c r="AK25" s="1742"/>
      <c r="AL25" s="1742"/>
      <c r="AM25" s="1743"/>
      <c r="AN25" s="1742"/>
      <c r="AO25" s="1742"/>
      <c r="AP25" s="1743"/>
      <c r="AQ25" s="1727"/>
      <c r="AR25" s="1741"/>
      <c r="AS25" s="1742"/>
      <c r="AT25" s="1742"/>
      <c r="AU25" s="1742"/>
      <c r="AV25" s="1742"/>
      <c r="AW25" s="1743"/>
      <c r="AX25" s="1742"/>
      <c r="AY25" s="1742"/>
      <c r="AZ25" s="1743"/>
      <c r="BA25" s="1727"/>
      <c r="BB25" s="1741"/>
      <c r="BC25" s="1742"/>
      <c r="BD25" s="1742"/>
      <c r="BE25" s="1742"/>
      <c r="BF25" s="1742"/>
      <c r="BG25" s="1743"/>
      <c r="BH25" s="1742"/>
      <c r="BI25" s="1742"/>
      <c r="BJ25" s="1743"/>
      <c r="BK25" s="1727"/>
      <c r="BL25" s="1741"/>
      <c r="BM25" s="1742"/>
      <c r="BN25" s="1742"/>
      <c r="BO25" s="1742"/>
      <c r="BP25" s="1742"/>
      <c r="BQ25" s="1743"/>
      <c r="BR25" s="1742"/>
      <c r="BS25" s="1742"/>
      <c r="BT25" s="1743"/>
      <c r="BU25" s="1727"/>
      <c r="BV25" s="1741"/>
      <c r="BW25" s="1742"/>
      <c r="BX25" s="1742"/>
      <c r="BY25" s="1742"/>
      <c r="BZ25" s="1742"/>
      <c r="CA25" s="1743"/>
      <c r="CB25" s="1742"/>
      <c r="CC25" s="1742"/>
      <c r="CD25" s="1743"/>
      <c r="CE25" s="1727"/>
    </row>
    <row r="26" spans="1:83">
      <c r="B26" s="1744" t="s">
        <v>718</v>
      </c>
      <c r="C26" s="1702" t="s">
        <v>494</v>
      </c>
      <c r="D26" s="1729"/>
      <c r="E26" s="1730"/>
      <c r="F26" s="1730"/>
      <c r="G26" s="1730"/>
      <c r="H26" s="1730"/>
      <c r="I26" s="1731"/>
      <c r="J26" s="1730"/>
      <c r="K26" s="1730"/>
      <c r="L26" s="1731"/>
      <c r="M26" s="1732"/>
      <c r="N26" s="1729"/>
      <c r="O26" s="1730"/>
      <c r="P26" s="1730"/>
      <c r="Q26" s="1730"/>
      <c r="R26" s="1730"/>
      <c r="S26" s="1731"/>
      <c r="T26" s="1730"/>
      <c r="U26" s="1730"/>
      <c r="V26" s="1731"/>
      <c r="W26" s="1732"/>
      <c r="X26" s="1729"/>
      <c r="Y26" s="1730"/>
      <c r="Z26" s="1730"/>
      <c r="AA26" s="1730"/>
      <c r="AB26" s="1730"/>
      <c r="AC26" s="1731"/>
      <c r="AD26" s="1730"/>
      <c r="AE26" s="1730"/>
      <c r="AF26" s="1731"/>
      <c r="AG26" s="1732"/>
      <c r="AH26" s="1729"/>
      <c r="AI26" s="1730"/>
      <c r="AJ26" s="1730"/>
      <c r="AK26" s="1730"/>
      <c r="AL26" s="1730"/>
      <c r="AM26" s="1731"/>
      <c r="AN26" s="1730"/>
      <c r="AO26" s="1730"/>
      <c r="AP26" s="1731"/>
      <c r="AQ26" s="1732"/>
      <c r="AR26" s="1729"/>
      <c r="AS26" s="1730"/>
      <c r="AT26" s="1730"/>
      <c r="AU26" s="1730"/>
      <c r="AV26" s="1730"/>
      <c r="AW26" s="1731"/>
      <c r="AX26" s="1730"/>
      <c r="AY26" s="1730"/>
      <c r="AZ26" s="1731"/>
      <c r="BA26" s="1732"/>
      <c r="BB26" s="1729"/>
      <c r="BC26" s="1730"/>
      <c r="BD26" s="1730"/>
      <c r="BE26" s="1730"/>
      <c r="BF26" s="1730"/>
      <c r="BG26" s="1731"/>
      <c r="BH26" s="1730"/>
      <c r="BI26" s="1730"/>
      <c r="BJ26" s="1731"/>
      <c r="BK26" s="1732"/>
      <c r="BL26" s="1729"/>
      <c r="BM26" s="1730"/>
      <c r="BN26" s="1730"/>
      <c r="BO26" s="1730"/>
      <c r="BP26" s="1730"/>
      <c r="BQ26" s="1731"/>
      <c r="BR26" s="1730"/>
      <c r="BS26" s="1730"/>
      <c r="BT26" s="1731"/>
      <c r="BU26" s="1732"/>
      <c r="BV26" s="1729"/>
      <c r="BW26" s="1730"/>
      <c r="BX26" s="1730"/>
      <c r="BY26" s="1730"/>
      <c r="BZ26" s="1730"/>
      <c r="CA26" s="1731"/>
      <c r="CB26" s="1730"/>
      <c r="CC26" s="1730"/>
      <c r="CD26" s="1731"/>
      <c r="CE26" s="1732"/>
    </row>
    <row r="27" spans="1:83">
      <c r="B27" s="1745" t="s">
        <v>1277</v>
      </c>
      <c r="C27" s="1746"/>
      <c r="D27" s="1747"/>
      <c r="E27" s="1748"/>
      <c r="F27" s="1748"/>
      <c r="G27" s="1748"/>
      <c r="H27" s="1748"/>
      <c r="I27" s="1749"/>
      <c r="J27" s="1748"/>
      <c r="K27" s="1748"/>
      <c r="L27" s="1749"/>
      <c r="M27" s="1750"/>
      <c r="N27" s="1747"/>
      <c r="O27" s="1748"/>
      <c r="P27" s="1748"/>
      <c r="Q27" s="1748"/>
      <c r="R27" s="1748"/>
      <c r="S27" s="1749"/>
      <c r="T27" s="1748"/>
      <c r="U27" s="1748"/>
      <c r="V27" s="1749"/>
      <c r="W27" s="1750"/>
      <c r="X27" s="1747"/>
      <c r="Y27" s="1748"/>
      <c r="Z27" s="1748"/>
      <c r="AA27" s="1748"/>
      <c r="AB27" s="1748"/>
      <c r="AC27" s="1749"/>
      <c r="AD27" s="1748"/>
      <c r="AE27" s="1748"/>
      <c r="AF27" s="1749"/>
      <c r="AG27" s="1750"/>
      <c r="AH27" s="1747"/>
      <c r="AI27" s="1748"/>
      <c r="AJ27" s="1748"/>
      <c r="AK27" s="1748"/>
      <c r="AL27" s="1748"/>
      <c r="AM27" s="1749"/>
      <c r="AN27" s="1748"/>
      <c r="AO27" s="1748"/>
      <c r="AP27" s="1749"/>
      <c r="AQ27" s="1750"/>
      <c r="AR27" s="1747"/>
      <c r="AS27" s="1748"/>
      <c r="AT27" s="1748"/>
      <c r="AU27" s="1748"/>
      <c r="AV27" s="1748"/>
      <c r="AW27" s="1749"/>
      <c r="AX27" s="1748"/>
      <c r="AY27" s="1748"/>
      <c r="AZ27" s="1749"/>
      <c r="BA27" s="1750"/>
      <c r="BB27" s="1747"/>
      <c r="BC27" s="1748"/>
      <c r="BD27" s="1748"/>
      <c r="BE27" s="1748"/>
      <c r="BF27" s="1748"/>
      <c r="BG27" s="1749"/>
      <c r="BH27" s="1748"/>
      <c r="BI27" s="1748"/>
      <c r="BJ27" s="1749"/>
      <c r="BK27" s="1750"/>
      <c r="BL27" s="1747"/>
      <c r="BM27" s="1748"/>
      <c r="BN27" s="1748"/>
      <c r="BO27" s="1748"/>
      <c r="BP27" s="1748"/>
      <c r="BQ27" s="1749"/>
      <c r="BR27" s="1748"/>
      <c r="BS27" s="1748"/>
      <c r="BT27" s="1749"/>
      <c r="BU27" s="1750"/>
      <c r="BV27" s="1747"/>
      <c r="BW27" s="1748"/>
      <c r="BX27" s="1748"/>
      <c r="BY27" s="1748"/>
      <c r="BZ27" s="1748"/>
      <c r="CA27" s="1749"/>
      <c r="CB27" s="1748"/>
      <c r="CC27" s="1748"/>
      <c r="CD27" s="1749"/>
      <c r="CE27" s="1750"/>
    </row>
    <row r="28" spans="1:83">
      <c r="B28" s="1740" t="s">
        <v>1265</v>
      </c>
      <c r="C28" s="204" t="s">
        <v>494</v>
      </c>
      <c r="D28" s="1741"/>
      <c r="E28" s="1742"/>
      <c r="F28" s="1742"/>
      <c r="G28" s="1742"/>
      <c r="H28" s="1742"/>
      <c r="I28" s="1743"/>
      <c r="J28" s="1742"/>
      <c r="K28" s="1742"/>
      <c r="L28" s="1743"/>
      <c r="M28" s="1727"/>
      <c r="N28" s="1741"/>
      <c r="O28" s="1742"/>
      <c r="P28" s="1742"/>
      <c r="Q28" s="1742"/>
      <c r="R28" s="1742"/>
      <c r="S28" s="1743"/>
      <c r="T28" s="1742"/>
      <c r="U28" s="1742"/>
      <c r="V28" s="1743"/>
      <c r="W28" s="1727"/>
      <c r="X28" s="1741"/>
      <c r="Y28" s="1742"/>
      <c r="Z28" s="1742"/>
      <c r="AA28" s="1742"/>
      <c r="AB28" s="1742"/>
      <c r="AC28" s="1743"/>
      <c r="AD28" s="1742"/>
      <c r="AE28" s="1742"/>
      <c r="AF28" s="1743"/>
      <c r="AG28" s="1727"/>
      <c r="AH28" s="1741"/>
      <c r="AI28" s="1742"/>
      <c r="AJ28" s="1742"/>
      <c r="AK28" s="1742"/>
      <c r="AL28" s="1742"/>
      <c r="AM28" s="1743"/>
      <c r="AN28" s="1742"/>
      <c r="AO28" s="1742"/>
      <c r="AP28" s="1743"/>
      <c r="AQ28" s="1727"/>
      <c r="AR28" s="1741"/>
      <c r="AS28" s="1742"/>
      <c r="AT28" s="1742"/>
      <c r="AU28" s="1742"/>
      <c r="AV28" s="1742"/>
      <c r="AW28" s="1743"/>
      <c r="AX28" s="1742"/>
      <c r="AY28" s="1742"/>
      <c r="AZ28" s="1743"/>
      <c r="BA28" s="1727"/>
      <c r="BB28" s="1741"/>
      <c r="BC28" s="1742"/>
      <c r="BD28" s="1742"/>
      <c r="BE28" s="1742"/>
      <c r="BF28" s="1742"/>
      <c r="BG28" s="1743"/>
      <c r="BH28" s="1742"/>
      <c r="BI28" s="1742"/>
      <c r="BJ28" s="1743"/>
      <c r="BK28" s="1727"/>
      <c r="BL28" s="1741"/>
      <c r="BM28" s="1742"/>
      <c r="BN28" s="1742"/>
      <c r="BO28" s="1742"/>
      <c r="BP28" s="1742"/>
      <c r="BQ28" s="1743"/>
      <c r="BR28" s="1742"/>
      <c r="BS28" s="1742"/>
      <c r="BT28" s="1743"/>
      <c r="BU28" s="1727"/>
      <c r="BV28" s="1741"/>
      <c r="BW28" s="1742"/>
      <c r="BX28" s="1742"/>
      <c r="BY28" s="1742"/>
      <c r="BZ28" s="1742"/>
      <c r="CA28" s="1743"/>
      <c r="CB28" s="1742"/>
      <c r="CC28" s="1742"/>
      <c r="CD28" s="1743"/>
      <c r="CE28" s="1727"/>
    </row>
    <row r="29" spans="1:83">
      <c r="B29" s="1723" t="s">
        <v>1266</v>
      </c>
      <c r="C29" s="204" t="s">
        <v>494</v>
      </c>
      <c r="D29" s="1741"/>
      <c r="E29" s="1742"/>
      <c r="F29" s="1742"/>
      <c r="G29" s="1742"/>
      <c r="H29" s="1742"/>
      <c r="I29" s="1743"/>
      <c r="J29" s="1742"/>
      <c r="K29" s="1742"/>
      <c r="L29" s="1743"/>
      <c r="M29" s="1727"/>
      <c r="N29" s="1741"/>
      <c r="O29" s="1742"/>
      <c r="P29" s="1742"/>
      <c r="Q29" s="1742"/>
      <c r="R29" s="1742"/>
      <c r="S29" s="1743"/>
      <c r="T29" s="1742"/>
      <c r="U29" s="1742"/>
      <c r="V29" s="1743"/>
      <c r="W29" s="1727"/>
      <c r="X29" s="1741"/>
      <c r="Y29" s="1742"/>
      <c r="Z29" s="1742"/>
      <c r="AA29" s="1742"/>
      <c r="AB29" s="1742"/>
      <c r="AC29" s="1743"/>
      <c r="AD29" s="1742"/>
      <c r="AE29" s="1742"/>
      <c r="AF29" s="1743"/>
      <c r="AG29" s="1727"/>
      <c r="AH29" s="1741"/>
      <c r="AI29" s="1742"/>
      <c r="AJ29" s="1742"/>
      <c r="AK29" s="1742"/>
      <c r="AL29" s="1742"/>
      <c r="AM29" s="1743"/>
      <c r="AN29" s="1742"/>
      <c r="AO29" s="1742"/>
      <c r="AP29" s="1743"/>
      <c r="AQ29" s="1727"/>
      <c r="AR29" s="1741"/>
      <c r="AS29" s="1742"/>
      <c r="AT29" s="1742"/>
      <c r="AU29" s="1742"/>
      <c r="AV29" s="1742"/>
      <c r="AW29" s="1743"/>
      <c r="AX29" s="1742"/>
      <c r="AY29" s="1742"/>
      <c r="AZ29" s="1743"/>
      <c r="BA29" s="1727"/>
      <c r="BB29" s="1741"/>
      <c r="BC29" s="1742"/>
      <c r="BD29" s="1742"/>
      <c r="BE29" s="1742"/>
      <c r="BF29" s="1742"/>
      <c r="BG29" s="1743"/>
      <c r="BH29" s="1742"/>
      <c r="BI29" s="1742"/>
      <c r="BJ29" s="1743"/>
      <c r="BK29" s="1727"/>
      <c r="BL29" s="1741"/>
      <c r="BM29" s="1742"/>
      <c r="BN29" s="1742"/>
      <c r="BO29" s="1742"/>
      <c r="BP29" s="1742"/>
      <c r="BQ29" s="1743"/>
      <c r="BR29" s="1742"/>
      <c r="BS29" s="1742"/>
      <c r="BT29" s="1743"/>
      <c r="BU29" s="1727"/>
      <c r="BV29" s="1741"/>
      <c r="BW29" s="1742"/>
      <c r="BX29" s="1742"/>
      <c r="BY29" s="1742"/>
      <c r="BZ29" s="1742"/>
      <c r="CA29" s="1743"/>
      <c r="CB29" s="1742"/>
      <c r="CC29" s="1742"/>
      <c r="CD29" s="1743"/>
      <c r="CE29" s="1727"/>
    </row>
    <row r="30" spans="1:83">
      <c r="B30" s="1751" t="s">
        <v>718</v>
      </c>
      <c r="C30" s="1715" t="s">
        <v>494</v>
      </c>
      <c r="D30" s="1752"/>
      <c r="E30" s="1753"/>
      <c r="F30" s="1753"/>
      <c r="G30" s="1753"/>
      <c r="H30" s="1753"/>
      <c r="I30" s="1754"/>
      <c r="J30" s="1753"/>
      <c r="K30" s="1753"/>
      <c r="L30" s="1754"/>
      <c r="M30" s="1755"/>
      <c r="N30" s="1752"/>
      <c r="O30" s="1753"/>
      <c r="P30" s="1753"/>
      <c r="Q30" s="1753"/>
      <c r="R30" s="1753"/>
      <c r="S30" s="1754"/>
      <c r="T30" s="1753"/>
      <c r="U30" s="1753"/>
      <c r="V30" s="1754"/>
      <c r="W30" s="1755"/>
      <c r="X30" s="1752"/>
      <c r="Y30" s="1753"/>
      <c r="Z30" s="1753"/>
      <c r="AA30" s="1753"/>
      <c r="AB30" s="1753"/>
      <c r="AC30" s="1754"/>
      <c r="AD30" s="1753"/>
      <c r="AE30" s="1753"/>
      <c r="AF30" s="1754"/>
      <c r="AG30" s="1755"/>
      <c r="AH30" s="1752"/>
      <c r="AI30" s="1753"/>
      <c r="AJ30" s="1753"/>
      <c r="AK30" s="1753"/>
      <c r="AL30" s="1753"/>
      <c r="AM30" s="1754"/>
      <c r="AN30" s="1753"/>
      <c r="AO30" s="1753"/>
      <c r="AP30" s="1754"/>
      <c r="AQ30" s="1755"/>
      <c r="AR30" s="1752"/>
      <c r="AS30" s="1753"/>
      <c r="AT30" s="1753"/>
      <c r="AU30" s="1753"/>
      <c r="AV30" s="1753"/>
      <c r="AW30" s="1754"/>
      <c r="AX30" s="1753"/>
      <c r="AY30" s="1753"/>
      <c r="AZ30" s="1754"/>
      <c r="BA30" s="1755"/>
      <c r="BB30" s="1752"/>
      <c r="BC30" s="1753"/>
      <c r="BD30" s="1753"/>
      <c r="BE30" s="1753"/>
      <c r="BF30" s="1753"/>
      <c r="BG30" s="1754"/>
      <c r="BH30" s="1753"/>
      <c r="BI30" s="1753"/>
      <c r="BJ30" s="1754"/>
      <c r="BK30" s="1755"/>
      <c r="BL30" s="1752"/>
      <c r="BM30" s="1753"/>
      <c r="BN30" s="1753"/>
      <c r="BO30" s="1753"/>
      <c r="BP30" s="1753"/>
      <c r="BQ30" s="1754"/>
      <c r="BR30" s="1753"/>
      <c r="BS30" s="1753"/>
      <c r="BT30" s="1754"/>
      <c r="BU30" s="1755"/>
      <c r="BV30" s="1752"/>
      <c r="BW30" s="1753"/>
      <c r="BX30" s="1753"/>
      <c r="BY30" s="1753"/>
      <c r="BZ30" s="1753"/>
      <c r="CA30" s="1754"/>
      <c r="CB30" s="1753"/>
      <c r="CC30" s="1753"/>
      <c r="CD30" s="1754"/>
      <c r="CE30" s="1755"/>
    </row>
    <row r="31" spans="1:83" ht="24">
      <c r="B31" s="1756" t="s">
        <v>1278</v>
      </c>
      <c r="C31" s="204"/>
      <c r="D31" s="1757"/>
      <c r="E31" s="1758"/>
      <c r="F31" s="1758"/>
      <c r="G31" s="1758"/>
      <c r="H31" s="1758"/>
      <c r="I31" s="1759"/>
      <c r="J31" s="1758"/>
      <c r="K31" s="1758"/>
      <c r="L31" s="1759"/>
      <c r="M31" s="1760"/>
      <c r="N31" s="1757"/>
      <c r="O31" s="1758"/>
      <c r="P31" s="1758"/>
      <c r="Q31" s="1758"/>
      <c r="R31" s="1758"/>
      <c r="S31" s="1759"/>
      <c r="T31" s="1758"/>
      <c r="U31" s="1758"/>
      <c r="V31" s="1759"/>
      <c r="W31" s="1760"/>
      <c r="X31" s="1757"/>
      <c r="Y31" s="1758"/>
      <c r="Z31" s="1758"/>
      <c r="AA31" s="1758"/>
      <c r="AB31" s="1758"/>
      <c r="AC31" s="1759"/>
      <c r="AD31" s="1758"/>
      <c r="AE31" s="1758"/>
      <c r="AF31" s="1759"/>
      <c r="AG31" s="1760"/>
      <c r="AH31" s="1757"/>
      <c r="AI31" s="1758"/>
      <c r="AJ31" s="1758"/>
      <c r="AK31" s="1758"/>
      <c r="AL31" s="1758"/>
      <c r="AM31" s="1759"/>
      <c r="AN31" s="1758"/>
      <c r="AO31" s="1758"/>
      <c r="AP31" s="1759"/>
      <c r="AQ31" s="1760"/>
      <c r="AR31" s="1757"/>
      <c r="AS31" s="1758"/>
      <c r="AT31" s="1758"/>
      <c r="AU31" s="1758"/>
      <c r="AV31" s="1758"/>
      <c r="AW31" s="1759"/>
      <c r="AX31" s="1758"/>
      <c r="AY31" s="1758"/>
      <c r="AZ31" s="1759"/>
      <c r="BA31" s="1760"/>
      <c r="BB31" s="1757"/>
      <c r="BC31" s="1758"/>
      <c r="BD31" s="1758"/>
      <c r="BE31" s="1758"/>
      <c r="BF31" s="1758"/>
      <c r="BG31" s="1759"/>
      <c r="BH31" s="1758"/>
      <c r="BI31" s="1758"/>
      <c r="BJ31" s="1759"/>
      <c r="BK31" s="1760"/>
      <c r="BL31" s="1757"/>
      <c r="BM31" s="1758"/>
      <c r="BN31" s="1758"/>
      <c r="BO31" s="1758"/>
      <c r="BP31" s="1758"/>
      <c r="BQ31" s="1759"/>
      <c r="BR31" s="1758"/>
      <c r="BS31" s="1758"/>
      <c r="BT31" s="1759"/>
      <c r="BU31" s="1760"/>
      <c r="BV31" s="1757"/>
      <c r="BW31" s="1758"/>
      <c r="BX31" s="1758"/>
      <c r="BY31" s="1758"/>
      <c r="BZ31" s="1758"/>
      <c r="CA31" s="1759"/>
      <c r="CB31" s="1758"/>
      <c r="CC31" s="1758"/>
      <c r="CD31" s="1759"/>
      <c r="CE31" s="1760"/>
    </row>
    <row r="32" spans="1:83">
      <c r="B32" s="1740" t="s">
        <v>1265</v>
      </c>
      <c r="C32" s="204" t="s">
        <v>518</v>
      </c>
      <c r="D32" s="1761"/>
      <c r="E32" s="1762"/>
      <c r="F32" s="1762"/>
      <c r="G32" s="1762"/>
      <c r="H32" s="1762"/>
      <c r="I32" s="1763"/>
      <c r="J32" s="1762"/>
      <c r="K32" s="1762"/>
      <c r="L32" s="1763"/>
      <c r="M32" s="1764"/>
      <c r="N32" s="1761"/>
      <c r="O32" s="1762"/>
      <c r="P32" s="1762"/>
      <c r="Q32" s="1762"/>
      <c r="R32" s="1762"/>
      <c r="S32" s="1763"/>
      <c r="T32" s="1762"/>
      <c r="U32" s="1762"/>
      <c r="V32" s="1763"/>
      <c r="W32" s="1764"/>
      <c r="X32" s="1761"/>
      <c r="Y32" s="1762"/>
      <c r="Z32" s="1762"/>
      <c r="AA32" s="1762"/>
      <c r="AB32" s="1762"/>
      <c r="AC32" s="1763"/>
      <c r="AD32" s="1762"/>
      <c r="AE32" s="1762"/>
      <c r="AF32" s="1763"/>
      <c r="AG32" s="1764"/>
      <c r="AH32" s="1761"/>
      <c r="AI32" s="1762"/>
      <c r="AJ32" s="1762"/>
      <c r="AK32" s="1762"/>
      <c r="AL32" s="1762"/>
      <c r="AM32" s="1763"/>
      <c r="AN32" s="1762"/>
      <c r="AO32" s="1762"/>
      <c r="AP32" s="1763"/>
      <c r="AQ32" s="1764"/>
      <c r="AR32" s="1761"/>
      <c r="AS32" s="1762"/>
      <c r="AT32" s="1762"/>
      <c r="AU32" s="1762"/>
      <c r="AV32" s="1762"/>
      <c r="AW32" s="1763"/>
      <c r="AX32" s="1762"/>
      <c r="AY32" s="1762"/>
      <c r="AZ32" s="1763"/>
      <c r="BA32" s="1764"/>
      <c r="BB32" s="1761"/>
      <c r="BC32" s="1762"/>
      <c r="BD32" s="1762"/>
      <c r="BE32" s="1762"/>
      <c r="BF32" s="1762"/>
      <c r="BG32" s="1763"/>
      <c r="BH32" s="1762"/>
      <c r="BI32" s="1762"/>
      <c r="BJ32" s="1763"/>
      <c r="BK32" s="1764"/>
      <c r="BL32" s="1761"/>
      <c r="BM32" s="1762"/>
      <c r="BN32" s="1762"/>
      <c r="BO32" s="1762"/>
      <c r="BP32" s="1762"/>
      <c r="BQ32" s="1763"/>
      <c r="BR32" s="1762"/>
      <c r="BS32" s="1762"/>
      <c r="BT32" s="1763"/>
      <c r="BU32" s="1764"/>
      <c r="BV32" s="1761"/>
      <c r="BW32" s="1762"/>
      <c r="BX32" s="1762"/>
      <c r="BY32" s="1762"/>
      <c r="BZ32" s="1762"/>
      <c r="CA32" s="1763"/>
      <c r="CB32" s="1762"/>
      <c r="CC32" s="1762"/>
      <c r="CD32" s="1763"/>
      <c r="CE32" s="1764"/>
    </row>
    <row r="33" spans="2:83">
      <c r="B33" s="1765" t="s">
        <v>1266</v>
      </c>
      <c r="C33" s="1702" t="s">
        <v>518</v>
      </c>
      <c r="D33" s="1729"/>
      <c r="E33" s="1730"/>
      <c r="F33" s="1730"/>
      <c r="G33" s="1730"/>
      <c r="H33" s="1730"/>
      <c r="I33" s="1705"/>
      <c r="J33" s="1730"/>
      <c r="K33" s="1730"/>
      <c r="L33" s="1705"/>
      <c r="M33" s="1766"/>
      <c r="N33" s="1729"/>
      <c r="O33" s="1730"/>
      <c r="P33" s="1730"/>
      <c r="Q33" s="1730"/>
      <c r="R33" s="1730"/>
      <c r="S33" s="1705"/>
      <c r="T33" s="1730"/>
      <c r="U33" s="1730"/>
      <c r="V33" s="1705"/>
      <c r="W33" s="1766"/>
      <c r="X33" s="1729"/>
      <c r="Y33" s="1730"/>
      <c r="Z33" s="1730"/>
      <c r="AA33" s="1730"/>
      <c r="AB33" s="1730"/>
      <c r="AC33" s="1705"/>
      <c r="AD33" s="1730"/>
      <c r="AE33" s="1730"/>
      <c r="AF33" s="1705"/>
      <c r="AG33" s="1766"/>
      <c r="AH33" s="1729"/>
      <c r="AI33" s="1730"/>
      <c r="AJ33" s="1730"/>
      <c r="AK33" s="1730"/>
      <c r="AL33" s="1730"/>
      <c r="AM33" s="1705"/>
      <c r="AN33" s="1730"/>
      <c r="AO33" s="1730"/>
      <c r="AP33" s="1705"/>
      <c r="AQ33" s="1766"/>
      <c r="AR33" s="1729"/>
      <c r="AS33" s="1730"/>
      <c r="AT33" s="1730"/>
      <c r="AU33" s="1730"/>
      <c r="AV33" s="1730"/>
      <c r="AW33" s="1705"/>
      <c r="AX33" s="1730"/>
      <c r="AY33" s="1730"/>
      <c r="AZ33" s="1705"/>
      <c r="BA33" s="1766"/>
      <c r="BB33" s="1729"/>
      <c r="BC33" s="1730"/>
      <c r="BD33" s="1730"/>
      <c r="BE33" s="1730"/>
      <c r="BF33" s="1730"/>
      <c r="BG33" s="1705"/>
      <c r="BH33" s="1730"/>
      <c r="BI33" s="1730"/>
      <c r="BJ33" s="1705"/>
      <c r="BK33" s="1766"/>
      <c r="BL33" s="1729"/>
      <c r="BM33" s="1730"/>
      <c r="BN33" s="1730"/>
      <c r="BO33" s="1730"/>
      <c r="BP33" s="1730"/>
      <c r="BQ33" s="1705"/>
      <c r="BR33" s="1730"/>
      <c r="BS33" s="1730"/>
      <c r="BT33" s="1705"/>
      <c r="BU33" s="1766"/>
      <c r="BV33" s="1729"/>
      <c r="BW33" s="1730"/>
      <c r="BX33" s="1730"/>
      <c r="BY33" s="1730"/>
      <c r="BZ33" s="1730"/>
      <c r="CA33" s="1705"/>
      <c r="CB33" s="1730"/>
      <c r="CC33" s="1730"/>
      <c r="CD33" s="1705"/>
      <c r="CE33" s="1766"/>
    </row>
    <row r="34" spans="2:83" ht="24">
      <c r="B34" s="1756" t="s">
        <v>1279</v>
      </c>
      <c r="C34" s="1746"/>
      <c r="D34" s="1767"/>
      <c r="E34" s="1768"/>
      <c r="F34" s="1768"/>
      <c r="G34" s="1768"/>
      <c r="H34" s="1768"/>
      <c r="I34" s="1769"/>
      <c r="J34" s="1768"/>
      <c r="K34" s="1768"/>
      <c r="L34" s="1769"/>
      <c r="M34" s="1770"/>
      <c r="N34" s="1767"/>
      <c r="O34" s="1768"/>
      <c r="P34" s="1768"/>
      <c r="Q34" s="1768"/>
      <c r="R34" s="1768"/>
      <c r="S34" s="1769"/>
      <c r="T34" s="1768"/>
      <c r="U34" s="1768"/>
      <c r="V34" s="1769"/>
      <c r="W34" s="1770"/>
      <c r="X34" s="1767"/>
      <c r="Y34" s="1768"/>
      <c r="Z34" s="1768"/>
      <c r="AA34" s="1768"/>
      <c r="AB34" s="1768"/>
      <c r="AC34" s="1769"/>
      <c r="AD34" s="1768"/>
      <c r="AE34" s="1768"/>
      <c r="AF34" s="1769"/>
      <c r="AG34" s="1770"/>
      <c r="AH34" s="1767"/>
      <c r="AI34" s="1768"/>
      <c r="AJ34" s="1768"/>
      <c r="AK34" s="1768"/>
      <c r="AL34" s="1768"/>
      <c r="AM34" s="1769"/>
      <c r="AN34" s="1768"/>
      <c r="AO34" s="1768"/>
      <c r="AP34" s="1769"/>
      <c r="AQ34" s="1770"/>
      <c r="AR34" s="1767"/>
      <c r="AS34" s="1768"/>
      <c r="AT34" s="1768"/>
      <c r="AU34" s="1768"/>
      <c r="AV34" s="1768"/>
      <c r="AW34" s="1769"/>
      <c r="AX34" s="1768"/>
      <c r="AY34" s="1768"/>
      <c r="AZ34" s="1769"/>
      <c r="BA34" s="1770"/>
      <c r="BB34" s="1767"/>
      <c r="BC34" s="1768"/>
      <c r="BD34" s="1768"/>
      <c r="BE34" s="1768"/>
      <c r="BF34" s="1768"/>
      <c r="BG34" s="1769"/>
      <c r="BH34" s="1768"/>
      <c r="BI34" s="1768"/>
      <c r="BJ34" s="1769"/>
      <c r="BK34" s="1770"/>
      <c r="BL34" s="1767"/>
      <c r="BM34" s="1768"/>
      <c r="BN34" s="1768"/>
      <c r="BO34" s="1768"/>
      <c r="BP34" s="1768"/>
      <c r="BQ34" s="1769"/>
      <c r="BR34" s="1768"/>
      <c r="BS34" s="1768"/>
      <c r="BT34" s="1769"/>
      <c r="BU34" s="1770"/>
      <c r="BV34" s="1767"/>
      <c r="BW34" s="1768"/>
      <c r="BX34" s="1768"/>
      <c r="BY34" s="1768"/>
      <c r="BZ34" s="1768"/>
      <c r="CA34" s="1769"/>
      <c r="CB34" s="1768"/>
      <c r="CC34" s="1768"/>
      <c r="CD34" s="1769"/>
      <c r="CE34" s="1770"/>
    </row>
    <row r="35" spans="2:83">
      <c r="B35" s="1740" t="s">
        <v>1265</v>
      </c>
      <c r="C35" s="204" t="s">
        <v>518</v>
      </c>
      <c r="D35" s="1761"/>
      <c r="E35" s="1762"/>
      <c r="F35" s="1762"/>
      <c r="G35" s="1762"/>
      <c r="H35" s="1762"/>
      <c r="I35" s="1763"/>
      <c r="J35" s="1762"/>
      <c r="K35" s="1762"/>
      <c r="L35" s="1763"/>
      <c r="M35" s="1764"/>
      <c r="N35" s="1761"/>
      <c r="O35" s="1762"/>
      <c r="P35" s="1762"/>
      <c r="Q35" s="1762"/>
      <c r="R35" s="1762"/>
      <c r="S35" s="1763"/>
      <c r="T35" s="1762"/>
      <c r="U35" s="1762"/>
      <c r="V35" s="1763"/>
      <c r="W35" s="1764"/>
      <c r="X35" s="1761"/>
      <c r="Y35" s="1762"/>
      <c r="Z35" s="1762"/>
      <c r="AA35" s="1762"/>
      <c r="AB35" s="1762"/>
      <c r="AC35" s="1763"/>
      <c r="AD35" s="1762"/>
      <c r="AE35" s="1762"/>
      <c r="AF35" s="1763"/>
      <c r="AG35" s="1764"/>
      <c r="AH35" s="1761"/>
      <c r="AI35" s="1762"/>
      <c r="AJ35" s="1762"/>
      <c r="AK35" s="1762"/>
      <c r="AL35" s="1762"/>
      <c r="AM35" s="1763"/>
      <c r="AN35" s="1762"/>
      <c r="AO35" s="1762"/>
      <c r="AP35" s="1763"/>
      <c r="AQ35" s="1764"/>
      <c r="AR35" s="1761"/>
      <c r="AS35" s="1762"/>
      <c r="AT35" s="1762"/>
      <c r="AU35" s="1762"/>
      <c r="AV35" s="1762"/>
      <c r="AW35" s="1763"/>
      <c r="AX35" s="1762"/>
      <c r="AY35" s="1762"/>
      <c r="AZ35" s="1763"/>
      <c r="BA35" s="1764"/>
      <c r="BB35" s="1761"/>
      <c r="BC35" s="1762"/>
      <c r="BD35" s="1762"/>
      <c r="BE35" s="1762"/>
      <c r="BF35" s="1762"/>
      <c r="BG35" s="1763"/>
      <c r="BH35" s="1762"/>
      <c r="BI35" s="1762"/>
      <c r="BJ35" s="1763"/>
      <c r="BK35" s="1764"/>
      <c r="BL35" s="1761"/>
      <c r="BM35" s="1762"/>
      <c r="BN35" s="1762"/>
      <c r="BO35" s="1762"/>
      <c r="BP35" s="1762"/>
      <c r="BQ35" s="1763"/>
      <c r="BR35" s="1762"/>
      <c r="BS35" s="1762"/>
      <c r="BT35" s="1763"/>
      <c r="BU35" s="1764"/>
      <c r="BV35" s="1761"/>
      <c r="BW35" s="1762"/>
      <c r="BX35" s="1762"/>
      <c r="BY35" s="1762"/>
      <c r="BZ35" s="1762"/>
      <c r="CA35" s="1763"/>
      <c r="CB35" s="1762"/>
      <c r="CC35" s="1762"/>
      <c r="CD35" s="1763"/>
      <c r="CE35" s="1764"/>
    </row>
    <row r="36" spans="2:83">
      <c r="B36" s="1740" t="s">
        <v>1266</v>
      </c>
      <c r="C36" s="204" t="s">
        <v>518</v>
      </c>
      <c r="D36" s="1752"/>
      <c r="E36" s="1753"/>
      <c r="F36" s="1753"/>
      <c r="G36" s="1753"/>
      <c r="H36" s="1753"/>
      <c r="I36" s="1771"/>
      <c r="J36" s="1753"/>
      <c r="K36" s="1753"/>
      <c r="L36" s="1771"/>
      <c r="M36" s="1772"/>
      <c r="N36" s="1752"/>
      <c r="O36" s="1753"/>
      <c r="P36" s="1753"/>
      <c r="Q36" s="1753"/>
      <c r="R36" s="1753"/>
      <c r="S36" s="1771"/>
      <c r="T36" s="1753"/>
      <c r="U36" s="1753"/>
      <c r="V36" s="1771"/>
      <c r="W36" s="1772"/>
      <c r="X36" s="1752"/>
      <c r="Y36" s="1753"/>
      <c r="Z36" s="1753"/>
      <c r="AA36" s="1753"/>
      <c r="AB36" s="1753"/>
      <c r="AC36" s="1771"/>
      <c r="AD36" s="1753"/>
      <c r="AE36" s="1753"/>
      <c r="AF36" s="1771"/>
      <c r="AG36" s="1772"/>
      <c r="AH36" s="1752"/>
      <c r="AI36" s="1753"/>
      <c r="AJ36" s="1753"/>
      <c r="AK36" s="1753"/>
      <c r="AL36" s="1753"/>
      <c r="AM36" s="1771"/>
      <c r="AN36" s="1753"/>
      <c r="AO36" s="1753"/>
      <c r="AP36" s="1771"/>
      <c r="AQ36" s="1772"/>
      <c r="AR36" s="1752"/>
      <c r="AS36" s="1753"/>
      <c r="AT36" s="1753"/>
      <c r="AU36" s="1753"/>
      <c r="AV36" s="1753"/>
      <c r="AW36" s="1771"/>
      <c r="AX36" s="1753"/>
      <c r="AY36" s="1753"/>
      <c r="AZ36" s="1771"/>
      <c r="BA36" s="1772"/>
      <c r="BB36" s="1752"/>
      <c r="BC36" s="1753"/>
      <c r="BD36" s="1753"/>
      <c r="BE36" s="1753"/>
      <c r="BF36" s="1753"/>
      <c r="BG36" s="1771"/>
      <c r="BH36" s="1753"/>
      <c r="BI36" s="1753"/>
      <c r="BJ36" s="1771"/>
      <c r="BK36" s="1772"/>
      <c r="BL36" s="1752"/>
      <c r="BM36" s="1753"/>
      <c r="BN36" s="1753"/>
      <c r="BO36" s="1753"/>
      <c r="BP36" s="1753"/>
      <c r="BQ36" s="1771"/>
      <c r="BR36" s="1753"/>
      <c r="BS36" s="1753"/>
      <c r="BT36" s="1771"/>
      <c r="BU36" s="1772"/>
      <c r="BV36" s="1752"/>
      <c r="BW36" s="1753"/>
      <c r="BX36" s="1753"/>
      <c r="BY36" s="1753"/>
      <c r="BZ36" s="1753"/>
      <c r="CA36" s="1771"/>
      <c r="CB36" s="1753"/>
      <c r="CC36" s="1753"/>
      <c r="CD36" s="1771"/>
      <c r="CE36" s="1772"/>
    </row>
    <row r="37" spans="2:83">
      <c r="B37" s="1773" t="s">
        <v>1280</v>
      </c>
      <c r="C37" s="1774"/>
      <c r="D37" s="1775"/>
      <c r="E37" s="1776"/>
      <c r="F37" s="1776"/>
      <c r="G37" s="1776"/>
      <c r="H37" s="1776"/>
      <c r="I37" s="1042"/>
      <c r="J37" s="1776"/>
      <c r="K37" s="1776"/>
      <c r="L37" s="1042"/>
      <c r="M37" s="1777"/>
      <c r="N37" s="1775"/>
      <c r="O37" s="1776"/>
      <c r="P37" s="1776"/>
      <c r="Q37" s="1776"/>
      <c r="R37" s="1776"/>
      <c r="S37" s="1042"/>
      <c r="T37" s="1776"/>
      <c r="U37" s="1776"/>
      <c r="V37" s="1042"/>
      <c r="W37" s="1777"/>
      <c r="X37" s="1775"/>
      <c r="Y37" s="1776"/>
      <c r="Z37" s="1776"/>
      <c r="AA37" s="1776"/>
      <c r="AB37" s="1776"/>
      <c r="AC37" s="1042"/>
      <c r="AD37" s="1776"/>
      <c r="AE37" s="1776"/>
      <c r="AF37" s="1042"/>
      <c r="AG37" s="1777"/>
      <c r="AH37" s="1775"/>
      <c r="AI37" s="1776"/>
      <c r="AJ37" s="1776"/>
      <c r="AK37" s="1776"/>
      <c r="AL37" s="1776"/>
      <c r="AM37" s="1042"/>
      <c r="AN37" s="1776"/>
      <c r="AO37" s="1776"/>
      <c r="AP37" s="1042"/>
      <c r="AQ37" s="1777"/>
      <c r="AR37" s="1775"/>
      <c r="AS37" s="1776"/>
      <c r="AT37" s="1776"/>
      <c r="AU37" s="1776"/>
      <c r="AV37" s="1776"/>
      <c r="AW37" s="1042"/>
      <c r="AX37" s="1776"/>
      <c r="AY37" s="1776"/>
      <c r="AZ37" s="1042"/>
      <c r="BA37" s="1777"/>
      <c r="BB37" s="1775"/>
      <c r="BC37" s="1776"/>
      <c r="BD37" s="1776"/>
      <c r="BE37" s="1776"/>
      <c r="BF37" s="1776"/>
      <c r="BG37" s="1042"/>
      <c r="BH37" s="1776"/>
      <c r="BI37" s="1776"/>
      <c r="BJ37" s="1042"/>
      <c r="BK37" s="1777"/>
      <c r="BL37" s="1775"/>
      <c r="BM37" s="1776"/>
      <c r="BN37" s="1776"/>
      <c r="BO37" s="1776"/>
      <c r="BP37" s="1776"/>
      <c r="BQ37" s="1042"/>
      <c r="BR37" s="1776"/>
      <c r="BS37" s="1776"/>
      <c r="BT37" s="1042"/>
      <c r="BU37" s="1777"/>
      <c r="BV37" s="1775"/>
      <c r="BW37" s="1776"/>
      <c r="BX37" s="1776"/>
      <c r="BY37" s="1776"/>
      <c r="BZ37" s="1776"/>
      <c r="CA37" s="1042"/>
      <c r="CB37" s="1776"/>
      <c r="CC37" s="1776"/>
      <c r="CD37" s="1042"/>
      <c r="CE37" s="1777"/>
    </row>
    <row r="38" spans="2:83">
      <c r="B38" s="1723" t="s">
        <v>1265</v>
      </c>
      <c r="C38" s="204" t="s">
        <v>494</v>
      </c>
      <c r="D38" s="1741"/>
      <c r="E38" s="1742"/>
      <c r="F38" s="1742"/>
      <c r="G38" s="1742"/>
      <c r="H38" s="1742"/>
      <c r="I38" s="1743"/>
      <c r="J38" s="1742"/>
      <c r="K38" s="1742"/>
      <c r="L38" s="1743"/>
      <c r="M38" s="1778"/>
      <c r="N38" s="1741"/>
      <c r="O38" s="1742"/>
      <c r="P38" s="1742"/>
      <c r="Q38" s="1742"/>
      <c r="R38" s="1742"/>
      <c r="S38" s="1743"/>
      <c r="T38" s="1742"/>
      <c r="U38" s="1742"/>
      <c r="V38" s="1743"/>
      <c r="W38" s="1778"/>
      <c r="X38" s="1741"/>
      <c r="Y38" s="1742"/>
      <c r="Z38" s="1742"/>
      <c r="AA38" s="1742"/>
      <c r="AB38" s="1742"/>
      <c r="AC38" s="1743"/>
      <c r="AD38" s="1742"/>
      <c r="AE38" s="1742"/>
      <c r="AF38" s="1743"/>
      <c r="AG38" s="1778"/>
      <c r="AH38" s="1741"/>
      <c r="AI38" s="1742"/>
      <c r="AJ38" s="1742"/>
      <c r="AK38" s="1742"/>
      <c r="AL38" s="1742"/>
      <c r="AM38" s="1743"/>
      <c r="AN38" s="1742"/>
      <c r="AO38" s="1742"/>
      <c r="AP38" s="1743"/>
      <c r="AQ38" s="1778"/>
      <c r="AR38" s="1741"/>
      <c r="AS38" s="1742"/>
      <c r="AT38" s="1742"/>
      <c r="AU38" s="1742"/>
      <c r="AV38" s="1742"/>
      <c r="AW38" s="1743"/>
      <c r="AX38" s="1742"/>
      <c r="AY38" s="1742"/>
      <c r="AZ38" s="1743"/>
      <c r="BA38" s="1778"/>
      <c r="BB38" s="1741"/>
      <c r="BC38" s="1742"/>
      <c r="BD38" s="1742"/>
      <c r="BE38" s="1742"/>
      <c r="BF38" s="1742"/>
      <c r="BG38" s="1743"/>
      <c r="BH38" s="1742"/>
      <c r="BI38" s="1742"/>
      <c r="BJ38" s="1743"/>
      <c r="BK38" s="1778"/>
      <c r="BL38" s="1741"/>
      <c r="BM38" s="1742"/>
      <c r="BN38" s="1742"/>
      <c r="BO38" s="1742"/>
      <c r="BP38" s="1742"/>
      <c r="BQ38" s="1743"/>
      <c r="BR38" s="1742"/>
      <c r="BS38" s="1742"/>
      <c r="BT38" s="1743"/>
      <c r="BU38" s="1778"/>
      <c r="BV38" s="1741"/>
      <c r="BW38" s="1742"/>
      <c r="BX38" s="1742"/>
      <c r="BY38" s="1742"/>
      <c r="BZ38" s="1742"/>
      <c r="CA38" s="1743"/>
      <c r="CB38" s="1742"/>
      <c r="CC38" s="1742"/>
      <c r="CD38" s="1743"/>
      <c r="CE38" s="1778"/>
    </row>
    <row r="39" spans="2:83">
      <c r="B39" s="1723" t="s">
        <v>1266</v>
      </c>
      <c r="C39" s="204" t="s">
        <v>494</v>
      </c>
      <c r="D39" s="1741"/>
      <c r="E39" s="1742"/>
      <c r="F39" s="1742"/>
      <c r="G39" s="1742"/>
      <c r="H39" s="1742"/>
      <c r="I39" s="1743"/>
      <c r="J39" s="1742"/>
      <c r="K39" s="1742"/>
      <c r="L39" s="1743"/>
      <c r="M39" s="1778"/>
      <c r="N39" s="1741"/>
      <c r="O39" s="1742"/>
      <c r="P39" s="1742"/>
      <c r="Q39" s="1742"/>
      <c r="R39" s="1742"/>
      <c r="S39" s="1743"/>
      <c r="T39" s="1742"/>
      <c r="U39" s="1742"/>
      <c r="V39" s="1743"/>
      <c r="W39" s="1778"/>
      <c r="X39" s="1741"/>
      <c r="Y39" s="1742"/>
      <c r="Z39" s="1742"/>
      <c r="AA39" s="1742"/>
      <c r="AB39" s="1742"/>
      <c r="AC39" s="1743"/>
      <c r="AD39" s="1742"/>
      <c r="AE39" s="1742"/>
      <c r="AF39" s="1743"/>
      <c r="AG39" s="1778"/>
      <c r="AH39" s="1741"/>
      <c r="AI39" s="1742"/>
      <c r="AJ39" s="1742"/>
      <c r="AK39" s="1742"/>
      <c r="AL39" s="1742"/>
      <c r="AM39" s="1743"/>
      <c r="AN39" s="1742"/>
      <c r="AO39" s="1742"/>
      <c r="AP39" s="1743"/>
      <c r="AQ39" s="1778"/>
      <c r="AR39" s="1741"/>
      <c r="AS39" s="1742"/>
      <c r="AT39" s="1742"/>
      <c r="AU39" s="1742"/>
      <c r="AV39" s="1742"/>
      <c r="AW39" s="1743"/>
      <c r="AX39" s="1742"/>
      <c r="AY39" s="1742"/>
      <c r="AZ39" s="1743"/>
      <c r="BA39" s="1778"/>
      <c r="BB39" s="1741"/>
      <c r="BC39" s="1742"/>
      <c r="BD39" s="1742"/>
      <c r="BE39" s="1742"/>
      <c r="BF39" s="1742"/>
      <c r="BG39" s="1743"/>
      <c r="BH39" s="1742"/>
      <c r="BI39" s="1742"/>
      <c r="BJ39" s="1743"/>
      <c r="BK39" s="1778"/>
      <c r="BL39" s="1741"/>
      <c r="BM39" s="1742"/>
      <c r="BN39" s="1742"/>
      <c r="BO39" s="1742"/>
      <c r="BP39" s="1742"/>
      <c r="BQ39" s="1743"/>
      <c r="BR39" s="1742"/>
      <c r="BS39" s="1742"/>
      <c r="BT39" s="1743"/>
      <c r="BU39" s="1778"/>
      <c r="BV39" s="1741"/>
      <c r="BW39" s="1742"/>
      <c r="BX39" s="1742"/>
      <c r="BY39" s="1742"/>
      <c r="BZ39" s="1742"/>
      <c r="CA39" s="1743"/>
      <c r="CB39" s="1742"/>
      <c r="CC39" s="1742"/>
      <c r="CD39" s="1743"/>
      <c r="CE39" s="1778"/>
    </row>
    <row r="40" spans="2:83" s="1733" customFormat="1">
      <c r="B40" s="1779" t="s">
        <v>718</v>
      </c>
      <c r="C40" s="1714" t="s">
        <v>494</v>
      </c>
      <c r="D40" s="1752"/>
      <c r="E40" s="1753"/>
      <c r="F40" s="1753"/>
      <c r="G40" s="1753"/>
      <c r="H40" s="1753"/>
      <c r="I40" s="1754"/>
      <c r="J40" s="1753"/>
      <c r="K40" s="1753"/>
      <c r="L40" s="1754"/>
      <c r="M40" s="1755"/>
      <c r="N40" s="1752"/>
      <c r="O40" s="1753"/>
      <c r="P40" s="1753"/>
      <c r="Q40" s="1753"/>
      <c r="R40" s="1753"/>
      <c r="S40" s="1754"/>
      <c r="T40" s="1753"/>
      <c r="U40" s="1753"/>
      <c r="V40" s="1754"/>
      <c r="W40" s="1755"/>
      <c r="X40" s="1752"/>
      <c r="Y40" s="1753"/>
      <c r="Z40" s="1753"/>
      <c r="AA40" s="1753"/>
      <c r="AB40" s="1753"/>
      <c r="AC40" s="1754"/>
      <c r="AD40" s="1753"/>
      <c r="AE40" s="1753"/>
      <c r="AF40" s="1754"/>
      <c r="AG40" s="1755"/>
      <c r="AH40" s="1752"/>
      <c r="AI40" s="1753"/>
      <c r="AJ40" s="1753"/>
      <c r="AK40" s="1753"/>
      <c r="AL40" s="1753"/>
      <c r="AM40" s="1754"/>
      <c r="AN40" s="1753"/>
      <c r="AO40" s="1753"/>
      <c r="AP40" s="1754"/>
      <c r="AQ40" s="1755"/>
      <c r="AR40" s="1752"/>
      <c r="AS40" s="1753"/>
      <c r="AT40" s="1753"/>
      <c r="AU40" s="1753"/>
      <c r="AV40" s="1753"/>
      <c r="AW40" s="1754"/>
      <c r="AX40" s="1753"/>
      <c r="AY40" s="1753"/>
      <c r="AZ40" s="1754"/>
      <c r="BA40" s="1755"/>
      <c r="BB40" s="1752"/>
      <c r="BC40" s="1753"/>
      <c r="BD40" s="1753"/>
      <c r="BE40" s="1753"/>
      <c r="BF40" s="1753"/>
      <c r="BG40" s="1754"/>
      <c r="BH40" s="1753"/>
      <c r="BI40" s="1753"/>
      <c r="BJ40" s="1754"/>
      <c r="BK40" s="1755"/>
      <c r="BL40" s="1752"/>
      <c r="BM40" s="1753"/>
      <c r="BN40" s="1753"/>
      <c r="BO40" s="1753"/>
      <c r="BP40" s="1753"/>
      <c r="BQ40" s="1754"/>
      <c r="BR40" s="1753"/>
      <c r="BS40" s="1753"/>
      <c r="BT40" s="1754"/>
      <c r="BU40" s="1755"/>
      <c r="BV40" s="1752"/>
      <c r="BW40" s="1753"/>
      <c r="BX40" s="1753"/>
      <c r="BY40" s="1753"/>
      <c r="BZ40" s="1753"/>
      <c r="CA40" s="1754"/>
      <c r="CB40" s="1753"/>
      <c r="CC40" s="1753"/>
      <c r="CD40" s="1754"/>
      <c r="CE40" s="1755"/>
    </row>
    <row r="41" spans="2:83">
      <c r="B41" s="703" t="s">
        <v>1281</v>
      </c>
      <c r="C41" s="204"/>
      <c r="D41" s="1722"/>
      <c r="E41" s="1581"/>
      <c r="F41" s="1581"/>
      <c r="G41" s="1581"/>
      <c r="H41" s="1581"/>
      <c r="I41" s="1780"/>
      <c r="J41" s="1581"/>
      <c r="K41" s="1581"/>
      <c r="L41" s="1780"/>
      <c r="M41" s="1781"/>
      <c r="N41" s="1722"/>
      <c r="O41" s="1581"/>
      <c r="P41" s="1581"/>
      <c r="Q41" s="1581"/>
      <c r="R41" s="1581"/>
      <c r="S41" s="1780"/>
      <c r="T41" s="1581"/>
      <c r="U41" s="1581"/>
      <c r="V41" s="1780"/>
      <c r="W41" s="1781"/>
      <c r="X41" s="1722"/>
      <c r="Y41" s="1581"/>
      <c r="Z41" s="1581"/>
      <c r="AA41" s="1581"/>
      <c r="AB41" s="1581"/>
      <c r="AC41" s="1780"/>
      <c r="AD41" s="1581"/>
      <c r="AE41" s="1581"/>
      <c r="AF41" s="1780"/>
      <c r="AG41" s="1781"/>
      <c r="AH41" s="1722"/>
      <c r="AI41" s="1581"/>
      <c r="AJ41" s="1581"/>
      <c r="AK41" s="1581"/>
      <c r="AL41" s="1581"/>
      <c r="AM41" s="1780"/>
      <c r="AN41" s="1581"/>
      <c r="AO41" s="1581"/>
      <c r="AP41" s="1780"/>
      <c r="AQ41" s="1781"/>
      <c r="AR41" s="1722"/>
      <c r="AS41" s="1581"/>
      <c r="AT41" s="1581"/>
      <c r="AU41" s="1581"/>
      <c r="AV41" s="1581"/>
      <c r="AW41" s="1780"/>
      <c r="AX41" s="1581"/>
      <c r="AY41" s="1581"/>
      <c r="AZ41" s="1780"/>
      <c r="BA41" s="1781"/>
      <c r="BB41" s="1722"/>
      <c r="BC41" s="1581"/>
      <c r="BD41" s="1581"/>
      <c r="BE41" s="1581"/>
      <c r="BF41" s="1581"/>
      <c r="BG41" s="1780"/>
      <c r="BH41" s="1581"/>
      <c r="BI41" s="1581"/>
      <c r="BJ41" s="1780"/>
      <c r="BK41" s="1781"/>
      <c r="BL41" s="1722"/>
      <c r="BM41" s="1581"/>
      <c r="BN41" s="1581"/>
      <c r="BO41" s="1581"/>
      <c r="BP41" s="1581"/>
      <c r="BQ41" s="1780"/>
      <c r="BR41" s="1581"/>
      <c r="BS41" s="1581"/>
      <c r="BT41" s="1780"/>
      <c r="BU41" s="1781"/>
      <c r="BV41" s="1722"/>
      <c r="BW41" s="1581"/>
      <c r="BX41" s="1581"/>
      <c r="BY41" s="1581"/>
      <c r="BZ41" s="1581"/>
      <c r="CA41" s="1780"/>
      <c r="CB41" s="1581"/>
      <c r="CC41" s="1581"/>
      <c r="CD41" s="1780"/>
      <c r="CE41" s="1781"/>
    </row>
    <row r="42" spans="2:83">
      <c r="B42" s="1740" t="s">
        <v>1265</v>
      </c>
      <c r="C42" s="204" t="s">
        <v>518</v>
      </c>
      <c r="D42" s="1741"/>
      <c r="E42" s="1742"/>
      <c r="F42" s="1742"/>
      <c r="G42" s="1742"/>
      <c r="H42" s="1742"/>
      <c r="I42" s="1763"/>
      <c r="J42" s="1742"/>
      <c r="K42" s="1742"/>
      <c r="L42" s="1763"/>
      <c r="M42" s="1764"/>
      <c r="N42" s="1741"/>
      <c r="O42" s="1742"/>
      <c r="P42" s="1742"/>
      <c r="Q42" s="1742"/>
      <c r="R42" s="1742"/>
      <c r="S42" s="1763"/>
      <c r="T42" s="1742"/>
      <c r="U42" s="1742"/>
      <c r="V42" s="1763"/>
      <c r="W42" s="1764"/>
      <c r="X42" s="1741"/>
      <c r="Y42" s="1742"/>
      <c r="Z42" s="1742"/>
      <c r="AA42" s="1742"/>
      <c r="AB42" s="1742"/>
      <c r="AC42" s="1763"/>
      <c r="AD42" s="1742"/>
      <c r="AE42" s="1742"/>
      <c r="AF42" s="1763"/>
      <c r="AG42" s="1764"/>
      <c r="AH42" s="1741"/>
      <c r="AI42" s="1742"/>
      <c r="AJ42" s="1742"/>
      <c r="AK42" s="1742"/>
      <c r="AL42" s="1742"/>
      <c r="AM42" s="1763"/>
      <c r="AN42" s="1742"/>
      <c r="AO42" s="1742"/>
      <c r="AP42" s="1763"/>
      <c r="AQ42" s="1764"/>
      <c r="AR42" s="1741"/>
      <c r="AS42" s="1742"/>
      <c r="AT42" s="1742"/>
      <c r="AU42" s="1742"/>
      <c r="AV42" s="1742"/>
      <c r="AW42" s="1763"/>
      <c r="AX42" s="1742"/>
      <c r="AY42" s="1742"/>
      <c r="AZ42" s="1763"/>
      <c r="BA42" s="1764"/>
      <c r="BB42" s="1741"/>
      <c r="BC42" s="1742"/>
      <c r="BD42" s="1742"/>
      <c r="BE42" s="1742"/>
      <c r="BF42" s="1742"/>
      <c r="BG42" s="1763"/>
      <c r="BH42" s="1742"/>
      <c r="BI42" s="1742"/>
      <c r="BJ42" s="1763"/>
      <c r="BK42" s="1764"/>
      <c r="BL42" s="1741"/>
      <c r="BM42" s="1742"/>
      <c r="BN42" s="1742"/>
      <c r="BO42" s="1742"/>
      <c r="BP42" s="1742"/>
      <c r="BQ42" s="1763"/>
      <c r="BR42" s="1742"/>
      <c r="BS42" s="1742"/>
      <c r="BT42" s="1763"/>
      <c r="BU42" s="1764"/>
      <c r="BV42" s="1741"/>
      <c r="BW42" s="1742"/>
      <c r="BX42" s="1742"/>
      <c r="BY42" s="1742"/>
      <c r="BZ42" s="1742"/>
      <c r="CA42" s="1763"/>
      <c r="CB42" s="1742"/>
      <c r="CC42" s="1742"/>
      <c r="CD42" s="1763"/>
      <c r="CE42" s="1764"/>
    </row>
    <row r="43" spans="2:83">
      <c r="B43" s="1765" t="s">
        <v>1266</v>
      </c>
      <c r="C43" s="204" t="s">
        <v>518</v>
      </c>
      <c r="D43" s="1741"/>
      <c r="E43" s="1742"/>
      <c r="F43" s="1742"/>
      <c r="G43" s="1742"/>
      <c r="H43" s="1742"/>
      <c r="I43" s="1763"/>
      <c r="J43" s="1742"/>
      <c r="K43" s="1742"/>
      <c r="L43" s="1763"/>
      <c r="M43" s="1764"/>
      <c r="N43" s="1741"/>
      <c r="O43" s="1742"/>
      <c r="P43" s="1742"/>
      <c r="Q43" s="1742"/>
      <c r="R43" s="1742"/>
      <c r="S43" s="1763"/>
      <c r="T43" s="1742"/>
      <c r="U43" s="1742"/>
      <c r="V43" s="1763"/>
      <c r="W43" s="1764"/>
      <c r="X43" s="1741"/>
      <c r="Y43" s="1742"/>
      <c r="Z43" s="1742"/>
      <c r="AA43" s="1742"/>
      <c r="AB43" s="1742"/>
      <c r="AC43" s="1763"/>
      <c r="AD43" s="1742"/>
      <c r="AE43" s="1742"/>
      <c r="AF43" s="1763"/>
      <c r="AG43" s="1764"/>
      <c r="AH43" s="1741"/>
      <c r="AI43" s="1742"/>
      <c r="AJ43" s="1742"/>
      <c r="AK43" s="1742"/>
      <c r="AL43" s="1742"/>
      <c r="AM43" s="1763"/>
      <c r="AN43" s="1742"/>
      <c r="AO43" s="1742"/>
      <c r="AP43" s="1763"/>
      <c r="AQ43" s="1764"/>
      <c r="AR43" s="1741"/>
      <c r="AS43" s="1742"/>
      <c r="AT43" s="1742"/>
      <c r="AU43" s="1742"/>
      <c r="AV43" s="1742"/>
      <c r="AW43" s="1763"/>
      <c r="AX43" s="1742"/>
      <c r="AY43" s="1742"/>
      <c r="AZ43" s="1763"/>
      <c r="BA43" s="1764"/>
      <c r="BB43" s="1741"/>
      <c r="BC43" s="1742"/>
      <c r="BD43" s="1742"/>
      <c r="BE43" s="1742"/>
      <c r="BF43" s="1742"/>
      <c r="BG43" s="1763"/>
      <c r="BH43" s="1742"/>
      <c r="BI43" s="1742"/>
      <c r="BJ43" s="1763"/>
      <c r="BK43" s="1764"/>
      <c r="BL43" s="1741"/>
      <c r="BM43" s="1742"/>
      <c r="BN43" s="1742"/>
      <c r="BO43" s="1742"/>
      <c r="BP43" s="1742"/>
      <c r="BQ43" s="1763"/>
      <c r="BR43" s="1742"/>
      <c r="BS43" s="1742"/>
      <c r="BT43" s="1763"/>
      <c r="BU43" s="1764"/>
      <c r="BV43" s="1741"/>
      <c r="BW43" s="1742"/>
      <c r="BX43" s="1742"/>
      <c r="BY43" s="1742"/>
      <c r="BZ43" s="1742"/>
      <c r="CA43" s="1763"/>
      <c r="CB43" s="1742"/>
      <c r="CC43" s="1742"/>
      <c r="CD43" s="1763"/>
      <c r="CE43" s="1764"/>
    </row>
    <row r="44" spans="2:83">
      <c r="B44" s="1745" t="s">
        <v>1282</v>
      </c>
      <c r="C44" s="1746"/>
      <c r="D44" s="1747"/>
      <c r="E44" s="1748"/>
      <c r="F44" s="1748"/>
      <c r="G44" s="1748"/>
      <c r="H44" s="1748"/>
      <c r="I44" s="1749"/>
      <c r="J44" s="1748"/>
      <c r="K44" s="1748"/>
      <c r="L44" s="1749"/>
      <c r="M44" s="1782"/>
      <c r="N44" s="1747"/>
      <c r="O44" s="1748"/>
      <c r="P44" s="1748"/>
      <c r="Q44" s="1748"/>
      <c r="R44" s="1748"/>
      <c r="S44" s="1749"/>
      <c r="T44" s="1748"/>
      <c r="U44" s="1748"/>
      <c r="V44" s="1749"/>
      <c r="W44" s="1782"/>
      <c r="X44" s="1747"/>
      <c r="Y44" s="1748"/>
      <c r="Z44" s="1748"/>
      <c r="AA44" s="1748"/>
      <c r="AB44" s="1748"/>
      <c r="AC44" s="1749"/>
      <c r="AD44" s="1748"/>
      <c r="AE44" s="1748"/>
      <c r="AF44" s="1749"/>
      <c r="AG44" s="1782"/>
      <c r="AH44" s="1747"/>
      <c r="AI44" s="1748"/>
      <c r="AJ44" s="1748"/>
      <c r="AK44" s="1748"/>
      <c r="AL44" s="1748"/>
      <c r="AM44" s="1749"/>
      <c r="AN44" s="1748"/>
      <c r="AO44" s="1748"/>
      <c r="AP44" s="1749"/>
      <c r="AQ44" s="1782"/>
      <c r="AR44" s="1747"/>
      <c r="AS44" s="1748"/>
      <c r="AT44" s="1748"/>
      <c r="AU44" s="1748"/>
      <c r="AV44" s="1748"/>
      <c r="AW44" s="1749"/>
      <c r="AX44" s="1748"/>
      <c r="AY44" s="1748"/>
      <c r="AZ44" s="1749"/>
      <c r="BA44" s="1782"/>
      <c r="BB44" s="1747"/>
      <c r="BC44" s="1748"/>
      <c r="BD44" s="1748"/>
      <c r="BE44" s="1748"/>
      <c r="BF44" s="1748"/>
      <c r="BG44" s="1749"/>
      <c r="BH44" s="1748"/>
      <c r="BI44" s="1748"/>
      <c r="BJ44" s="1749"/>
      <c r="BK44" s="1782"/>
      <c r="BL44" s="1747"/>
      <c r="BM44" s="1748"/>
      <c r="BN44" s="1748"/>
      <c r="BO44" s="1748"/>
      <c r="BP44" s="1748"/>
      <c r="BQ44" s="1749"/>
      <c r="BR44" s="1748"/>
      <c r="BS44" s="1748"/>
      <c r="BT44" s="1749"/>
      <c r="BU44" s="1782"/>
      <c r="BV44" s="1747"/>
      <c r="BW44" s="1748"/>
      <c r="BX44" s="1748"/>
      <c r="BY44" s="1748"/>
      <c r="BZ44" s="1748"/>
      <c r="CA44" s="1749"/>
      <c r="CB44" s="1748"/>
      <c r="CC44" s="1748"/>
      <c r="CD44" s="1749"/>
      <c r="CE44" s="1782"/>
    </row>
    <row r="45" spans="2:83">
      <c r="B45" s="1740" t="s">
        <v>1265</v>
      </c>
      <c r="C45" s="204" t="s">
        <v>494</v>
      </c>
      <c r="D45" s="1741"/>
      <c r="E45" s="1742"/>
      <c r="F45" s="1742"/>
      <c r="G45" s="1742"/>
      <c r="H45" s="1742"/>
      <c r="I45" s="1743"/>
      <c r="J45" s="1742"/>
      <c r="K45" s="1742"/>
      <c r="L45" s="1743"/>
      <c r="M45" s="1778"/>
      <c r="N45" s="1741"/>
      <c r="O45" s="1742"/>
      <c r="P45" s="1742"/>
      <c r="Q45" s="1742"/>
      <c r="R45" s="1742"/>
      <c r="S45" s="1743"/>
      <c r="T45" s="1742"/>
      <c r="U45" s="1742"/>
      <c r="V45" s="1743"/>
      <c r="W45" s="1778"/>
      <c r="X45" s="1741"/>
      <c r="Y45" s="1742"/>
      <c r="Z45" s="1742"/>
      <c r="AA45" s="1742"/>
      <c r="AB45" s="1742"/>
      <c r="AC45" s="1743"/>
      <c r="AD45" s="1742"/>
      <c r="AE45" s="1742"/>
      <c r="AF45" s="1743"/>
      <c r="AG45" s="1778"/>
      <c r="AH45" s="1741"/>
      <c r="AI45" s="1742"/>
      <c r="AJ45" s="1742"/>
      <c r="AK45" s="1742"/>
      <c r="AL45" s="1742"/>
      <c r="AM45" s="1743"/>
      <c r="AN45" s="1742"/>
      <c r="AO45" s="1742"/>
      <c r="AP45" s="1743"/>
      <c r="AQ45" s="1778"/>
      <c r="AR45" s="1741"/>
      <c r="AS45" s="1742"/>
      <c r="AT45" s="1742"/>
      <c r="AU45" s="1742"/>
      <c r="AV45" s="1742"/>
      <c r="AW45" s="1743"/>
      <c r="AX45" s="1742"/>
      <c r="AY45" s="1742"/>
      <c r="AZ45" s="1743"/>
      <c r="BA45" s="1778"/>
      <c r="BB45" s="1741"/>
      <c r="BC45" s="1742"/>
      <c r="BD45" s="1742"/>
      <c r="BE45" s="1742"/>
      <c r="BF45" s="1742"/>
      <c r="BG45" s="1743"/>
      <c r="BH45" s="1742"/>
      <c r="BI45" s="1742"/>
      <c r="BJ45" s="1743"/>
      <c r="BK45" s="1778"/>
      <c r="BL45" s="1741"/>
      <c r="BM45" s="1742"/>
      <c r="BN45" s="1742"/>
      <c r="BO45" s="1742"/>
      <c r="BP45" s="1742"/>
      <c r="BQ45" s="1743"/>
      <c r="BR45" s="1742"/>
      <c r="BS45" s="1742"/>
      <c r="BT45" s="1743"/>
      <c r="BU45" s="1778"/>
      <c r="BV45" s="1741"/>
      <c r="BW45" s="1742"/>
      <c r="BX45" s="1742"/>
      <c r="BY45" s="1742"/>
      <c r="BZ45" s="1742"/>
      <c r="CA45" s="1743"/>
      <c r="CB45" s="1742"/>
      <c r="CC45" s="1742"/>
      <c r="CD45" s="1743"/>
      <c r="CE45" s="1778"/>
    </row>
    <row r="46" spans="2:83" ht="13" thickBot="1">
      <c r="B46" s="1783" t="s">
        <v>1266</v>
      </c>
      <c r="C46" s="701" t="s">
        <v>494</v>
      </c>
      <c r="D46" s="1784"/>
      <c r="E46" s="1785"/>
      <c r="F46" s="1785"/>
      <c r="G46" s="1785"/>
      <c r="H46" s="1785"/>
      <c r="I46" s="1786"/>
      <c r="J46" s="1785"/>
      <c r="K46" s="1785"/>
      <c r="L46" s="1786"/>
      <c r="M46" s="1787"/>
      <c r="N46" s="1784"/>
      <c r="O46" s="1785"/>
      <c r="P46" s="1785"/>
      <c r="Q46" s="1785"/>
      <c r="R46" s="1785"/>
      <c r="S46" s="1786"/>
      <c r="T46" s="1785"/>
      <c r="U46" s="1785"/>
      <c r="V46" s="1786"/>
      <c r="W46" s="1787"/>
      <c r="X46" s="1784"/>
      <c r="Y46" s="1785"/>
      <c r="Z46" s="1785"/>
      <c r="AA46" s="1785"/>
      <c r="AB46" s="1785"/>
      <c r="AC46" s="1786"/>
      <c r="AD46" s="1785"/>
      <c r="AE46" s="1785"/>
      <c r="AF46" s="1786"/>
      <c r="AG46" s="1787"/>
      <c r="AH46" s="1784"/>
      <c r="AI46" s="1785"/>
      <c r="AJ46" s="1785"/>
      <c r="AK46" s="1785"/>
      <c r="AL46" s="1785"/>
      <c r="AM46" s="1786"/>
      <c r="AN46" s="1785"/>
      <c r="AO46" s="1785"/>
      <c r="AP46" s="1786"/>
      <c r="AQ46" s="1787"/>
      <c r="AR46" s="1784"/>
      <c r="AS46" s="1785"/>
      <c r="AT46" s="1785"/>
      <c r="AU46" s="1785"/>
      <c r="AV46" s="1785"/>
      <c r="AW46" s="1786"/>
      <c r="AX46" s="1785"/>
      <c r="AY46" s="1785"/>
      <c r="AZ46" s="1786"/>
      <c r="BA46" s="1787"/>
      <c r="BB46" s="1784"/>
      <c r="BC46" s="1785"/>
      <c r="BD46" s="1785"/>
      <c r="BE46" s="1785"/>
      <c r="BF46" s="1785"/>
      <c r="BG46" s="1786"/>
      <c r="BH46" s="1785"/>
      <c r="BI46" s="1785"/>
      <c r="BJ46" s="1786"/>
      <c r="BK46" s="1787"/>
      <c r="BL46" s="1784"/>
      <c r="BM46" s="1785"/>
      <c r="BN46" s="1785"/>
      <c r="BO46" s="1785"/>
      <c r="BP46" s="1785"/>
      <c r="BQ46" s="1786"/>
      <c r="BR46" s="1785"/>
      <c r="BS46" s="1785"/>
      <c r="BT46" s="1786"/>
      <c r="BU46" s="1787"/>
      <c r="BV46" s="1784"/>
      <c r="BW46" s="1785"/>
      <c r="BX46" s="1785"/>
      <c r="BY46" s="1785"/>
      <c r="BZ46" s="1785"/>
      <c r="CA46" s="1786"/>
      <c r="CB46" s="1785"/>
      <c r="CC46" s="1785"/>
      <c r="CD46" s="1786"/>
      <c r="CE46" s="1787"/>
    </row>
    <row r="47" spans="2:83">
      <c r="D47" s="1788"/>
      <c r="E47" s="1788"/>
      <c r="F47" s="1788"/>
      <c r="G47" s="1788"/>
      <c r="H47" s="1788"/>
      <c r="I47" s="1789"/>
      <c r="J47" s="1788"/>
      <c r="K47" s="1788"/>
      <c r="L47" s="1789"/>
      <c r="M47" s="1789"/>
      <c r="N47" s="1788"/>
      <c r="O47" s="1788"/>
      <c r="P47" s="1788"/>
      <c r="Q47" s="1788"/>
      <c r="R47" s="1788"/>
      <c r="S47" s="1789"/>
      <c r="T47" s="1788"/>
      <c r="U47" s="1788"/>
      <c r="V47" s="1789"/>
      <c r="W47" s="1789"/>
      <c r="X47" s="1788"/>
      <c r="Y47" s="1788"/>
      <c r="Z47" s="1788"/>
      <c r="AA47" s="1788"/>
      <c r="AB47" s="1788"/>
      <c r="AC47" s="1789"/>
      <c r="AD47" s="1788"/>
      <c r="AE47" s="1788"/>
      <c r="AF47" s="1789"/>
      <c r="AG47" s="1789"/>
      <c r="AH47" s="1788"/>
      <c r="AI47" s="1788"/>
      <c r="AJ47" s="1788"/>
      <c r="AK47" s="1788"/>
      <c r="AL47" s="1788"/>
      <c r="AM47" s="1789"/>
      <c r="AN47" s="1788"/>
      <c r="AO47" s="1788"/>
      <c r="AP47" s="1789"/>
      <c r="AQ47" s="1789"/>
      <c r="AR47" s="1788"/>
      <c r="AS47" s="1788"/>
      <c r="AT47" s="1788"/>
      <c r="AU47" s="1788"/>
      <c r="AV47" s="1788"/>
      <c r="AW47" s="1789"/>
      <c r="AX47" s="1788"/>
      <c r="AY47" s="1788"/>
      <c r="AZ47" s="1789"/>
      <c r="BA47" s="1789"/>
      <c r="BB47" s="1788"/>
      <c r="BC47" s="1788"/>
      <c r="BD47" s="1788"/>
      <c r="BE47" s="1788"/>
      <c r="BF47" s="1788"/>
      <c r="BG47" s="1789"/>
      <c r="BH47" s="1788"/>
      <c r="BI47" s="1788"/>
      <c r="BJ47" s="1789"/>
      <c r="BK47" s="1789"/>
      <c r="BL47" s="1788"/>
      <c r="BM47" s="1788"/>
      <c r="BN47" s="1788"/>
      <c r="BO47" s="1788"/>
      <c r="BP47" s="1788"/>
      <c r="BQ47" s="1789"/>
      <c r="BR47" s="1788"/>
      <c r="BS47" s="1788"/>
      <c r="BT47" s="1789"/>
      <c r="BU47" s="1789"/>
      <c r="BV47" s="1788"/>
      <c r="BW47" s="1788"/>
      <c r="BX47" s="1788"/>
      <c r="BY47" s="1788"/>
      <c r="BZ47" s="1788"/>
      <c r="CA47" s="1789"/>
      <c r="CB47" s="1788"/>
      <c r="CC47" s="1788"/>
      <c r="CD47" s="1789"/>
      <c r="CE47" s="1789"/>
    </row>
    <row r="49" spans="2:83">
      <c r="B49" s="1790" t="s">
        <v>1283</v>
      </c>
      <c r="C49" s="1042"/>
      <c r="D49" s="1776"/>
      <c r="E49" s="1776"/>
      <c r="F49" s="1776"/>
      <c r="G49" s="1776"/>
      <c r="H49" s="1776"/>
      <c r="I49" s="1042"/>
      <c r="J49" s="1776"/>
      <c r="K49" s="1776"/>
      <c r="L49" s="1042"/>
      <c r="M49" s="1791"/>
      <c r="N49" s="1776"/>
      <c r="O49" s="1776"/>
      <c r="P49" s="1776"/>
      <c r="Q49" s="1776"/>
      <c r="R49" s="1776"/>
      <c r="S49" s="1042"/>
      <c r="T49" s="1776"/>
      <c r="U49" s="1776"/>
      <c r="V49" s="1042"/>
      <c r="W49" s="1791"/>
      <c r="X49" s="1776"/>
      <c r="Y49" s="1776"/>
      <c r="Z49" s="1776"/>
      <c r="AA49" s="1776"/>
      <c r="AB49" s="1776"/>
      <c r="AC49" s="1042"/>
      <c r="AD49" s="1776"/>
      <c r="AE49" s="1776"/>
      <c r="AF49" s="1042"/>
      <c r="AG49" s="1791"/>
      <c r="AH49" s="1776"/>
      <c r="AI49" s="1776"/>
      <c r="AJ49" s="1776"/>
      <c r="AK49" s="1776"/>
      <c r="AL49" s="1776"/>
      <c r="AM49" s="1042"/>
      <c r="AN49" s="1776"/>
      <c r="AO49" s="1776"/>
      <c r="AP49" s="1042"/>
      <c r="AQ49" s="1791"/>
      <c r="AR49" s="1776"/>
      <c r="AS49" s="1776"/>
      <c r="AT49" s="1776"/>
      <c r="AU49" s="1776"/>
      <c r="AV49" s="1776"/>
      <c r="AW49" s="1042"/>
      <c r="AX49" s="1776"/>
      <c r="AY49" s="1776"/>
      <c r="AZ49" s="1042"/>
      <c r="BA49" s="1791"/>
      <c r="BB49" s="1776"/>
      <c r="BC49" s="1776"/>
      <c r="BD49" s="1776"/>
      <c r="BE49" s="1776"/>
      <c r="BF49" s="1776"/>
      <c r="BG49" s="1042"/>
      <c r="BH49" s="1776"/>
      <c r="BI49" s="1776"/>
      <c r="BJ49" s="1042"/>
      <c r="BK49" s="1791"/>
      <c r="BL49" s="1776"/>
      <c r="BM49" s="1776"/>
      <c r="BN49" s="1776"/>
      <c r="BO49" s="1776"/>
      <c r="BP49" s="1776"/>
      <c r="BQ49" s="1042"/>
      <c r="BR49" s="1776"/>
      <c r="BS49" s="1776"/>
      <c r="BT49" s="1042"/>
      <c r="BU49" s="1791"/>
      <c r="BV49" s="1776"/>
      <c r="BW49" s="1776"/>
      <c r="BX49" s="1776"/>
      <c r="BY49" s="1776"/>
      <c r="BZ49" s="1776"/>
      <c r="CA49" s="1042"/>
      <c r="CB49" s="1776"/>
      <c r="CC49" s="1776"/>
      <c r="CD49" s="1042"/>
      <c r="CE49" s="1791"/>
    </row>
    <row r="50" spans="2:83">
      <c r="B50" s="1792" t="s">
        <v>1265</v>
      </c>
      <c r="C50" s="48" t="s">
        <v>494</v>
      </c>
      <c r="D50" s="1742"/>
      <c r="E50" s="1742"/>
      <c r="F50" s="1742"/>
      <c r="G50" s="1742"/>
      <c r="H50" s="1742"/>
      <c r="I50" s="1743"/>
      <c r="J50" s="1742"/>
      <c r="K50" s="1742"/>
      <c r="L50" s="1743"/>
      <c r="M50" s="1793"/>
      <c r="N50" s="1742"/>
      <c r="O50" s="1742"/>
      <c r="P50" s="1742"/>
      <c r="Q50" s="1742"/>
      <c r="R50" s="1742"/>
      <c r="S50" s="1743"/>
      <c r="T50" s="1742"/>
      <c r="U50" s="1742"/>
      <c r="V50" s="1743"/>
      <c r="W50" s="1793"/>
      <c r="X50" s="1742"/>
      <c r="Y50" s="1742"/>
      <c r="Z50" s="1742"/>
      <c r="AA50" s="1742"/>
      <c r="AB50" s="1742"/>
      <c r="AC50" s="1743"/>
      <c r="AD50" s="1742"/>
      <c r="AE50" s="1742"/>
      <c r="AF50" s="1743"/>
      <c r="AG50" s="1793"/>
      <c r="AH50" s="1742"/>
      <c r="AI50" s="1742"/>
      <c r="AJ50" s="1742"/>
      <c r="AK50" s="1742"/>
      <c r="AL50" s="1742"/>
      <c r="AM50" s="1743"/>
      <c r="AN50" s="1742"/>
      <c r="AO50" s="1742"/>
      <c r="AP50" s="1743"/>
      <c r="AQ50" s="1793"/>
      <c r="AR50" s="1742"/>
      <c r="AS50" s="1742"/>
      <c r="AT50" s="1742"/>
      <c r="AU50" s="1742"/>
      <c r="AV50" s="1742"/>
      <c r="AW50" s="1743"/>
      <c r="AX50" s="1742"/>
      <c r="AY50" s="1742"/>
      <c r="AZ50" s="1743"/>
      <c r="BA50" s="1793"/>
      <c r="BB50" s="1742"/>
      <c r="BC50" s="1742"/>
      <c r="BD50" s="1742"/>
      <c r="BE50" s="1742"/>
      <c r="BF50" s="1742"/>
      <c r="BG50" s="1743"/>
      <c r="BH50" s="1742"/>
      <c r="BI50" s="1742"/>
      <c r="BJ50" s="1743"/>
      <c r="BK50" s="1793"/>
      <c r="BL50" s="1742"/>
      <c r="BM50" s="1742"/>
      <c r="BN50" s="1742"/>
      <c r="BO50" s="1742"/>
      <c r="BP50" s="1742"/>
      <c r="BQ50" s="1743"/>
      <c r="BR50" s="1742"/>
      <c r="BS50" s="1742"/>
      <c r="BT50" s="1743"/>
      <c r="BU50" s="1793"/>
      <c r="BV50" s="1742"/>
      <c r="BW50" s="1742"/>
      <c r="BX50" s="1742"/>
      <c r="BY50" s="1742"/>
      <c r="BZ50" s="1742"/>
      <c r="CA50" s="1743"/>
      <c r="CB50" s="1742"/>
      <c r="CC50" s="1742"/>
      <c r="CD50" s="1743"/>
      <c r="CE50" s="1793"/>
    </row>
    <row r="51" spans="2:83">
      <c r="B51" s="1792" t="s">
        <v>1266</v>
      </c>
      <c r="C51" s="48" t="s">
        <v>494</v>
      </c>
      <c r="D51" s="1742"/>
      <c r="E51" s="1742"/>
      <c r="F51" s="1742"/>
      <c r="G51" s="1742"/>
      <c r="H51" s="1742"/>
      <c r="I51" s="1743"/>
      <c r="J51" s="1742"/>
      <c r="K51" s="1742"/>
      <c r="L51" s="1743"/>
      <c r="M51" s="1793"/>
      <c r="N51" s="1742"/>
      <c r="O51" s="1742"/>
      <c r="P51" s="1742"/>
      <c r="Q51" s="1742"/>
      <c r="R51" s="1742"/>
      <c r="S51" s="1743"/>
      <c r="T51" s="1742"/>
      <c r="U51" s="1742"/>
      <c r="V51" s="1743"/>
      <c r="W51" s="1793"/>
      <c r="X51" s="1742"/>
      <c r="Y51" s="1742"/>
      <c r="Z51" s="1742"/>
      <c r="AA51" s="1742"/>
      <c r="AB51" s="1742"/>
      <c r="AC51" s="1743"/>
      <c r="AD51" s="1742"/>
      <c r="AE51" s="1742"/>
      <c r="AF51" s="1743"/>
      <c r="AG51" s="1793"/>
      <c r="AH51" s="1742"/>
      <c r="AI51" s="1742"/>
      <c r="AJ51" s="1742"/>
      <c r="AK51" s="1742"/>
      <c r="AL51" s="1742"/>
      <c r="AM51" s="1743"/>
      <c r="AN51" s="1742"/>
      <c r="AO51" s="1742"/>
      <c r="AP51" s="1743"/>
      <c r="AQ51" s="1793"/>
      <c r="AR51" s="1742"/>
      <c r="AS51" s="1742"/>
      <c r="AT51" s="1742"/>
      <c r="AU51" s="1742"/>
      <c r="AV51" s="1742"/>
      <c r="AW51" s="1743"/>
      <c r="AX51" s="1742"/>
      <c r="AY51" s="1742"/>
      <c r="AZ51" s="1743"/>
      <c r="BA51" s="1793"/>
      <c r="BB51" s="1742"/>
      <c r="BC51" s="1742"/>
      <c r="BD51" s="1742"/>
      <c r="BE51" s="1742"/>
      <c r="BF51" s="1742"/>
      <c r="BG51" s="1743"/>
      <c r="BH51" s="1742"/>
      <c r="BI51" s="1742"/>
      <c r="BJ51" s="1743"/>
      <c r="BK51" s="1793"/>
      <c r="BL51" s="1742"/>
      <c r="BM51" s="1742"/>
      <c r="BN51" s="1742"/>
      <c r="BO51" s="1742"/>
      <c r="BP51" s="1742"/>
      <c r="BQ51" s="1743"/>
      <c r="BR51" s="1742"/>
      <c r="BS51" s="1742"/>
      <c r="BT51" s="1743"/>
      <c r="BU51" s="1793"/>
      <c r="BV51" s="1742"/>
      <c r="BW51" s="1742"/>
      <c r="BX51" s="1742"/>
      <c r="BY51" s="1742"/>
      <c r="BZ51" s="1742"/>
      <c r="CA51" s="1743"/>
      <c r="CB51" s="1742"/>
      <c r="CC51" s="1742"/>
      <c r="CD51" s="1743"/>
      <c r="CE51" s="1793"/>
    </row>
    <row r="52" spans="2:83" ht="13" thickBot="1">
      <c r="B52" s="1794" t="s">
        <v>718</v>
      </c>
      <c r="C52" s="1795" t="s">
        <v>494</v>
      </c>
      <c r="D52" s="1796"/>
      <c r="E52" s="1796"/>
      <c r="F52" s="1796"/>
      <c r="G52" s="1796"/>
      <c r="H52" s="1796"/>
      <c r="I52" s="1797"/>
      <c r="J52" s="1798"/>
      <c r="K52" s="1796"/>
      <c r="L52" s="1797"/>
      <c r="M52" s="1799"/>
      <c r="N52" s="1796"/>
      <c r="O52" s="1796"/>
      <c r="P52" s="1796"/>
      <c r="Q52" s="1796"/>
      <c r="R52" s="1796"/>
      <c r="S52" s="1797"/>
      <c r="T52" s="1798"/>
      <c r="U52" s="1796"/>
      <c r="V52" s="1797"/>
      <c r="W52" s="1799"/>
      <c r="X52" s="1796"/>
      <c r="Y52" s="1796"/>
      <c r="Z52" s="1796"/>
      <c r="AA52" s="1796"/>
      <c r="AB52" s="1796"/>
      <c r="AC52" s="1797"/>
      <c r="AD52" s="1798"/>
      <c r="AE52" s="1796"/>
      <c r="AF52" s="1797"/>
      <c r="AG52" s="1799"/>
      <c r="AH52" s="1796"/>
      <c r="AI52" s="1796"/>
      <c r="AJ52" s="1796"/>
      <c r="AK52" s="1796"/>
      <c r="AL52" s="1796"/>
      <c r="AM52" s="1797"/>
      <c r="AN52" s="1798"/>
      <c r="AO52" s="1796"/>
      <c r="AP52" s="1797"/>
      <c r="AQ52" s="1799"/>
      <c r="AR52" s="1796"/>
      <c r="AS52" s="1796"/>
      <c r="AT52" s="1796"/>
      <c r="AU52" s="1796"/>
      <c r="AV52" s="1796"/>
      <c r="AW52" s="1797"/>
      <c r="AX52" s="1798"/>
      <c r="AY52" s="1796"/>
      <c r="AZ52" s="1797"/>
      <c r="BA52" s="1799"/>
      <c r="BB52" s="1796"/>
      <c r="BC52" s="1796"/>
      <c r="BD52" s="1796"/>
      <c r="BE52" s="1796"/>
      <c r="BF52" s="1796"/>
      <c r="BG52" s="1797"/>
      <c r="BH52" s="1798"/>
      <c r="BI52" s="1796"/>
      <c r="BJ52" s="1797"/>
      <c r="BK52" s="1799"/>
      <c r="BL52" s="1796"/>
      <c r="BM52" s="1796"/>
      <c r="BN52" s="1796"/>
      <c r="BO52" s="1796"/>
      <c r="BP52" s="1796"/>
      <c r="BQ52" s="1797"/>
      <c r="BR52" s="1798"/>
      <c r="BS52" s="1796"/>
      <c r="BT52" s="1797"/>
      <c r="BU52" s="1799"/>
      <c r="BV52" s="1796"/>
      <c r="BW52" s="1796"/>
      <c r="BX52" s="1796"/>
      <c r="BY52" s="1796"/>
      <c r="BZ52" s="1796"/>
      <c r="CA52" s="1797"/>
      <c r="CB52" s="1798"/>
      <c r="CC52" s="1796"/>
      <c r="CD52" s="1797"/>
      <c r="CE52" s="1799"/>
    </row>
    <row r="53" spans="2:83" ht="14" thickTop="1" thickBot="1">
      <c r="B53" s="1800" t="s">
        <v>519</v>
      </c>
      <c r="C53" s="1800"/>
      <c r="D53" s="1800"/>
      <c r="E53" s="1800"/>
      <c r="F53" s="1800"/>
      <c r="G53" s="1800"/>
      <c r="H53" s="1800"/>
      <c r="I53" s="1801"/>
      <c r="J53" s="1800"/>
      <c r="K53" s="1800"/>
      <c r="L53" s="1801"/>
      <c r="M53" s="1802"/>
      <c r="N53" s="1800"/>
      <c r="O53" s="1800"/>
      <c r="P53" s="1800"/>
      <c r="Q53" s="1800"/>
      <c r="R53" s="1800"/>
      <c r="S53" s="1800"/>
      <c r="T53" s="1800"/>
      <c r="U53" s="1800"/>
      <c r="V53" s="1800"/>
      <c r="W53" s="1800"/>
      <c r="X53" s="1800"/>
      <c r="Y53" s="1800"/>
      <c r="Z53" s="1800"/>
      <c r="AA53" s="1800"/>
      <c r="AB53" s="1800"/>
      <c r="AC53" s="1800"/>
      <c r="AD53" s="1800"/>
      <c r="AE53" s="1800"/>
      <c r="AF53" s="1800"/>
      <c r="AG53" s="1800"/>
      <c r="AH53" s="1800"/>
      <c r="AI53" s="1800"/>
      <c r="AJ53" s="1800"/>
      <c r="AK53" s="1800"/>
      <c r="AL53" s="1800"/>
      <c r="AM53" s="1800"/>
      <c r="AN53" s="1800"/>
      <c r="AO53" s="1800"/>
      <c r="AP53" s="1800"/>
      <c r="AQ53" s="1800"/>
      <c r="AR53" s="1800"/>
      <c r="AS53" s="1800"/>
      <c r="AT53" s="1800"/>
      <c r="AU53" s="1800"/>
      <c r="AV53" s="1800"/>
      <c r="AW53" s="1800"/>
      <c r="AX53" s="1800"/>
      <c r="AY53" s="1800"/>
      <c r="AZ53" s="1800"/>
      <c r="BA53" s="1800"/>
      <c r="BB53" s="1800"/>
      <c r="BC53" s="1800"/>
      <c r="BD53" s="1800"/>
      <c r="BE53" s="1800"/>
      <c r="BF53" s="1800"/>
      <c r="BG53" s="1800"/>
      <c r="BH53" s="1800"/>
      <c r="BI53" s="1800"/>
      <c r="BJ53" s="1800"/>
      <c r="BK53" s="1800"/>
      <c r="BL53" s="1800"/>
      <c r="BM53" s="1800"/>
      <c r="BN53" s="1800"/>
      <c r="BO53" s="1800"/>
      <c r="BP53" s="1800"/>
      <c r="BQ53" s="1800"/>
      <c r="BR53" s="1800"/>
      <c r="BS53" s="1800"/>
      <c r="BT53" s="1800"/>
      <c r="BU53" s="1800"/>
      <c r="BV53" s="1800"/>
      <c r="BW53" s="1800"/>
      <c r="BX53" s="1800"/>
      <c r="BY53" s="1800"/>
      <c r="BZ53" s="1800"/>
      <c r="CA53" s="1800"/>
      <c r="CB53" s="1800"/>
      <c r="CC53" s="1800"/>
      <c r="CD53" s="1800"/>
      <c r="CE53" s="1800"/>
    </row>
    <row r="54" spans="2:83">
      <c r="B54" s="148"/>
      <c r="D54" s="1581"/>
      <c r="E54" s="1581"/>
      <c r="F54" s="1581"/>
      <c r="G54" s="1581"/>
      <c r="H54" s="1581"/>
      <c r="I54" s="1780"/>
      <c r="J54" s="1803"/>
      <c r="K54" s="1581"/>
      <c r="L54" s="1780"/>
      <c r="M54" s="148"/>
      <c r="N54" s="1581"/>
      <c r="O54" s="1581"/>
      <c r="P54" s="1581"/>
      <c r="Q54" s="1581"/>
      <c r="R54" s="1581"/>
      <c r="S54" s="1780"/>
      <c r="T54" s="1803"/>
      <c r="U54" s="1581"/>
      <c r="V54" s="1780"/>
      <c r="W54" s="148"/>
      <c r="X54" s="1581"/>
      <c r="Y54" s="1581"/>
      <c r="Z54" s="1581"/>
      <c r="AA54" s="1581"/>
      <c r="AB54" s="1581"/>
      <c r="AC54" s="1780"/>
      <c r="AD54" s="1803"/>
      <c r="AE54" s="1581"/>
      <c r="AF54" s="1780"/>
      <c r="AG54" s="148"/>
      <c r="AH54" s="1581"/>
      <c r="AI54" s="1581"/>
      <c r="AJ54" s="1581"/>
      <c r="AK54" s="1581"/>
      <c r="AL54" s="1581"/>
      <c r="AM54" s="1780"/>
      <c r="AN54" s="1803"/>
      <c r="AO54" s="1581"/>
      <c r="AP54" s="1780"/>
      <c r="AQ54" s="148"/>
      <c r="AR54" s="1581"/>
      <c r="AS54" s="1581"/>
      <c r="AT54" s="1581"/>
      <c r="AU54" s="1581"/>
      <c r="AV54" s="1581"/>
      <c r="AW54" s="1780"/>
      <c r="AX54" s="1803"/>
      <c r="AY54" s="1581"/>
      <c r="AZ54" s="1780"/>
      <c r="BA54" s="148"/>
      <c r="BB54" s="1581"/>
      <c r="BC54" s="1581"/>
      <c r="BD54" s="1581"/>
      <c r="BE54" s="1581"/>
      <c r="BF54" s="1581"/>
      <c r="BG54" s="1780"/>
      <c r="BH54" s="1803"/>
      <c r="BI54" s="1581"/>
      <c r="BJ54" s="1780"/>
      <c r="BK54" s="148"/>
      <c r="BL54" s="1581"/>
      <c r="BM54" s="1581"/>
      <c r="BN54" s="1581"/>
      <c r="BO54" s="1581"/>
      <c r="BP54" s="1581"/>
      <c r="BQ54" s="1780"/>
      <c r="BR54" s="1803"/>
      <c r="BS54" s="1581"/>
      <c r="BT54" s="1780"/>
      <c r="BU54" s="148"/>
      <c r="BV54" s="1581"/>
      <c r="BW54" s="1581"/>
      <c r="BX54" s="1581"/>
      <c r="BY54" s="1581"/>
      <c r="BZ54" s="1581"/>
      <c r="CA54" s="1780"/>
      <c r="CB54" s="1803"/>
      <c r="CC54" s="1581"/>
      <c r="CD54" s="1780"/>
      <c r="CE54" s="148"/>
    </row>
    <row r="55" spans="2:83">
      <c r="B55" s="1790" t="s">
        <v>1284</v>
      </c>
      <c r="C55" s="1042"/>
      <c r="D55" s="1776"/>
      <c r="E55" s="1776"/>
      <c r="F55" s="1776"/>
      <c r="G55" s="1776"/>
      <c r="H55" s="1776"/>
      <c r="I55" s="1042"/>
      <c r="J55" s="1776"/>
      <c r="K55" s="1776"/>
      <c r="L55" s="1042"/>
      <c r="M55" s="1791"/>
      <c r="N55" s="1776"/>
      <c r="O55" s="1776"/>
      <c r="P55" s="1776"/>
      <c r="Q55" s="1776"/>
      <c r="R55" s="1776"/>
      <c r="S55" s="1042"/>
      <c r="T55" s="1776"/>
      <c r="U55" s="1776"/>
      <c r="V55" s="1042"/>
      <c r="W55" s="1791"/>
      <c r="X55" s="1776"/>
      <c r="Y55" s="1776"/>
      <c r="Z55" s="1776"/>
      <c r="AA55" s="1776"/>
      <c r="AB55" s="1776"/>
      <c r="AC55" s="1042"/>
      <c r="AD55" s="1776"/>
      <c r="AE55" s="1776"/>
      <c r="AF55" s="1042"/>
      <c r="AG55" s="1791"/>
      <c r="AH55" s="1776"/>
      <c r="AI55" s="1776"/>
      <c r="AJ55" s="1776"/>
      <c r="AK55" s="1776"/>
      <c r="AL55" s="1776"/>
      <c r="AM55" s="1042"/>
      <c r="AN55" s="1776"/>
      <c r="AO55" s="1776"/>
      <c r="AP55" s="1042"/>
      <c r="AQ55" s="1791"/>
      <c r="AR55" s="1776"/>
      <c r="AS55" s="1776"/>
      <c r="AT55" s="1776"/>
      <c r="AU55" s="1776"/>
      <c r="AV55" s="1776"/>
      <c r="AW55" s="1042"/>
      <c r="AX55" s="1776"/>
      <c r="AY55" s="1776"/>
      <c r="AZ55" s="1042"/>
      <c r="BA55" s="1791"/>
      <c r="BB55" s="1776"/>
      <c r="BC55" s="1776"/>
      <c r="BD55" s="1776"/>
      <c r="BE55" s="1776"/>
      <c r="BF55" s="1776"/>
      <c r="BG55" s="1042"/>
      <c r="BH55" s="1776"/>
      <c r="BI55" s="1776"/>
      <c r="BJ55" s="1042"/>
      <c r="BK55" s="1791"/>
      <c r="BL55" s="1776"/>
      <c r="BM55" s="1776"/>
      <c r="BN55" s="1776"/>
      <c r="BO55" s="1776"/>
      <c r="BP55" s="1776"/>
      <c r="BQ55" s="1042"/>
      <c r="BR55" s="1776"/>
      <c r="BS55" s="1776"/>
      <c r="BT55" s="1042"/>
      <c r="BU55" s="1791"/>
      <c r="BV55" s="1776"/>
      <c r="BW55" s="1776"/>
      <c r="BX55" s="1776"/>
      <c r="BY55" s="1776"/>
      <c r="BZ55" s="1776"/>
      <c r="CA55" s="1042"/>
      <c r="CB55" s="1776"/>
      <c r="CC55" s="1776"/>
      <c r="CD55" s="1042"/>
      <c r="CE55" s="1791"/>
    </row>
    <row r="56" spans="2:83">
      <c r="B56" s="1792" t="s">
        <v>1265</v>
      </c>
      <c r="C56" s="48" t="s">
        <v>494</v>
      </c>
      <c r="D56" s="1742"/>
      <c r="E56" s="1742"/>
      <c r="F56" s="1742"/>
      <c r="G56" s="1742"/>
      <c r="H56" s="1742"/>
      <c r="I56" s="1743"/>
      <c r="J56" s="1742"/>
      <c r="K56" s="1742"/>
      <c r="L56" s="1743"/>
      <c r="M56" s="1778"/>
      <c r="N56" s="1742"/>
      <c r="O56" s="1742"/>
      <c r="P56" s="1742"/>
      <c r="Q56" s="1742"/>
      <c r="R56" s="1742"/>
      <c r="S56" s="1743"/>
      <c r="T56" s="1742"/>
      <c r="U56" s="1742"/>
      <c r="V56" s="1743"/>
      <c r="W56" s="1778"/>
      <c r="X56" s="1742"/>
      <c r="Y56" s="1742"/>
      <c r="Z56" s="1742"/>
      <c r="AA56" s="1742"/>
      <c r="AB56" s="1742"/>
      <c r="AC56" s="1743"/>
      <c r="AD56" s="1742"/>
      <c r="AE56" s="1742"/>
      <c r="AF56" s="1743"/>
      <c r="AG56" s="1778"/>
      <c r="AH56" s="1742"/>
      <c r="AI56" s="1742"/>
      <c r="AJ56" s="1742"/>
      <c r="AK56" s="1742"/>
      <c r="AL56" s="1742"/>
      <c r="AM56" s="1743"/>
      <c r="AN56" s="1742"/>
      <c r="AO56" s="1742"/>
      <c r="AP56" s="1743"/>
      <c r="AQ56" s="1778"/>
      <c r="AR56" s="1742"/>
      <c r="AS56" s="1742"/>
      <c r="AT56" s="1742"/>
      <c r="AU56" s="1742"/>
      <c r="AV56" s="1742"/>
      <c r="AW56" s="1743"/>
      <c r="AX56" s="1742"/>
      <c r="AY56" s="1742"/>
      <c r="AZ56" s="1743"/>
      <c r="BA56" s="1778"/>
      <c r="BB56" s="1742"/>
      <c r="BC56" s="1742"/>
      <c r="BD56" s="1742"/>
      <c r="BE56" s="1742"/>
      <c r="BF56" s="1742"/>
      <c r="BG56" s="1743"/>
      <c r="BH56" s="1742"/>
      <c r="BI56" s="1742"/>
      <c r="BJ56" s="1743"/>
      <c r="BK56" s="1778"/>
      <c r="BL56" s="1742"/>
      <c r="BM56" s="1742"/>
      <c r="BN56" s="1742"/>
      <c r="BO56" s="1742"/>
      <c r="BP56" s="1742"/>
      <c r="BQ56" s="1743"/>
      <c r="BR56" s="1742"/>
      <c r="BS56" s="1742"/>
      <c r="BT56" s="1743"/>
      <c r="BU56" s="1778"/>
      <c r="BV56" s="1742"/>
      <c r="BW56" s="1742"/>
      <c r="BX56" s="1742"/>
      <c r="BY56" s="1742"/>
      <c r="BZ56" s="1742"/>
      <c r="CA56" s="1743"/>
      <c r="CB56" s="1742"/>
      <c r="CC56" s="1742"/>
      <c r="CD56" s="1743"/>
      <c r="CE56" s="1778"/>
    </row>
    <row r="57" spans="2:83">
      <c r="B57" s="1792" t="s">
        <v>1266</v>
      </c>
      <c r="C57" s="48" t="s">
        <v>494</v>
      </c>
      <c r="D57" s="1742"/>
      <c r="E57" s="1742"/>
      <c r="F57" s="1742"/>
      <c r="G57" s="1742"/>
      <c r="H57" s="1742"/>
      <c r="I57" s="1743"/>
      <c r="J57" s="1742"/>
      <c r="K57" s="1742"/>
      <c r="L57" s="1743"/>
      <c r="M57" s="1778"/>
      <c r="N57" s="1742"/>
      <c r="O57" s="1742"/>
      <c r="P57" s="1742"/>
      <c r="Q57" s="1742"/>
      <c r="R57" s="1742"/>
      <c r="S57" s="1743"/>
      <c r="T57" s="1742"/>
      <c r="U57" s="1742"/>
      <c r="V57" s="1743"/>
      <c r="W57" s="1778"/>
      <c r="X57" s="1742"/>
      <c r="Y57" s="1742"/>
      <c r="Z57" s="1742"/>
      <c r="AA57" s="1742"/>
      <c r="AB57" s="1742"/>
      <c r="AC57" s="1743"/>
      <c r="AD57" s="1742"/>
      <c r="AE57" s="1742"/>
      <c r="AF57" s="1743"/>
      <c r="AG57" s="1778"/>
      <c r="AH57" s="1742"/>
      <c r="AI57" s="1742"/>
      <c r="AJ57" s="1742"/>
      <c r="AK57" s="1742"/>
      <c r="AL57" s="1742"/>
      <c r="AM57" s="1743"/>
      <c r="AN57" s="1742"/>
      <c r="AO57" s="1742"/>
      <c r="AP57" s="1743"/>
      <c r="AQ57" s="1778"/>
      <c r="AR57" s="1742"/>
      <c r="AS57" s="1742"/>
      <c r="AT57" s="1742"/>
      <c r="AU57" s="1742"/>
      <c r="AV57" s="1742"/>
      <c r="AW57" s="1743"/>
      <c r="AX57" s="1742"/>
      <c r="AY57" s="1742"/>
      <c r="AZ57" s="1743"/>
      <c r="BA57" s="1778"/>
      <c r="BB57" s="1742"/>
      <c r="BC57" s="1742"/>
      <c r="BD57" s="1742"/>
      <c r="BE57" s="1742"/>
      <c r="BF57" s="1742"/>
      <c r="BG57" s="1743"/>
      <c r="BH57" s="1742"/>
      <c r="BI57" s="1742"/>
      <c r="BJ57" s="1743"/>
      <c r="BK57" s="1778"/>
      <c r="BL57" s="1742"/>
      <c r="BM57" s="1742"/>
      <c r="BN57" s="1742"/>
      <c r="BO57" s="1742"/>
      <c r="BP57" s="1742"/>
      <c r="BQ57" s="1743"/>
      <c r="BR57" s="1742"/>
      <c r="BS57" s="1742"/>
      <c r="BT57" s="1743"/>
      <c r="BU57" s="1778"/>
      <c r="BV57" s="1742"/>
      <c r="BW57" s="1742"/>
      <c r="BX57" s="1742"/>
      <c r="BY57" s="1742"/>
      <c r="BZ57" s="1742"/>
      <c r="CA57" s="1743"/>
      <c r="CB57" s="1742"/>
      <c r="CC57" s="1742"/>
      <c r="CD57" s="1743"/>
      <c r="CE57" s="1778"/>
    </row>
    <row r="58" spans="2:83" ht="13" thickBot="1">
      <c r="B58" s="1794" t="s">
        <v>718</v>
      </c>
      <c r="C58" s="1795" t="s">
        <v>494</v>
      </c>
      <c r="D58" s="1796"/>
      <c r="E58" s="1796"/>
      <c r="F58" s="1796"/>
      <c r="G58" s="1796"/>
      <c r="H58" s="1796"/>
      <c r="I58" s="1797"/>
      <c r="J58" s="1798"/>
      <c r="K58" s="1796"/>
      <c r="L58" s="1797"/>
      <c r="M58" s="1804"/>
      <c r="N58" s="1796"/>
      <c r="O58" s="1796"/>
      <c r="P58" s="1796"/>
      <c r="Q58" s="1796"/>
      <c r="R58" s="1796"/>
      <c r="S58" s="1797"/>
      <c r="T58" s="1798"/>
      <c r="U58" s="1796"/>
      <c r="V58" s="1797"/>
      <c r="W58" s="1804"/>
      <c r="X58" s="1796"/>
      <c r="Y58" s="1796"/>
      <c r="Z58" s="1796"/>
      <c r="AA58" s="1796"/>
      <c r="AB58" s="1796"/>
      <c r="AC58" s="1797"/>
      <c r="AD58" s="1798"/>
      <c r="AE58" s="1796"/>
      <c r="AF58" s="1797"/>
      <c r="AG58" s="1804"/>
      <c r="AH58" s="1796"/>
      <c r="AI58" s="1796"/>
      <c r="AJ58" s="1796"/>
      <c r="AK58" s="1796"/>
      <c r="AL58" s="1796"/>
      <c r="AM58" s="1797"/>
      <c r="AN58" s="1798"/>
      <c r="AO58" s="1796"/>
      <c r="AP58" s="1797"/>
      <c r="AQ58" s="1804"/>
      <c r="AR58" s="1796"/>
      <c r="AS58" s="1796"/>
      <c r="AT58" s="1796"/>
      <c r="AU58" s="1796"/>
      <c r="AV58" s="1796"/>
      <c r="AW58" s="1797"/>
      <c r="AX58" s="1798"/>
      <c r="AY58" s="1796"/>
      <c r="AZ58" s="1797"/>
      <c r="BA58" s="1804"/>
      <c r="BB58" s="1796"/>
      <c r="BC58" s="1796"/>
      <c r="BD58" s="1796"/>
      <c r="BE58" s="1796"/>
      <c r="BF58" s="1796"/>
      <c r="BG58" s="1797"/>
      <c r="BH58" s="1798"/>
      <c r="BI58" s="1796"/>
      <c r="BJ58" s="1797"/>
      <c r="BK58" s="1804"/>
      <c r="BL58" s="1796"/>
      <c r="BM58" s="1796"/>
      <c r="BN58" s="1796"/>
      <c r="BO58" s="1796"/>
      <c r="BP58" s="1796"/>
      <c r="BQ58" s="1797"/>
      <c r="BR58" s="1798"/>
      <c r="BS58" s="1796"/>
      <c r="BT58" s="1797"/>
      <c r="BU58" s="1804"/>
      <c r="BV58" s="1796"/>
      <c r="BW58" s="1796"/>
      <c r="BX58" s="1796"/>
      <c r="BY58" s="1796"/>
      <c r="BZ58" s="1796"/>
      <c r="CA58" s="1797"/>
      <c r="CB58" s="1798"/>
      <c r="CC58" s="1796"/>
      <c r="CD58" s="1797"/>
      <c r="CE58" s="1804"/>
    </row>
    <row r="59" spans="2:83" ht="14" thickTop="1" thickBot="1">
      <c r="B59" s="1800" t="s">
        <v>519</v>
      </c>
      <c r="C59" s="1800"/>
      <c r="D59" s="1800"/>
      <c r="E59" s="1800"/>
      <c r="F59" s="1800"/>
      <c r="G59" s="1800"/>
      <c r="H59" s="1800"/>
      <c r="I59" s="1801"/>
      <c r="J59" s="1800"/>
      <c r="K59" s="1800"/>
      <c r="L59" s="1801"/>
      <c r="M59" s="1802"/>
      <c r="N59" s="1800"/>
      <c r="O59" s="1800"/>
      <c r="P59" s="1800"/>
      <c r="Q59" s="1800"/>
      <c r="R59" s="1800"/>
      <c r="S59" s="1800"/>
      <c r="T59" s="1800"/>
      <c r="U59" s="1800"/>
      <c r="V59" s="1800"/>
      <c r="W59" s="1800"/>
      <c r="X59" s="1800"/>
      <c r="Y59" s="1800"/>
      <c r="Z59" s="1800"/>
      <c r="AA59" s="1800"/>
      <c r="AB59" s="1800"/>
      <c r="AC59" s="1800"/>
      <c r="AD59" s="1800"/>
      <c r="AE59" s="1800"/>
      <c r="AF59" s="1800"/>
      <c r="AG59" s="1800"/>
      <c r="AH59" s="1800"/>
      <c r="AI59" s="1800"/>
      <c r="AJ59" s="1800"/>
      <c r="AK59" s="1800"/>
      <c r="AL59" s="1800"/>
      <c r="AM59" s="1800"/>
      <c r="AN59" s="1800"/>
      <c r="AO59" s="1800"/>
      <c r="AP59" s="1800"/>
      <c r="AQ59" s="1800"/>
      <c r="AR59" s="1800"/>
      <c r="AS59" s="1800"/>
      <c r="AT59" s="1800"/>
      <c r="AU59" s="1800"/>
      <c r="AV59" s="1800"/>
      <c r="AW59" s="1800"/>
      <c r="AX59" s="1800"/>
      <c r="AY59" s="1800"/>
      <c r="AZ59" s="1800"/>
      <c r="BA59" s="1800"/>
      <c r="BB59" s="1800"/>
      <c r="BC59" s="1800"/>
      <c r="BD59" s="1800"/>
      <c r="BE59" s="1800"/>
      <c r="BF59" s="1800"/>
      <c r="BG59" s="1800"/>
      <c r="BH59" s="1800"/>
      <c r="BI59" s="1800"/>
      <c r="BJ59" s="1800"/>
      <c r="BK59" s="1800"/>
      <c r="BL59" s="1800"/>
      <c r="BM59" s="1800"/>
      <c r="BN59" s="1800"/>
      <c r="BO59" s="1800"/>
      <c r="BP59" s="1800"/>
      <c r="BQ59" s="1800"/>
      <c r="BR59" s="1800"/>
      <c r="BS59" s="1800"/>
      <c r="BT59" s="1800"/>
      <c r="BU59" s="1800"/>
      <c r="BV59" s="1800"/>
      <c r="BW59" s="1800"/>
      <c r="BX59" s="1800"/>
      <c r="BY59" s="1800"/>
      <c r="BZ59" s="1800"/>
      <c r="CA59" s="1800"/>
      <c r="CB59" s="1800"/>
      <c r="CC59" s="1800"/>
      <c r="CD59" s="1800"/>
      <c r="CE59" s="1800"/>
    </row>
    <row r="60" spans="2:83">
      <c r="B60" s="1792"/>
      <c r="C60" s="1805"/>
      <c r="D60" s="1581"/>
      <c r="E60" s="1581"/>
      <c r="F60" s="1581"/>
      <c r="G60" s="1581"/>
      <c r="H60" s="1581"/>
      <c r="I60" s="1780"/>
      <c r="J60" s="1803"/>
      <c r="K60" s="1581"/>
      <c r="L60" s="1780"/>
      <c r="M60" s="1781"/>
      <c r="N60" s="1581"/>
      <c r="O60" s="1581"/>
      <c r="P60" s="1581"/>
      <c r="Q60" s="1581"/>
      <c r="R60" s="1581"/>
      <c r="S60" s="1780"/>
      <c r="T60" s="1803"/>
      <c r="U60" s="1581"/>
      <c r="V60" s="1780"/>
      <c r="W60" s="1781"/>
      <c r="X60" s="1581"/>
      <c r="Y60" s="1581"/>
      <c r="Z60" s="1581"/>
      <c r="AA60" s="1581"/>
      <c r="AB60" s="1581"/>
      <c r="AC60" s="1780"/>
      <c r="AD60" s="1803"/>
      <c r="AE60" s="1581"/>
      <c r="AF60" s="1780"/>
      <c r="AG60" s="1781"/>
      <c r="AH60" s="1581"/>
      <c r="AI60" s="1581"/>
      <c r="AJ60" s="1581"/>
      <c r="AK60" s="1581"/>
      <c r="AL60" s="1581"/>
      <c r="AM60" s="1780"/>
      <c r="AN60" s="1803"/>
      <c r="AO60" s="1581"/>
      <c r="AP60" s="1780"/>
      <c r="AQ60" s="1781"/>
      <c r="AR60" s="1581"/>
      <c r="AS60" s="1581"/>
      <c r="AT60" s="1581"/>
      <c r="AU60" s="1581"/>
      <c r="AV60" s="1581"/>
      <c r="AW60" s="1780"/>
      <c r="AX60" s="1803"/>
      <c r="AY60" s="1581"/>
      <c r="AZ60" s="1780"/>
      <c r="BA60" s="1781"/>
      <c r="BB60" s="1581"/>
      <c r="BC60" s="1581"/>
      <c r="BD60" s="1581"/>
      <c r="BE60" s="1581"/>
      <c r="BF60" s="1581"/>
      <c r="BG60" s="1780"/>
      <c r="BH60" s="1803"/>
      <c r="BI60" s="1581"/>
      <c r="BJ60" s="1780"/>
      <c r="BK60" s="1781"/>
      <c r="BL60" s="1581"/>
      <c r="BM60" s="1581"/>
      <c r="BN60" s="1581"/>
      <c r="BO60" s="1581"/>
      <c r="BP60" s="1581"/>
      <c r="BQ60" s="1780"/>
      <c r="BR60" s="1803"/>
      <c r="BS60" s="1581"/>
      <c r="BT60" s="1780"/>
      <c r="BU60" s="1781"/>
      <c r="BV60" s="1581"/>
      <c r="BW60" s="1581"/>
      <c r="BX60" s="1581"/>
      <c r="BY60" s="1581"/>
      <c r="BZ60" s="1581"/>
      <c r="CA60" s="1780"/>
      <c r="CB60" s="1803"/>
      <c r="CC60" s="1581"/>
      <c r="CD60" s="1780"/>
      <c r="CE60" s="1781"/>
    </row>
    <row r="61" spans="2:83">
      <c r="B61" s="1791" t="s">
        <v>1285</v>
      </c>
      <c r="C61" s="1042" t="s">
        <v>494</v>
      </c>
      <c r="D61" s="1806"/>
      <c r="E61" s="1806"/>
      <c r="F61" s="1806"/>
      <c r="G61" s="1806"/>
      <c r="H61" s="1806"/>
      <c r="I61" s="1807"/>
      <c r="J61" s="1808"/>
      <c r="K61" s="1806"/>
      <c r="L61" s="1807"/>
      <c r="M61" s="1809"/>
      <c r="N61" s="1806"/>
      <c r="O61" s="1806"/>
      <c r="P61" s="1806"/>
      <c r="Q61" s="1806"/>
      <c r="R61" s="1806"/>
      <c r="S61" s="1807"/>
      <c r="T61" s="1808"/>
      <c r="U61" s="1806"/>
      <c r="V61" s="1807"/>
      <c r="W61" s="1809"/>
      <c r="X61" s="1806"/>
      <c r="Y61" s="1806"/>
      <c r="Z61" s="1806"/>
      <c r="AA61" s="1806"/>
      <c r="AB61" s="1806"/>
      <c r="AC61" s="1807"/>
      <c r="AD61" s="1808"/>
      <c r="AE61" s="1806"/>
      <c r="AF61" s="1807"/>
      <c r="AG61" s="1809"/>
      <c r="AH61" s="1806"/>
      <c r="AI61" s="1806"/>
      <c r="AJ61" s="1806"/>
      <c r="AK61" s="1806"/>
      <c r="AL61" s="1806"/>
      <c r="AM61" s="1807"/>
      <c r="AN61" s="1808"/>
      <c r="AO61" s="1806"/>
      <c r="AP61" s="1807"/>
      <c r="AQ61" s="1809"/>
      <c r="AR61" s="1806"/>
      <c r="AS61" s="1806"/>
      <c r="AT61" s="1806"/>
      <c r="AU61" s="1806"/>
      <c r="AV61" s="1806"/>
      <c r="AW61" s="1807"/>
      <c r="AX61" s="1808"/>
      <c r="AY61" s="1806"/>
      <c r="AZ61" s="1807"/>
      <c r="BA61" s="1809"/>
      <c r="BB61" s="1806"/>
      <c r="BC61" s="1806"/>
      <c r="BD61" s="1806"/>
      <c r="BE61" s="1806"/>
      <c r="BF61" s="1806"/>
      <c r="BG61" s="1807"/>
      <c r="BH61" s="1808"/>
      <c r="BI61" s="1806"/>
      <c r="BJ61" s="1807"/>
      <c r="BK61" s="1809"/>
      <c r="BL61" s="1806"/>
      <c r="BM61" s="1806"/>
      <c r="BN61" s="1806"/>
      <c r="BO61" s="1806"/>
      <c r="BP61" s="1806"/>
      <c r="BQ61" s="1807"/>
      <c r="BR61" s="1808"/>
      <c r="BS61" s="1806"/>
      <c r="BT61" s="1807"/>
      <c r="BU61" s="1809"/>
      <c r="BV61" s="1806"/>
      <c r="BW61" s="1806"/>
      <c r="BX61" s="1806"/>
      <c r="BY61" s="1806"/>
      <c r="BZ61" s="1806"/>
      <c r="CA61" s="1807"/>
      <c r="CB61" s="1808"/>
      <c r="CC61" s="1806"/>
      <c r="CD61" s="1807"/>
      <c r="CE61" s="1809"/>
    </row>
    <row r="62" spans="2:83">
      <c r="B62" s="148" t="s">
        <v>1286</v>
      </c>
      <c r="C62" s="48" t="s">
        <v>494</v>
      </c>
      <c r="D62" s="1742"/>
      <c r="E62" s="1742"/>
      <c r="F62" s="1742"/>
      <c r="G62" s="1742"/>
      <c r="H62" s="1742"/>
      <c r="I62" s="1810"/>
      <c r="J62" s="1742"/>
      <c r="K62" s="1742"/>
      <c r="L62" s="1810"/>
      <c r="M62" s="1727"/>
      <c r="N62" s="1742"/>
      <c r="O62" s="1742"/>
      <c r="P62" s="1742"/>
      <c r="Q62" s="1742"/>
      <c r="R62" s="1742"/>
      <c r="S62" s="1810"/>
      <c r="T62" s="1742"/>
      <c r="U62" s="1742"/>
      <c r="V62" s="1810"/>
      <c r="W62" s="1727"/>
      <c r="X62" s="1742"/>
      <c r="Y62" s="1742"/>
      <c r="Z62" s="1742"/>
      <c r="AA62" s="1742"/>
      <c r="AB62" s="1742"/>
      <c r="AC62" s="1810"/>
      <c r="AD62" s="1742"/>
      <c r="AE62" s="1742"/>
      <c r="AF62" s="1810"/>
      <c r="AG62" s="1727"/>
      <c r="AH62" s="1742"/>
      <c r="AI62" s="1742"/>
      <c r="AJ62" s="1742"/>
      <c r="AK62" s="1742"/>
      <c r="AL62" s="1742"/>
      <c r="AM62" s="1810"/>
      <c r="AN62" s="1742"/>
      <c r="AO62" s="1742"/>
      <c r="AP62" s="1810"/>
      <c r="AQ62" s="1727"/>
      <c r="AR62" s="1742"/>
      <c r="AS62" s="1742"/>
      <c r="AT62" s="1742"/>
      <c r="AU62" s="1742"/>
      <c r="AV62" s="1742"/>
      <c r="AW62" s="1810"/>
      <c r="AX62" s="1742"/>
      <c r="AY62" s="1742"/>
      <c r="AZ62" s="1810"/>
      <c r="BA62" s="1727"/>
      <c r="BB62" s="1742"/>
      <c r="BC62" s="1742"/>
      <c r="BD62" s="1742"/>
      <c r="BE62" s="1742"/>
      <c r="BF62" s="1742"/>
      <c r="BG62" s="1810"/>
      <c r="BH62" s="1742"/>
      <c r="BI62" s="1742"/>
      <c r="BJ62" s="1810"/>
      <c r="BK62" s="1727"/>
      <c r="BL62" s="1742"/>
      <c r="BM62" s="1742"/>
      <c r="BN62" s="1742"/>
      <c r="BO62" s="1742"/>
      <c r="BP62" s="1742"/>
      <c r="BQ62" s="1810"/>
      <c r="BR62" s="1742"/>
      <c r="BS62" s="1742"/>
      <c r="BT62" s="1810"/>
      <c r="BU62" s="1727"/>
      <c r="BV62" s="1742"/>
      <c r="BW62" s="1742"/>
      <c r="BX62" s="1742"/>
      <c r="BY62" s="1742"/>
      <c r="BZ62" s="1742"/>
      <c r="CA62" s="1810"/>
      <c r="CB62" s="1742"/>
      <c r="CC62" s="1742"/>
      <c r="CD62" s="1810"/>
      <c r="CE62" s="1727"/>
    </row>
    <row r="63" spans="2:83" s="668" customFormat="1" ht="13" thickBot="1">
      <c r="B63" s="1811" t="s">
        <v>718</v>
      </c>
      <c r="C63" s="1812" t="s">
        <v>494</v>
      </c>
      <c r="D63" s="1813"/>
      <c r="E63" s="1813"/>
      <c r="F63" s="1813"/>
      <c r="G63" s="1813"/>
      <c r="H63" s="1813"/>
      <c r="I63" s="1814"/>
      <c r="J63" s="1815"/>
      <c r="K63" s="1813"/>
      <c r="L63" s="1814"/>
      <c r="M63" s="1816"/>
      <c r="N63" s="1813"/>
      <c r="O63" s="1813"/>
      <c r="P63" s="1813"/>
      <c r="Q63" s="1813"/>
      <c r="R63" s="1813"/>
      <c r="S63" s="1814"/>
      <c r="T63" s="1815"/>
      <c r="U63" s="1813"/>
      <c r="V63" s="1814"/>
      <c r="W63" s="1816"/>
      <c r="X63" s="1813"/>
      <c r="Y63" s="1813"/>
      <c r="Z63" s="1813"/>
      <c r="AA63" s="1813"/>
      <c r="AB63" s="1813"/>
      <c r="AC63" s="1814"/>
      <c r="AD63" s="1815"/>
      <c r="AE63" s="1813"/>
      <c r="AF63" s="1814"/>
      <c r="AG63" s="1816"/>
      <c r="AH63" s="1813"/>
      <c r="AI63" s="1813"/>
      <c r="AJ63" s="1813"/>
      <c r="AK63" s="1813"/>
      <c r="AL63" s="1813"/>
      <c r="AM63" s="1814"/>
      <c r="AN63" s="1815"/>
      <c r="AO63" s="1813"/>
      <c r="AP63" s="1814"/>
      <c r="AQ63" s="1816"/>
      <c r="AR63" s="1813"/>
      <c r="AS63" s="1813"/>
      <c r="AT63" s="1813"/>
      <c r="AU63" s="1813"/>
      <c r="AV63" s="1813"/>
      <c r="AW63" s="1814"/>
      <c r="AX63" s="1815"/>
      <c r="AY63" s="1813"/>
      <c r="AZ63" s="1814"/>
      <c r="BA63" s="1816"/>
      <c r="BB63" s="1813"/>
      <c r="BC63" s="1813"/>
      <c r="BD63" s="1813"/>
      <c r="BE63" s="1813"/>
      <c r="BF63" s="1813"/>
      <c r="BG63" s="1814"/>
      <c r="BH63" s="1815"/>
      <c r="BI63" s="1813"/>
      <c r="BJ63" s="1814"/>
      <c r="BK63" s="1816"/>
      <c r="BL63" s="1813"/>
      <c r="BM63" s="1813"/>
      <c r="BN63" s="1813"/>
      <c r="BO63" s="1813"/>
      <c r="BP63" s="1813"/>
      <c r="BQ63" s="1814"/>
      <c r="BR63" s="1815"/>
      <c r="BS63" s="1813"/>
      <c r="BT63" s="1814"/>
      <c r="BU63" s="1816"/>
      <c r="BV63" s="1813"/>
      <c r="BW63" s="1813"/>
      <c r="BX63" s="1813"/>
      <c r="BY63" s="1813"/>
      <c r="BZ63" s="1813"/>
      <c r="CA63" s="1814"/>
      <c r="CB63" s="1815"/>
      <c r="CC63" s="1813"/>
      <c r="CD63" s="1814"/>
      <c r="CE63" s="1816"/>
    </row>
    <row r="64" spans="2:83" ht="14" thickTop="1" thickBot="1">
      <c r="B64" s="1800" t="s">
        <v>519</v>
      </c>
      <c r="C64" s="1800"/>
      <c r="D64" s="1800"/>
      <c r="E64" s="1800"/>
      <c r="F64" s="1800"/>
      <c r="G64" s="1800"/>
      <c r="H64" s="1800"/>
      <c r="I64" s="1801"/>
      <c r="J64" s="1800"/>
      <c r="K64" s="1800"/>
      <c r="L64" s="1801"/>
      <c r="M64" s="1802"/>
      <c r="N64" s="1800"/>
      <c r="O64" s="1800"/>
      <c r="P64" s="1800"/>
      <c r="Q64" s="1800"/>
      <c r="R64" s="1800"/>
      <c r="S64" s="1800"/>
      <c r="T64" s="1800"/>
      <c r="U64" s="1800"/>
      <c r="V64" s="1800"/>
      <c r="W64" s="1800"/>
      <c r="X64" s="1800"/>
      <c r="Y64" s="1800"/>
      <c r="Z64" s="1800"/>
      <c r="AA64" s="1800"/>
      <c r="AB64" s="1800"/>
      <c r="AC64" s="1800"/>
      <c r="AD64" s="1800"/>
      <c r="AE64" s="1800"/>
      <c r="AF64" s="1800"/>
      <c r="AG64" s="1800"/>
      <c r="AH64" s="1800"/>
      <c r="AI64" s="1800"/>
      <c r="AJ64" s="1800"/>
      <c r="AK64" s="1800"/>
      <c r="AL64" s="1800"/>
      <c r="AM64" s="1800"/>
      <c r="AN64" s="1800"/>
      <c r="AO64" s="1800"/>
      <c r="AP64" s="1800"/>
      <c r="AQ64" s="1800"/>
      <c r="AR64" s="1800"/>
      <c r="AS64" s="1800"/>
      <c r="AT64" s="1800"/>
      <c r="AU64" s="1800"/>
      <c r="AV64" s="1800"/>
      <c r="AW64" s="1800"/>
      <c r="AX64" s="1800"/>
      <c r="AY64" s="1800"/>
      <c r="AZ64" s="1800"/>
      <c r="BA64" s="1800"/>
      <c r="BB64" s="1800"/>
      <c r="BC64" s="1800"/>
      <c r="BD64" s="1800"/>
      <c r="BE64" s="1800"/>
      <c r="BF64" s="1800"/>
      <c r="BG64" s="1800"/>
      <c r="BH64" s="1800"/>
      <c r="BI64" s="1800"/>
      <c r="BJ64" s="1800"/>
      <c r="BK64" s="1800"/>
      <c r="BL64" s="1800"/>
      <c r="BM64" s="1800"/>
      <c r="BN64" s="1800"/>
      <c r="BO64" s="1800"/>
      <c r="BP64" s="1800"/>
      <c r="BQ64" s="1800"/>
      <c r="BR64" s="1800"/>
      <c r="BS64" s="1800"/>
      <c r="BT64" s="1800"/>
      <c r="BU64" s="1800"/>
      <c r="BV64" s="1800"/>
      <c r="BW64" s="1800"/>
      <c r="BX64" s="1800"/>
      <c r="BY64" s="1800"/>
      <c r="BZ64" s="1800"/>
      <c r="CA64" s="1800"/>
      <c r="CB64" s="1800"/>
      <c r="CC64" s="1800"/>
      <c r="CD64" s="1800"/>
      <c r="CE64" s="1800"/>
    </row>
    <row r="66" spans="2:83">
      <c r="B66" s="1790" t="s">
        <v>1287</v>
      </c>
      <c r="C66" s="1042"/>
      <c r="D66" s="1817"/>
      <c r="E66" s="1817"/>
      <c r="F66" s="1817"/>
      <c r="G66" s="1817"/>
      <c r="H66" s="1817"/>
      <c r="I66" s="1818"/>
      <c r="J66" s="1818"/>
      <c r="K66" s="1818"/>
      <c r="L66" s="1818"/>
      <c r="M66" s="1819"/>
      <c r="N66" s="1817"/>
      <c r="O66" s="1817"/>
      <c r="P66" s="1817"/>
      <c r="Q66" s="1817"/>
      <c r="R66" s="1817"/>
      <c r="S66" s="1817"/>
      <c r="T66" s="1817"/>
      <c r="U66" s="1817"/>
      <c r="V66" s="1817"/>
      <c r="W66" s="1820"/>
      <c r="X66" s="1817"/>
      <c r="Y66" s="1817"/>
      <c r="Z66" s="1817"/>
      <c r="AA66" s="1817"/>
      <c r="AB66" s="1817"/>
      <c r="AC66" s="1817"/>
      <c r="AD66" s="1817"/>
      <c r="AE66" s="1817"/>
      <c r="AF66" s="1817"/>
      <c r="AG66" s="1820"/>
      <c r="AH66" s="1817"/>
      <c r="AI66" s="1817"/>
      <c r="AJ66" s="1817"/>
      <c r="AK66" s="1817"/>
      <c r="AL66" s="1817"/>
      <c r="AM66" s="1821"/>
      <c r="AN66" s="1817"/>
      <c r="AO66" s="1817"/>
      <c r="AP66" s="1821"/>
      <c r="AQ66" s="1822"/>
      <c r="AR66" s="1817"/>
      <c r="AS66" s="1817"/>
      <c r="AT66" s="1817"/>
      <c r="AU66" s="1817"/>
      <c r="AV66" s="1817"/>
      <c r="AW66" s="1823"/>
      <c r="AX66" s="1817"/>
      <c r="AY66" s="1817"/>
      <c r="AZ66" s="1823"/>
      <c r="BA66" s="1824"/>
      <c r="BB66" s="1817"/>
      <c r="BC66" s="1817"/>
      <c r="BD66" s="1817"/>
      <c r="BE66" s="1817"/>
      <c r="BF66" s="1817"/>
      <c r="BG66" s="1823"/>
      <c r="BH66" s="1817"/>
      <c r="BI66" s="1817"/>
      <c r="BJ66" s="1823"/>
      <c r="BK66" s="1824"/>
      <c r="BL66" s="1817"/>
      <c r="BM66" s="1817"/>
      <c r="BN66" s="1817"/>
      <c r="BO66" s="1817"/>
      <c r="BP66" s="1817"/>
      <c r="BQ66" s="1823"/>
      <c r="BR66" s="1817"/>
      <c r="BS66" s="1817"/>
      <c r="BT66" s="1823"/>
      <c r="BU66" s="1824"/>
      <c r="BV66" s="1817"/>
      <c r="BW66" s="1817"/>
      <c r="BX66" s="1817"/>
      <c r="BY66" s="1817"/>
      <c r="BZ66" s="1817"/>
      <c r="CA66" s="1823"/>
      <c r="CB66" s="1817"/>
      <c r="CC66" s="1817"/>
      <c r="CD66" s="1823"/>
      <c r="CE66" s="1824"/>
    </row>
    <row r="67" spans="2:83">
      <c r="B67" s="1792" t="s">
        <v>520</v>
      </c>
      <c r="D67" s="1725"/>
      <c r="E67" s="1725"/>
      <c r="F67" s="1725"/>
      <c r="G67" s="1725"/>
      <c r="H67" s="1725"/>
      <c r="I67" s="1825"/>
      <c r="J67" s="1825"/>
      <c r="K67" s="1825"/>
      <c r="L67" s="1825"/>
      <c r="M67" s="1826"/>
      <c r="N67" s="1725"/>
      <c r="O67" s="1725"/>
      <c r="P67" s="1725"/>
      <c r="Q67" s="1725"/>
      <c r="R67" s="1725"/>
      <c r="S67" s="1825"/>
      <c r="T67" s="1725"/>
      <c r="U67" s="1725"/>
      <c r="V67" s="1825"/>
      <c r="W67" s="1827"/>
      <c r="X67" s="1725"/>
      <c r="Y67" s="1725"/>
      <c r="Z67" s="1725"/>
      <c r="AA67" s="1725"/>
      <c r="AB67" s="1725"/>
      <c r="AC67" s="1825"/>
      <c r="AD67" s="1725"/>
      <c r="AE67" s="1725"/>
      <c r="AF67" s="1825"/>
      <c r="AG67" s="1827"/>
      <c r="AH67" s="1725"/>
      <c r="AI67" s="1725"/>
      <c r="AJ67" s="1725"/>
      <c r="AK67" s="1725"/>
      <c r="AL67" s="1725"/>
      <c r="AM67" s="1726"/>
      <c r="AN67" s="1725"/>
      <c r="AO67" s="1725"/>
      <c r="AP67" s="1726"/>
      <c r="AQ67" s="1828"/>
      <c r="AR67" s="1725"/>
      <c r="AS67" s="1725"/>
      <c r="AT67" s="1725"/>
      <c r="AU67" s="1725"/>
      <c r="AV67" s="1725"/>
      <c r="AW67" s="1726"/>
      <c r="AX67" s="1725"/>
      <c r="AY67" s="1725"/>
      <c r="AZ67" s="1726"/>
      <c r="BA67" s="1828"/>
      <c r="BB67" s="1725"/>
      <c r="BC67" s="1725"/>
      <c r="BD67" s="1725"/>
      <c r="BE67" s="1725"/>
      <c r="BF67" s="1725"/>
      <c r="BG67" s="1726"/>
      <c r="BH67" s="1725"/>
      <c r="BI67" s="1725"/>
      <c r="BJ67" s="1726"/>
      <c r="BK67" s="1828"/>
      <c r="BL67" s="1725"/>
      <c r="BM67" s="1725"/>
      <c r="BN67" s="1725"/>
      <c r="BO67" s="1725"/>
      <c r="BP67" s="1725"/>
      <c r="BQ67" s="1726"/>
      <c r="BR67" s="1725"/>
      <c r="BS67" s="1725"/>
      <c r="BT67" s="1726"/>
      <c r="BU67" s="1828"/>
      <c r="BV67" s="1725"/>
      <c r="BW67" s="1725"/>
      <c r="BX67" s="1725"/>
      <c r="BY67" s="1725"/>
      <c r="BZ67" s="1725"/>
      <c r="CA67" s="1726"/>
      <c r="CB67" s="1725"/>
      <c r="CC67" s="1725"/>
      <c r="CD67" s="1726"/>
      <c r="CE67" s="1828"/>
    </row>
    <row r="68" spans="2:83">
      <c r="B68" s="1792" t="s">
        <v>521</v>
      </c>
      <c r="D68" s="1725"/>
      <c r="E68" s="1725"/>
      <c r="F68" s="1725"/>
      <c r="G68" s="1725"/>
      <c r="H68" s="1725"/>
      <c r="I68" s="1825"/>
      <c r="J68" s="1825"/>
      <c r="K68" s="1825"/>
      <c r="L68" s="1825"/>
      <c r="M68" s="1826"/>
      <c r="N68" s="1725"/>
      <c r="O68" s="1725"/>
      <c r="P68" s="1725"/>
      <c r="Q68" s="1725"/>
      <c r="R68" s="1725"/>
      <c r="S68" s="1825"/>
      <c r="T68" s="1725"/>
      <c r="U68" s="1725"/>
      <c r="V68" s="1825"/>
      <c r="W68" s="1827"/>
      <c r="X68" s="1725"/>
      <c r="Y68" s="1725"/>
      <c r="Z68" s="1725"/>
      <c r="AA68" s="1725"/>
      <c r="AB68" s="1725"/>
      <c r="AC68" s="1825"/>
      <c r="AD68" s="1725"/>
      <c r="AE68" s="1725"/>
      <c r="AF68" s="1825"/>
      <c r="AG68" s="1827"/>
      <c r="AH68" s="1725"/>
      <c r="AI68" s="1725"/>
      <c r="AJ68" s="1725"/>
      <c r="AK68" s="1725"/>
      <c r="AL68" s="1725"/>
      <c r="AM68" s="1726"/>
      <c r="AN68" s="1725"/>
      <c r="AO68" s="1725"/>
      <c r="AP68" s="1726"/>
      <c r="AQ68" s="1828"/>
      <c r="AR68" s="1725"/>
      <c r="AS68" s="1725"/>
      <c r="AT68" s="1725"/>
      <c r="AU68" s="1725"/>
      <c r="AV68" s="1725"/>
      <c r="AW68" s="1726"/>
      <c r="AX68" s="1725"/>
      <c r="AY68" s="1725"/>
      <c r="AZ68" s="1726"/>
      <c r="BA68" s="1828"/>
      <c r="BB68" s="1725"/>
      <c r="BC68" s="1725"/>
      <c r="BD68" s="1725"/>
      <c r="BE68" s="1725"/>
      <c r="BF68" s="1725"/>
      <c r="BG68" s="1726"/>
      <c r="BH68" s="1725"/>
      <c r="BI68" s="1725"/>
      <c r="BJ68" s="1726"/>
      <c r="BK68" s="1828"/>
      <c r="BL68" s="1725"/>
      <c r="BM68" s="1725"/>
      <c r="BN68" s="1725"/>
      <c r="BO68" s="1725"/>
      <c r="BP68" s="1725"/>
      <c r="BQ68" s="1726"/>
      <c r="BR68" s="1725"/>
      <c r="BS68" s="1725"/>
      <c r="BT68" s="1726"/>
      <c r="BU68" s="1828"/>
      <c r="BV68" s="1725"/>
      <c r="BW68" s="1725"/>
      <c r="BX68" s="1725"/>
      <c r="BY68" s="1725"/>
      <c r="BZ68" s="1725"/>
      <c r="CA68" s="1726"/>
      <c r="CB68" s="1725"/>
      <c r="CC68" s="1725"/>
      <c r="CD68" s="1726"/>
      <c r="CE68" s="1828"/>
    </row>
    <row r="69" spans="2:83" ht="13" thickBot="1">
      <c r="B69" s="1794" t="s">
        <v>522</v>
      </c>
      <c r="C69" s="1795"/>
      <c r="D69" s="1829"/>
      <c r="E69" s="1829"/>
      <c r="F69" s="1829"/>
      <c r="G69" s="1829"/>
      <c r="H69" s="1829"/>
      <c r="I69" s="1825"/>
      <c r="J69" s="1830"/>
      <c r="K69" s="1830"/>
      <c r="L69" s="1825"/>
      <c r="M69" s="1831"/>
      <c r="N69" s="1829"/>
      <c r="O69" s="1829"/>
      <c r="P69" s="1829"/>
      <c r="Q69" s="1829"/>
      <c r="R69" s="1829"/>
      <c r="S69" s="1830"/>
      <c r="T69" s="1830"/>
      <c r="U69" s="1829"/>
      <c r="V69" s="1830"/>
      <c r="W69" s="1832"/>
      <c r="X69" s="1829"/>
      <c r="Y69" s="1829"/>
      <c r="Z69" s="1829"/>
      <c r="AA69" s="1829"/>
      <c r="AB69" s="1829"/>
      <c r="AC69" s="1830"/>
      <c r="AD69" s="1830"/>
      <c r="AE69" s="1829"/>
      <c r="AF69" s="1830"/>
      <c r="AG69" s="1832"/>
      <c r="AH69" s="1829"/>
      <c r="AI69" s="1829"/>
      <c r="AJ69" s="1829"/>
      <c r="AK69" s="1829"/>
      <c r="AL69" s="1829"/>
      <c r="AM69" s="1833"/>
      <c r="AN69" s="1830"/>
      <c r="AO69" s="1829"/>
      <c r="AP69" s="1833"/>
      <c r="AQ69" s="1834"/>
      <c r="AR69" s="1829"/>
      <c r="AS69" s="1829"/>
      <c r="AT69" s="1829"/>
      <c r="AU69" s="1829"/>
      <c r="AV69" s="1829"/>
      <c r="AW69" s="1833"/>
      <c r="AX69" s="1830"/>
      <c r="AY69" s="1829"/>
      <c r="AZ69" s="1833"/>
      <c r="BA69" s="1834"/>
      <c r="BB69" s="1829"/>
      <c r="BC69" s="1829"/>
      <c r="BD69" s="1829"/>
      <c r="BE69" s="1829"/>
      <c r="BF69" s="1829"/>
      <c r="BG69" s="1833"/>
      <c r="BH69" s="1830"/>
      <c r="BI69" s="1829"/>
      <c r="BJ69" s="1833"/>
      <c r="BK69" s="1834"/>
      <c r="BL69" s="1829"/>
      <c r="BM69" s="1829"/>
      <c r="BN69" s="1829"/>
      <c r="BO69" s="1829"/>
      <c r="BP69" s="1829"/>
      <c r="BQ69" s="1833"/>
      <c r="BR69" s="1830"/>
      <c r="BS69" s="1829"/>
      <c r="BT69" s="1833"/>
      <c r="BU69" s="1834"/>
      <c r="BV69" s="1829"/>
      <c r="BW69" s="1829"/>
      <c r="BX69" s="1829"/>
      <c r="BY69" s="1829"/>
      <c r="BZ69" s="1829"/>
      <c r="CA69" s="1833"/>
      <c r="CB69" s="1830"/>
      <c r="CC69" s="1829"/>
      <c r="CD69" s="1833"/>
      <c r="CE69" s="1834"/>
    </row>
    <row r="70" spans="2:83" ht="14" thickTop="1" thickBot="1">
      <c r="B70" s="1800" t="s">
        <v>519</v>
      </c>
      <c r="C70" s="1800"/>
      <c r="D70" s="1800"/>
      <c r="E70" s="1800"/>
      <c r="F70" s="1800"/>
      <c r="G70" s="1800"/>
      <c r="H70" s="1800"/>
      <c r="I70" s="1801"/>
      <c r="J70" s="1800"/>
      <c r="K70" s="1800"/>
      <c r="L70" s="1801"/>
      <c r="M70" s="1802"/>
      <c r="N70" s="1800"/>
      <c r="O70" s="1800"/>
      <c r="P70" s="1800"/>
      <c r="Q70" s="1800"/>
      <c r="R70" s="1800"/>
      <c r="S70" s="1800"/>
      <c r="T70" s="1800"/>
      <c r="U70" s="1800"/>
      <c r="V70" s="1800"/>
      <c r="W70" s="1800"/>
      <c r="X70" s="1800"/>
      <c r="Y70" s="1800"/>
      <c r="Z70" s="1800"/>
      <c r="AA70" s="1800"/>
      <c r="AB70" s="1800"/>
      <c r="AC70" s="1800"/>
      <c r="AD70" s="1800"/>
      <c r="AE70" s="1800"/>
      <c r="AF70" s="1800"/>
      <c r="AG70" s="1800"/>
      <c r="AH70" s="1800"/>
      <c r="AI70" s="1800"/>
      <c r="AJ70" s="1800"/>
      <c r="AK70" s="1800"/>
      <c r="AL70" s="1800"/>
      <c r="AM70" s="1800"/>
      <c r="AN70" s="1800"/>
      <c r="AO70" s="1800"/>
      <c r="AP70" s="1800"/>
      <c r="AQ70" s="1800"/>
      <c r="AR70" s="1800"/>
      <c r="AS70" s="1800"/>
      <c r="AT70" s="1800"/>
      <c r="AU70" s="1800"/>
      <c r="AV70" s="1800"/>
      <c r="AW70" s="1800"/>
      <c r="AX70" s="1800"/>
      <c r="AY70" s="1800"/>
      <c r="AZ70" s="1800"/>
      <c r="BA70" s="1800"/>
      <c r="BB70" s="1800"/>
      <c r="BC70" s="1800"/>
      <c r="BD70" s="1800"/>
      <c r="BE70" s="1800"/>
      <c r="BF70" s="1800"/>
      <c r="BG70" s="1800"/>
      <c r="BH70" s="1800"/>
      <c r="BI70" s="1800"/>
      <c r="BJ70" s="1800"/>
      <c r="BK70" s="1800"/>
      <c r="BL70" s="1800"/>
      <c r="BM70" s="1800"/>
      <c r="BN70" s="1800"/>
      <c r="BO70" s="1800"/>
      <c r="BP70" s="1800"/>
      <c r="BQ70" s="1800"/>
      <c r="BR70" s="1800"/>
      <c r="BS70" s="1800"/>
      <c r="BT70" s="1800"/>
      <c r="BU70" s="1800"/>
      <c r="BV70" s="1800"/>
      <c r="BW70" s="1800"/>
      <c r="BX70" s="1800"/>
      <c r="BY70" s="1800"/>
      <c r="BZ70" s="1800"/>
      <c r="CA70" s="1800"/>
      <c r="CB70" s="1800"/>
      <c r="CC70" s="1800"/>
      <c r="CD70" s="1800"/>
      <c r="CE70" s="1800"/>
    </row>
    <row r="72" spans="2:83">
      <c r="B72" s="1790" t="s">
        <v>1287</v>
      </c>
      <c r="C72" s="1042"/>
      <c r="D72" s="1806"/>
      <c r="E72" s="1806"/>
      <c r="F72" s="1806"/>
      <c r="G72" s="1806"/>
      <c r="H72" s="1806"/>
      <c r="I72" s="1808"/>
      <c r="J72" s="1808"/>
      <c r="K72" s="1808"/>
      <c r="L72" s="1808"/>
      <c r="M72" s="1819"/>
      <c r="N72" s="1806"/>
      <c r="O72" s="1806"/>
      <c r="P72" s="1806"/>
      <c r="Q72" s="1806"/>
      <c r="R72" s="1806"/>
      <c r="S72" s="1806"/>
      <c r="T72" s="1806"/>
      <c r="U72" s="1806"/>
      <c r="V72" s="1806"/>
      <c r="W72" s="1835"/>
      <c r="X72" s="1806"/>
      <c r="Y72" s="1806"/>
      <c r="Z72" s="1806"/>
      <c r="AA72" s="1806"/>
      <c r="AB72" s="1806"/>
      <c r="AC72" s="1806"/>
      <c r="AD72" s="1806"/>
      <c r="AE72" s="1806"/>
      <c r="AF72" s="1806"/>
      <c r="AG72" s="1835"/>
      <c r="AH72" s="1806"/>
      <c r="AI72" s="1806"/>
      <c r="AJ72" s="1806"/>
      <c r="AK72" s="1806"/>
      <c r="AL72" s="1806"/>
      <c r="AM72" s="1836">
        <f>AM66</f>
        <v>0</v>
      </c>
      <c r="AN72" s="1808"/>
      <c r="AO72" s="1808"/>
      <c r="AP72" s="1836">
        <f>AP66</f>
        <v>0</v>
      </c>
      <c r="AQ72" s="1837">
        <f t="shared" ref="AQ72:AQ76" si="0">AM72+AP72</f>
        <v>0</v>
      </c>
      <c r="AR72" s="1806"/>
      <c r="AS72" s="1806"/>
      <c r="AT72" s="1806"/>
      <c r="AU72" s="1806"/>
      <c r="AV72" s="1806"/>
      <c r="AW72" s="1838"/>
      <c r="AX72" s="1806"/>
      <c r="AY72" s="1806"/>
      <c r="AZ72" s="1838"/>
      <c r="BA72" s="1839"/>
      <c r="BB72" s="1806"/>
      <c r="BC72" s="1806"/>
      <c r="BD72" s="1806"/>
      <c r="BE72" s="1806"/>
      <c r="BF72" s="1806"/>
      <c r="BG72" s="1838"/>
      <c r="BH72" s="1806"/>
      <c r="BI72" s="1806"/>
      <c r="BJ72" s="1838"/>
      <c r="BK72" s="1839"/>
      <c r="BL72" s="1806"/>
      <c r="BM72" s="1806"/>
      <c r="BN72" s="1806"/>
      <c r="BO72" s="1806"/>
      <c r="BP72" s="1806"/>
      <c r="BQ72" s="1838"/>
      <c r="BR72" s="1806"/>
      <c r="BS72" s="1806"/>
      <c r="BT72" s="1838"/>
      <c r="BU72" s="1839"/>
      <c r="BV72" s="1806"/>
      <c r="BW72" s="1806"/>
      <c r="BX72" s="1806"/>
      <c r="BY72" s="1806"/>
      <c r="BZ72" s="1806"/>
      <c r="CA72" s="1838"/>
      <c r="CB72" s="1806"/>
      <c r="CC72" s="1806"/>
      <c r="CD72" s="1838"/>
      <c r="CE72" s="1839"/>
    </row>
    <row r="73" spans="2:83">
      <c r="B73" s="1792" t="s">
        <v>520</v>
      </c>
      <c r="D73" s="1725"/>
      <c r="E73" s="1725"/>
      <c r="F73" s="1725"/>
      <c r="G73" s="1725"/>
      <c r="H73" s="1725"/>
      <c r="I73" s="1825"/>
      <c r="J73" s="1825"/>
      <c r="K73" s="1825"/>
      <c r="L73" s="1825"/>
      <c r="M73" s="1826"/>
      <c r="N73" s="1725"/>
      <c r="O73" s="1725"/>
      <c r="P73" s="1725"/>
      <c r="Q73" s="1725"/>
      <c r="R73" s="1725"/>
      <c r="S73" s="1825"/>
      <c r="T73" s="1725"/>
      <c r="U73" s="1725"/>
      <c r="V73" s="1825"/>
      <c r="W73" s="1827"/>
      <c r="X73" s="1725"/>
      <c r="Y73" s="1725"/>
      <c r="Z73" s="1725"/>
      <c r="AA73" s="1725"/>
      <c r="AB73" s="1725"/>
      <c r="AC73" s="1825"/>
      <c r="AD73" s="1725"/>
      <c r="AE73" s="1725"/>
      <c r="AF73" s="1825"/>
      <c r="AG73" s="1827"/>
      <c r="AH73" s="1725"/>
      <c r="AI73" s="1725"/>
      <c r="AJ73" s="1725"/>
      <c r="AK73" s="1725"/>
      <c r="AL73" s="1725"/>
      <c r="AM73" s="1726" t="e">
        <f>AM67*#REF!</f>
        <v>#REF!</v>
      </c>
      <c r="AN73" s="1725"/>
      <c r="AO73" s="1725"/>
      <c r="AP73" s="1726" t="e">
        <f>AP67*#REF!</f>
        <v>#REF!</v>
      </c>
      <c r="AQ73" s="1828" t="e">
        <f t="shared" si="0"/>
        <v>#REF!</v>
      </c>
      <c r="AR73" s="1725"/>
      <c r="AS73" s="1725"/>
      <c r="AT73" s="1725"/>
      <c r="AU73" s="1725"/>
      <c r="AV73" s="1725"/>
      <c r="AW73" s="1726"/>
      <c r="AX73" s="1725"/>
      <c r="AY73" s="1725"/>
      <c r="AZ73" s="1726"/>
      <c r="BA73" s="1828"/>
      <c r="BB73" s="1725"/>
      <c r="BC73" s="1725"/>
      <c r="BD73" s="1725"/>
      <c r="BE73" s="1725"/>
      <c r="BF73" s="1725"/>
      <c r="BG73" s="1726"/>
      <c r="BH73" s="1725"/>
      <c r="BI73" s="1725"/>
      <c r="BJ73" s="1726"/>
      <c r="BK73" s="1828"/>
      <c r="BL73" s="1725"/>
      <c r="BM73" s="1725"/>
      <c r="BN73" s="1725"/>
      <c r="BO73" s="1725"/>
      <c r="BP73" s="1725"/>
      <c r="BQ73" s="1726"/>
      <c r="BR73" s="1725"/>
      <c r="BS73" s="1725"/>
      <c r="BT73" s="1726"/>
      <c r="BU73" s="1828"/>
      <c r="BV73" s="1725"/>
      <c r="BW73" s="1725"/>
      <c r="BX73" s="1725"/>
      <c r="BY73" s="1725"/>
      <c r="BZ73" s="1725"/>
      <c r="CA73" s="1726"/>
      <c r="CB73" s="1725"/>
      <c r="CC73" s="1725"/>
      <c r="CD73" s="1726"/>
      <c r="CE73" s="1828"/>
    </row>
    <row r="74" spans="2:83">
      <c r="B74" s="1792" t="s">
        <v>521</v>
      </c>
      <c r="D74" s="1725"/>
      <c r="E74" s="1725"/>
      <c r="F74" s="1725"/>
      <c r="G74" s="1725"/>
      <c r="H74" s="1725"/>
      <c r="I74" s="1825"/>
      <c r="J74" s="1825"/>
      <c r="K74" s="1825"/>
      <c r="L74" s="1825"/>
      <c r="M74" s="1826"/>
      <c r="N74" s="1725"/>
      <c r="O74" s="1725"/>
      <c r="P74" s="1725"/>
      <c r="Q74" s="1725"/>
      <c r="R74" s="1725"/>
      <c r="S74" s="1825"/>
      <c r="T74" s="1725"/>
      <c r="U74" s="1725"/>
      <c r="V74" s="1825"/>
      <c r="W74" s="1827"/>
      <c r="X74" s="1725"/>
      <c r="Y74" s="1725"/>
      <c r="Z74" s="1725"/>
      <c r="AA74" s="1725"/>
      <c r="AB74" s="1725"/>
      <c r="AC74" s="1825"/>
      <c r="AD74" s="1725"/>
      <c r="AE74" s="1725"/>
      <c r="AF74" s="1825"/>
      <c r="AG74" s="1827"/>
      <c r="AH74" s="1725"/>
      <c r="AI74" s="1725"/>
      <c r="AJ74" s="1725"/>
      <c r="AK74" s="1725"/>
      <c r="AL74" s="1725"/>
      <c r="AM74" s="1726" t="e">
        <f>AM68*#REF!</f>
        <v>#REF!</v>
      </c>
      <c r="AN74" s="1725"/>
      <c r="AO74" s="1725"/>
      <c r="AP74" s="1726" t="e">
        <f>AP68*#REF!</f>
        <v>#REF!</v>
      </c>
      <c r="AQ74" s="1828" t="e">
        <f t="shared" si="0"/>
        <v>#REF!</v>
      </c>
      <c r="AR74" s="1725"/>
      <c r="AS74" s="1725"/>
      <c r="AT74" s="1725"/>
      <c r="AU74" s="1725"/>
      <c r="AV74" s="1725"/>
      <c r="AW74" s="1726"/>
      <c r="AX74" s="1725"/>
      <c r="AY74" s="1725"/>
      <c r="AZ74" s="1726"/>
      <c r="BA74" s="1828"/>
      <c r="BB74" s="1725"/>
      <c r="BC74" s="1725"/>
      <c r="BD74" s="1725"/>
      <c r="BE74" s="1725"/>
      <c r="BF74" s="1725"/>
      <c r="BG74" s="1726"/>
      <c r="BH74" s="1725"/>
      <c r="BI74" s="1725"/>
      <c r="BJ74" s="1726"/>
      <c r="BK74" s="1828"/>
      <c r="BL74" s="1725"/>
      <c r="BM74" s="1725"/>
      <c r="BN74" s="1725"/>
      <c r="BO74" s="1725"/>
      <c r="BP74" s="1725"/>
      <c r="BQ74" s="1726"/>
      <c r="BR74" s="1725"/>
      <c r="BS74" s="1725"/>
      <c r="BT74" s="1726"/>
      <c r="BU74" s="1828"/>
      <c r="BV74" s="1725"/>
      <c r="BW74" s="1725"/>
      <c r="BX74" s="1725"/>
      <c r="BY74" s="1725"/>
      <c r="BZ74" s="1725"/>
      <c r="CA74" s="1726"/>
      <c r="CB74" s="1725"/>
      <c r="CC74" s="1725"/>
      <c r="CD74" s="1726"/>
      <c r="CE74" s="1828"/>
    </row>
    <row r="75" spans="2:83">
      <c r="B75" s="1792" t="s">
        <v>522</v>
      </c>
      <c r="D75" s="1742"/>
      <c r="E75" s="1742"/>
      <c r="F75" s="1742"/>
      <c r="G75" s="1742"/>
      <c r="H75" s="1742"/>
      <c r="I75" s="1840"/>
      <c r="J75" s="1840"/>
      <c r="K75" s="1840"/>
      <c r="L75" s="1840"/>
      <c r="M75" s="1826"/>
      <c r="N75" s="1742"/>
      <c r="O75" s="1742"/>
      <c r="P75" s="1742"/>
      <c r="Q75" s="1742"/>
      <c r="R75" s="1742"/>
      <c r="S75" s="1840"/>
      <c r="T75" s="1742"/>
      <c r="U75" s="1742"/>
      <c r="V75" s="1840"/>
      <c r="W75" s="1826"/>
      <c r="X75" s="1742"/>
      <c r="Y75" s="1742"/>
      <c r="Z75" s="1742"/>
      <c r="AA75" s="1742"/>
      <c r="AB75" s="1742"/>
      <c r="AC75" s="1840"/>
      <c r="AD75" s="1742"/>
      <c r="AE75" s="1742"/>
      <c r="AF75" s="1840"/>
      <c r="AG75" s="1826"/>
      <c r="AH75" s="1742"/>
      <c r="AI75" s="1742"/>
      <c r="AJ75" s="1742"/>
      <c r="AK75" s="1742"/>
      <c r="AL75" s="1742"/>
      <c r="AM75" s="1743" t="e">
        <f>AM72-AM73-AM74</f>
        <v>#REF!</v>
      </c>
      <c r="AN75" s="1742"/>
      <c r="AO75" s="1742"/>
      <c r="AP75" s="1743" t="e">
        <f>AP72-AP73-AP74</f>
        <v>#REF!</v>
      </c>
      <c r="AQ75" s="1793" t="e">
        <f t="shared" si="0"/>
        <v>#REF!</v>
      </c>
      <c r="AR75" s="1742"/>
      <c r="AS75" s="1742"/>
      <c r="AT75" s="1742"/>
      <c r="AU75" s="1742"/>
      <c r="AV75" s="1742"/>
      <c r="AW75" s="1743"/>
      <c r="AX75" s="1742"/>
      <c r="AY75" s="1742"/>
      <c r="AZ75" s="1743"/>
      <c r="BA75" s="1793"/>
      <c r="BB75" s="1742"/>
      <c r="BC75" s="1742"/>
      <c r="BD75" s="1742"/>
      <c r="BE75" s="1742"/>
      <c r="BF75" s="1742"/>
      <c r="BG75" s="1743"/>
      <c r="BH75" s="1742"/>
      <c r="BI75" s="1742"/>
      <c r="BJ75" s="1743"/>
      <c r="BK75" s="1793"/>
      <c r="BL75" s="1742"/>
      <c r="BM75" s="1742"/>
      <c r="BN75" s="1742"/>
      <c r="BO75" s="1742"/>
      <c r="BP75" s="1742"/>
      <c r="BQ75" s="1743"/>
      <c r="BR75" s="1742"/>
      <c r="BS75" s="1742"/>
      <c r="BT75" s="1743"/>
      <c r="BU75" s="1793"/>
      <c r="BV75" s="1742"/>
      <c r="BW75" s="1742"/>
      <c r="BX75" s="1742"/>
      <c r="BY75" s="1742"/>
      <c r="BZ75" s="1742"/>
      <c r="CA75" s="1743"/>
      <c r="CB75" s="1742"/>
      <c r="CC75" s="1742"/>
      <c r="CD75" s="1743"/>
      <c r="CE75" s="1793"/>
    </row>
    <row r="76" spans="2:83" ht="13" thickBot="1">
      <c r="B76" s="1841" t="s">
        <v>1215</v>
      </c>
      <c r="C76" s="1795"/>
      <c r="D76" s="1796"/>
      <c r="E76" s="1796"/>
      <c r="F76" s="1796"/>
      <c r="G76" s="1796"/>
      <c r="H76" s="1796"/>
      <c r="I76" s="1798"/>
      <c r="J76" s="1798"/>
      <c r="K76" s="1798"/>
      <c r="L76" s="1798"/>
      <c r="M76" s="1831"/>
      <c r="N76" s="1796"/>
      <c r="O76" s="1796"/>
      <c r="P76" s="1796"/>
      <c r="Q76" s="1796"/>
      <c r="R76" s="1796"/>
      <c r="S76" s="1798"/>
      <c r="T76" s="1798"/>
      <c r="U76" s="1796"/>
      <c r="V76" s="1798"/>
      <c r="W76" s="1831"/>
      <c r="X76" s="1796"/>
      <c r="Y76" s="1796"/>
      <c r="Z76" s="1796"/>
      <c r="AA76" s="1796"/>
      <c r="AB76" s="1796"/>
      <c r="AC76" s="1798"/>
      <c r="AD76" s="1798"/>
      <c r="AE76" s="1796"/>
      <c r="AF76" s="1798"/>
      <c r="AG76" s="1831"/>
      <c r="AH76" s="1796"/>
      <c r="AI76" s="1796"/>
      <c r="AJ76" s="1796"/>
      <c r="AK76" s="1796"/>
      <c r="AL76" s="1796"/>
      <c r="AM76" s="1797">
        <f>AM56-AM72</f>
        <v>0</v>
      </c>
      <c r="AN76" s="1798"/>
      <c r="AO76" s="1796"/>
      <c r="AP76" s="1797">
        <f>AP56-AP72</f>
        <v>0</v>
      </c>
      <c r="AQ76" s="1799">
        <f t="shared" si="0"/>
        <v>0</v>
      </c>
      <c r="AR76" s="1796"/>
      <c r="AS76" s="1796"/>
      <c r="AT76" s="1796"/>
      <c r="AU76" s="1796"/>
      <c r="AV76" s="1796"/>
      <c r="AW76" s="1797"/>
      <c r="AX76" s="1798"/>
      <c r="AY76" s="1796"/>
      <c r="AZ76" s="1797"/>
      <c r="BA76" s="1799"/>
      <c r="BB76" s="1796"/>
      <c r="BC76" s="1796"/>
      <c r="BD76" s="1796"/>
      <c r="BE76" s="1796"/>
      <c r="BF76" s="1796"/>
      <c r="BG76" s="1797"/>
      <c r="BH76" s="1798"/>
      <c r="BI76" s="1796"/>
      <c r="BJ76" s="1797"/>
      <c r="BK76" s="1799"/>
      <c r="BL76" s="1796"/>
      <c r="BM76" s="1796"/>
      <c r="BN76" s="1796"/>
      <c r="BO76" s="1796"/>
      <c r="BP76" s="1796"/>
      <c r="BQ76" s="1797"/>
      <c r="BR76" s="1798"/>
      <c r="BS76" s="1796"/>
      <c r="BT76" s="1797"/>
      <c r="BU76" s="1799"/>
      <c r="BV76" s="1796"/>
      <c r="BW76" s="1796"/>
      <c r="BX76" s="1796"/>
      <c r="BY76" s="1796"/>
      <c r="BZ76" s="1796"/>
      <c r="CA76" s="1797"/>
      <c r="CB76" s="1798"/>
      <c r="CC76" s="1796"/>
      <c r="CD76" s="1797"/>
      <c r="CE76" s="1799"/>
    </row>
    <row r="77" spans="2:83" ht="13" thickTop="1"/>
  </sheetData>
  <mergeCells count="17">
    <mergeCell ref="BV8:CE8"/>
    <mergeCell ref="BB6:BK6"/>
    <mergeCell ref="BL6:BU6"/>
    <mergeCell ref="BV6:CE6"/>
    <mergeCell ref="D8:M8"/>
    <mergeCell ref="N8:W8"/>
    <mergeCell ref="X8:AG8"/>
    <mergeCell ref="AH8:AQ8"/>
    <mergeCell ref="AR8:BA8"/>
    <mergeCell ref="BB8:BK8"/>
    <mergeCell ref="BL8:BU8"/>
    <mergeCell ref="AR6:BA6"/>
    <mergeCell ref="B3:E4"/>
    <mergeCell ref="D6:M6"/>
    <mergeCell ref="N6:W6"/>
    <mergeCell ref="X6:AG6"/>
    <mergeCell ref="AH6:AQ6"/>
  </mergeCells>
  <conditionalFormatting sqref="D70:CE70">
    <cfRule type="cellIs" dxfId="63" priority="8" operator="notEqual">
      <formula>0</formula>
    </cfRule>
    <cfRule type="cellIs" dxfId="62" priority="9" operator="equal">
      <formula>0</formula>
    </cfRule>
  </conditionalFormatting>
  <conditionalFormatting sqref="D53:CE53">
    <cfRule type="cellIs" dxfId="61" priority="6" operator="notEqual">
      <formula>0</formula>
    </cfRule>
    <cfRule type="cellIs" dxfId="60" priority="7" operator="equal">
      <formula>0</formula>
    </cfRule>
  </conditionalFormatting>
  <conditionalFormatting sqref="D59:CE59">
    <cfRule type="cellIs" dxfId="59" priority="4" operator="notEqual">
      <formula>0</formula>
    </cfRule>
    <cfRule type="cellIs" dxfId="58" priority="5" operator="equal">
      <formula>0</formula>
    </cfRule>
  </conditionalFormatting>
  <conditionalFormatting sqref="D64:CE64">
    <cfRule type="cellIs" dxfId="57" priority="2" operator="notEqual">
      <formula>0</formula>
    </cfRule>
    <cfRule type="cellIs" dxfId="56" priority="3" operator="equal">
      <formula>0</formula>
    </cfRule>
  </conditionalFormatting>
  <conditionalFormatting sqref="D8:CE8">
    <cfRule type="cellIs" dxfId="55" priority="1" operator="greaterThan">
      <formula>0.06</formula>
    </cfRule>
  </conditionalFormatting>
  <hyperlinks>
    <hyperlink ref="E1" location="Consignes!A1" display="CONSIGNES"/>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tabColor rgb="FF00B050"/>
  </sheetPr>
  <dimension ref="A1:AQ85"/>
  <sheetViews>
    <sheetView showGridLines="0" zoomScale="80" zoomScaleNormal="80" zoomScalePageLayoutView="80" workbookViewId="0">
      <selection activeCell="J68" sqref="C68:J75"/>
    </sheetView>
  </sheetViews>
  <sheetFormatPr baseColWidth="10" defaultColWidth="8.6640625" defaultRowHeight="12" x14ac:dyDescent="0"/>
  <cols>
    <col min="1" max="1" width="7.33203125" style="48" customWidth="1"/>
    <col min="2" max="2" width="70.5" style="48" customWidth="1"/>
    <col min="3" max="3" width="14.6640625" style="48" customWidth="1"/>
    <col min="4" max="4" width="23.1640625" style="48" customWidth="1"/>
    <col min="5" max="6" width="24.6640625" style="48" customWidth="1"/>
    <col min="7" max="7" width="23.1640625" style="48" customWidth="1"/>
    <col min="8" max="8" width="25" style="48" customWidth="1"/>
    <col min="9" max="10" width="24.5" style="48" customWidth="1"/>
    <col min="11" max="11" width="23.1640625" style="48" customWidth="1"/>
    <col min="12" max="12" width="23" style="48" customWidth="1"/>
    <col min="13" max="53" width="23.6640625" style="48" customWidth="1"/>
    <col min="54" max="16384" width="8.6640625" style="48"/>
  </cols>
  <sheetData>
    <row r="1" spans="1:43" ht="14">
      <c r="D1" s="1533" t="s">
        <v>705</v>
      </c>
      <c r="E1" s="1534" t="s">
        <v>706</v>
      </c>
      <c r="F1" s="113"/>
      <c r="G1" s="113"/>
      <c r="H1" s="113"/>
      <c r="I1" s="113"/>
      <c r="J1" s="113"/>
      <c r="K1" s="113"/>
      <c r="L1" s="113"/>
      <c r="M1" s="113"/>
    </row>
    <row r="2" spans="1:43" ht="14">
      <c r="D2" s="113"/>
      <c r="E2" s="113"/>
      <c r="F2" s="113"/>
      <c r="G2" s="113"/>
      <c r="H2" s="113"/>
      <c r="I2" s="113"/>
      <c r="J2" s="113"/>
      <c r="K2" s="113"/>
      <c r="L2" s="113"/>
      <c r="M2" s="113"/>
    </row>
    <row r="3" spans="1:43" s="829" customFormat="1" ht="17">
      <c r="A3" s="48"/>
      <c r="B3" s="2260" t="s">
        <v>1288</v>
      </c>
      <c r="C3" s="2260"/>
      <c r="D3" s="828"/>
      <c r="E3" s="828"/>
      <c r="F3" s="828"/>
      <c r="G3" s="828"/>
      <c r="H3" s="828"/>
      <c r="I3" s="828"/>
      <c r="J3" s="828"/>
      <c r="K3" s="828"/>
      <c r="L3" s="828"/>
      <c r="M3" s="828"/>
    </row>
    <row r="4" spans="1:43" s="829" customFormat="1" ht="17">
      <c r="A4" s="48"/>
      <c r="B4" s="2260"/>
      <c r="C4" s="2260"/>
      <c r="D4" s="828"/>
      <c r="E4" s="828"/>
      <c r="F4" s="828"/>
      <c r="G4" s="828"/>
      <c r="H4" s="828"/>
      <c r="I4" s="828"/>
      <c r="J4" s="828"/>
      <c r="K4" s="828"/>
      <c r="L4" s="828"/>
      <c r="M4" s="828"/>
    </row>
    <row r="5" spans="1:43" ht="17">
      <c r="B5" s="1551"/>
      <c r="C5" s="1551"/>
      <c r="D5" s="1551"/>
      <c r="E5" s="1551"/>
      <c r="F5" s="1551"/>
      <c r="G5" s="1551"/>
      <c r="H5" s="1551"/>
      <c r="I5" s="1551"/>
      <c r="J5" s="1551"/>
      <c r="K5" s="1551"/>
      <c r="L5" s="1551"/>
    </row>
    <row r="6" spans="1:43" ht="13" thickBot="1"/>
    <row r="7" spans="1:43" ht="15" customHeight="1">
      <c r="A7" s="1842" t="s">
        <v>1289</v>
      </c>
      <c r="B7" s="2315"/>
      <c r="C7" s="2316"/>
      <c r="D7" s="2252" t="s">
        <v>764</v>
      </c>
      <c r="E7" s="2252"/>
      <c r="F7" s="2252"/>
      <c r="G7" s="2252"/>
      <c r="H7" s="2252"/>
      <c r="I7" s="2252"/>
      <c r="J7" s="2252"/>
      <c r="K7" s="2253"/>
      <c r="L7" s="2321">
        <v>2023</v>
      </c>
      <c r="M7" s="2321"/>
      <c r="N7" s="2321"/>
      <c r="O7" s="2321"/>
      <c r="P7" s="2321"/>
      <c r="Q7" s="2321"/>
      <c r="R7" s="2321"/>
      <c r="S7" s="2322"/>
      <c r="T7" s="2321">
        <v>2024</v>
      </c>
      <c r="U7" s="2321"/>
      <c r="V7" s="2321"/>
      <c r="W7" s="2321"/>
      <c r="X7" s="2321"/>
      <c r="Y7" s="2321"/>
      <c r="Z7" s="2321"/>
      <c r="AA7" s="2322"/>
      <c r="AB7" s="2321">
        <v>2025</v>
      </c>
      <c r="AC7" s="2321"/>
      <c r="AD7" s="2321"/>
      <c r="AE7" s="2321"/>
      <c r="AF7" s="2321"/>
      <c r="AG7" s="2321"/>
      <c r="AH7" s="2321"/>
      <c r="AI7" s="2322"/>
      <c r="AJ7" s="2321">
        <v>2026</v>
      </c>
      <c r="AK7" s="2321"/>
      <c r="AL7" s="2321"/>
      <c r="AM7" s="2321"/>
      <c r="AN7" s="2321"/>
      <c r="AO7" s="2321"/>
      <c r="AP7" s="2321"/>
      <c r="AQ7" s="2322"/>
    </row>
    <row r="8" spans="1:43">
      <c r="A8" s="1842"/>
      <c r="B8" s="2317"/>
      <c r="C8" s="2318"/>
      <c r="D8" s="2319"/>
      <c r="E8" s="2319"/>
      <c r="F8" s="2319"/>
      <c r="G8" s="2319"/>
      <c r="H8" s="2319"/>
      <c r="I8" s="2319"/>
      <c r="J8" s="2319"/>
      <c r="K8" s="2320"/>
      <c r="L8" s="2323"/>
      <c r="M8" s="2323"/>
      <c r="N8" s="2323"/>
      <c r="O8" s="2323"/>
      <c r="P8" s="2323"/>
      <c r="Q8" s="2323"/>
      <c r="R8" s="2323"/>
      <c r="S8" s="2324"/>
      <c r="T8" s="2323"/>
      <c r="U8" s="2323"/>
      <c r="V8" s="2323"/>
      <c r="W8" s="2323"/>
      <c r="X8" s="2323"/>
      <c r="Y8" s="2323"/>
      <c r="Z8" s="2323"/>
      <c r="AA8" s="2324"/>
      <c r="AB8" s="2323"/>
      <c r="AC8" s="2323"/>
      <c r="AD8" s="2323"/>
      <c r="AE8" s="2323"/>
      <c r="AF8" s="2323"/>
      <c r="AG8" s="2323"/>
      <c r="AH8" s="2323"/>
      <c r="AI8" s="2324"/>
      <c r="AJ8" s="2323"/>
      <c r="AK8" s="2323"/>
      <c r="AL8" s="2323"/>
      <c r="AM8" s="2323"/>
      <c r="AN8" s="2323"/>
      <c r="AO8" s="2323"/>
      <c r="AP8" s="2323"/>
      <c r="AQ8" s="2324"/>
    </row>
    <row r="9" spans="1:43">
      <c r="A9" s="1842"/>
      <c r="B9" s="2317"/>
      <c r="C9" s="2318"/>
      <c r="D9" s="2325" t="s">
        <v>1265</v>
      </c>
      <c r="E9" s="2325"/>
      <c r="F9" s="2325"/>
      <c r="G9" s="2326"/>
      <c r="H9" s="1843" t="s">
        <v>1266</v>
      </c>
      <c r="I9" s="2325" t="s">
        <v>1290</v>
      </c>
      <c r="J9" s="2325"/>
      <c r="K9" s="2327"/>
      <c r="L9" s="2328" t="s">
        <v>1265</v>
      </c>
      <c r="M9" s="2329"/>
      <c r="N9" s="2329"/>
      <c r="O9" s="2330"/>
      <c r="P9" s="1844" t="s">
        <v>1266</v>
      </c>
      <c r="Q9" s="2329" t="s">
        <v>1290</v>
      </c>
      <c r="R9" s="2329"/>
      <c r="S9" s="2331"/>
      <c r="T9" s="2328" t="s">
        <v>1265</v>
      </c>
      <c r="U9" s="2329"/>
      <c r="V9" s="2329"/>
      <c r="W9" s="2330"/>
      <c r="X9" s="1844" t="s">
        <v>1266</v>
      </c>
      <c r="Y9" s="2329" t="s">
        <v>1290</v>
      </c>
      <c r="Z9" s="2329"/>
      <c r="AA9" s="2331"/>
      <c r="AB9" s="2328" t="s">
        <v>1265</v>
      </c>
      <c r="AC9" s="2329"/>
      <c r="AD9" s="2329"/>
      <c r="AE9" s="2330"/>
      <c r="AF9" s="1844" t="s">
        <v>1266</v>
      </c>
      <c r="AG9" s="2329" t="s">
        <v>1290</v>
      </c>
      <c r="AH9" s="2329"/>
      <c r="AI9" s="2331"/>
      <c r="AJ9" s="2328" t="s">
        <v>1265</v>
      </c>
      <c r="AK9" s="2329"/>
      <c r="AL9" s="2329"/>
      <c r="AM9" s="2330"/>
      <c r="AN9" s="1844" t="s">
        <v>1266</v>
      </c>
      <c r="AO9" s="2329" t="s">
        <v>1290</v>
      </c>
      <c r="AP9" s="2329"/>
      <c r="AQ9" s="2331"/>
    </row>
    <row r="10" spans="1:43" ht="33" customHeight="1">
      <c r="A10" s="1842"/>
      <c r="B10" s="2317"/>
      <c r="C10" s="2318"/>
      <c r="D10" s="1025" t="s">
        <v>1208</v>
      </c>
      <c r="E10" s="1025" t="s">
        <v>1209</v>
      </c>
      <c r="F10" s="1025" t="s">
        <v>1210</v>
      </c>
      <c r="G10" s="1845" t="s">
        <v>1213</v>
      </c>
      <c r="H10" s="1846" t="s">
        <v>1213</v>
      </c>
      <c r="I10" s="1025" t="s">
        <v>1222</v>
      </c>
      <c r="J10" s="1025" t="s">
        <v>1223</v>
      </c>
      <c r="K10" s="1847" t="s">
        <v>544</v>
      </c>
      <c r="L10" s="1848" t="s">
        <v>1208</v>
      </c>
      <c r="M10" s="1849" t="s">
        <v>1209</v>
      </c>
      <c r="N10" s="1849" t="s">
        <v>1210</v>
      </c>
      <c r="O10" s="1850" t="s">
        <v>1213</v>
      </c>
      <c r="P10" s="1851" t="s">
        <v>1213</v>
      </c>
      <c r="Q10" s="1849" t="s">
        <v>1222</v>
      </c>
      <c r="R10" s="1849" t="s">
        <v>1223</v>
      </c>
      <c r="S10" s="1852" t="s">
        <v>544</v>
      </c>
      <c r="T10" s="1848" t="s">
        <v>1208</v>
      </c>
      <c r="U10" s="1849" t="s">
        <v>1209</v>
      </c>
      <c r="V10" s="1849" t="s">
        <v>1210</v>
      </c>
      <c r="W10" s="1850" t="s">
        <v>1213</v>
      </c>
      <c r="X10" s="1851" t="s">
        <v>1213</v>
      </c>
      <c r="Y10" s="1849" t="s">
        <v>1222</v>
      </c>
      <c r="Z10" s="1849" t="s">
        <v>1223</v>
      </c>
      <c r="AA10" s="1852" t="s">
        <v>544</v>
      </c>
      <c r="AB10" s="1848" t="s">
        <v>1208</v>
      </c>
      <c r="AC10" s="1849" t="s">
        <v>1209</v>
      </c>
      <c r="AD10" s="1849" t="s">
        <v>1210</v>
      </c>
      <c r="AE10" s="1850" t="s">
        <v>1213</v>
      </c>
      <c r="AF10" s="1851" t="s">
        <v>1213</v>
      </c>
      <c r="AG10" s="1849" t="s">
        <v>1222</v>
      </c>
      <c r="AH10" s="1849" t="s">
        <v>1223</v>
      </c>
      <c r="AI10" s="1852" t="s">
        <v>544</v>
      </c>
      <c r="AJ10" s="1848" t="s">
        <v>1208</v>
      </c>
      <c r="AK10" s="1849" t="s">
        <v>1209</v>
      </c>
      <c r="AL10" s="1849" t="s">
        <v>1210</v>
      </c>
      <c r="AM10" s="1850" t="s">
        <v>1213</v>
      </c>
      <c r="AN10" s="1851" t="s">
        <v>1213</v>
      </c>
      <c r="AO10" s="1849" t="s">
        <v>1222</v>
      </c>
      <c r="AP10" s="1849" t="s">
        <v>1223</v>
      </c>
      <c r="AQ10" s="1852" t="s">
        <v>544</v>
      </c>
    </row>
    <row r="11" spans="1:43" s="850" customFormat="1" ht="15.75" customHeight="1">
      <c r="A11" s="1842"/>
      <c r="B11" s="1853" t="s">
        <v>1291</v>
      </c>
      <c r="C11" s="830"/>
      <c r="D11" s="960"/>
      <c r="E11" s="2336"/>
      <c r="F11" s="2336"/>
      <c r="G11" s="1854"/>
      <c r="H11" s="1855"/>
      <c r="I11" s="960"/>
      <c r="J11" s="960"/>
      <c r="K11" s="1856"/>
      <c r="L11" s="960"/>
      <c r="M11" s="2337"/>
      <c r="N11" s="2337"/>
      <c r="O11" s="1854"/>
      <c r="P11" s="1857"/>
      <c r="Q11" s="960"/>
      <c r="R11" s="960"/>
      <c r="S11" s="1856"/>
      <c r="T11" s="960"/>
      <c r="U11" s="2337"/>
      <c r="V11" s="2337"/>
      <c r="W11" s="1854"/>
      <c r="X11" s="1857"/>
      <c r="Y11" s="960"/>
      <c r="Z11" s="960"/>
      <c r="AA11" s="1856"/>
      <c r="AB11" s="960"/>
      <c r="AC11" s="2337"/>
      <c r="AD11" s="2337"/>
      <c r="AE11" s="1854"/>
      <c r="AF11" s="1857"/>
      <c r="AG11" s="960"/>
      <c r="AH11" s="960"/>
      <c r="AI11" s="1856"/>
      <c r="AJ11" s="960"/>
      <c r="AK11" s="2337"/>
      <c r="AL11" s="2337"/>
      <c r="AM11" s="1854"/>
      <c r="AN11" s="1857"/>
      <c r="AO11" s="960"/>
      <c r="AP11" s="960"/>
      <c r="AQ11" s="1856"/>
    </row>
    <row r="12" spans="1:43" s="668" customFormat="1" ht="15.75" customHeight="1">
      <c r="A12" s="1842"/>
      <c r="B12" s="1858" t="s">
        <v>1273</v>
      </c>
      <c r="C12" s="1859" t="s">
        <v>518</v>
      </c>
      <c r="D12" s="2332"/>
      <c r="E12" s="2332"/>
      <c r="F12" s="2332"/>
      <c r="G12" s="2333"/>
      <c r="H12" s="1860"/>
      <c r="I12" s="1861"/>
      <c r="J12" s="1861"/>
      <c r="K12" s="1862"/>
      <c r="L12" s="2332"/>
      <c r="M12" s="2332"/>
      <c r="N12" s="2332"/>
      <c r="O12" s="2333"/>
      <c r="P12" s="1863"/>
      <c r="Q12" s="1864"/>
      <c r="R12" s="1864"/>
      <c r="S12" s="1865"/>
      <c r="T12" s="2332"/>
      <c r="U12" s="2332"/>
      <c r="V12" s="2332"/>
      <c r="W12" s="2333"/>
      <c r="X12" s="1863"/>
      <c r="Y12" s="1864"/>
      <c r="Z12" s="1864"/>
      <c r="AA12" s="1865"/>
      <c r="AB12" s="2332"/>
      <c r="AC12" s="2332"/>
      <c r="AD12" s="2332"/>
      <c r="AE12" s="2333"/>
      <c r="AF12" s="1863"/>
      <c r="AG12" s="1864"/>
      <c r="AH12" s="1864"/>
      <c r="AI12" s="1865"/>
      <c r="AJ12" s="2332"/>
      <c r="AK12" s="2332"/>
      <c r="AL12" s="2332"/>
      <c r="AM12" s="2333"/>
      <c r="AN12" s="1863"/>
      <c r="AO12" s="1864"/>
      <c r="AP12" s="1864"/>
      <c r="AQ12" s="1865"/>
    </row>
    <row r="13" spans="1:43" s="668" customFormat="1" ht="15.75" customHeight="1">
      <c r="A13" s="1842"/>
      <c r="B13" s="1866" t="s">
        <v>1292</v>
      </c>
      <c r="C13" s="1859"/>
      <c r="D13" s="2334"/>
      <c r="E13" s="2334"/>
      <c r="F13" s="2334"/>
      <c r="G13" s="2335"/>
      <c r="H13" s="1867"/>
      <c r="I13" s="1861"/>
      <c r="J13" s="1861"/>
      <c r="K13" s="1862"/>
      <c r="L13" s="1868"/>
      <c r="M13" s="1868"/>
      <c r="N13" s="1868"/>
      <c r="O13" s="1869"/>
      <c r="P13" s="1863"/>
      <c r="Q13" s="1864"/>
      <c r="R13" s="1864"/>
      <c r="S13" s="1865"/>
      <c r="T13" s="1868"/>
      <c r="U13" s="1868"/>
      <c r="V13" s="1868"/>
      <c r="W13" s="1869"/>
      <c r="X13" s="1863"/>
      <c r="Y13" s="1864"/>
      <c r="Z13" s="1864"/>
      <c r="AA13" s="1865"/>
      <c r="AB13" s="1868"/>
      <c r="AC13" s="1868"/>
      <c r="AD13" s="1868"/>
      <c r="AE13" s="1869"/>
      <c r="AF13" s="1863"/>
      <c r="AG13" s="1864"/>
      <c r="AH13" s="1864"/>
      <c r="AI13" s="1865"/>
      <c r="AJ13" s="1868"/>
      <c r="AK13" s="1868"/>
      <c r="AL13" s="1868"/>
      <c r="AM13" s="1869"/>
      <c r="AN13" s="1863"/>
      <c r="AO13" s="1864"/>
      <c r="AP13" s="1864"/>
      <c r="AQ13" s="1865"/>
    </row>
    <row r="14" spans="1:43" ht="15.75" customHeight="1">
      <c r="A14" s="1842"/>
      <c r="B14" s="1866" t="s">
        <v>1293</v>
      </c>
      <c r="C14" s="1870" t="s">
        <v>518</v>
      </c>
      <c r="D14" s="2342"/>
      <c r="E14" s="2342"/>
      <c r="F14" s="2342"/>
      <c r="G14" s="2343"/>
      <c r="H14" s="1871"/>
      <c r="I14" s="1872"/>
      <c r="J14" s="1872"/>
      <c r="K14" s="1873"/>
      <c r="L14" s="1874"/>
      <c r="M14" s="1874"/>
      <c r="N14" s="1874"/>
      <c r="O14" s="1875"/>
      <c r="P14" s="1876"/>
      <c r="Q14" s="1874"/>
      <c r="R14" s="1874"/>
      <c r="S14" s="1877"/>
      <c r="T14" s="1874"/>
      <c r="U14" s="1874"/>
      <c r="V14" s="1874"/>
      <c r="W14" s="1875"/>
      <c r="X14" s="1876"/>
      <c r="Y14" s="1874"/>
      <c r="Z14" s="1874"/>
      <c r="AA14" s="1877"/>
      <c r="AB14" s="1874"/>
      <c r="AC14" s="1874"/>
      <c r="AD14" s="1874"/>
      <c r="AE14" s="1875"/>
      <c r="AF14" s="1876"/>
      <c r="AG14" s="1874"/>
      <c r="AH14" s="1874"/>
      <c r="AI14" s="1877"/>
      <c r="AJ14" s="1874"/>
      <c r="AK14" s="1874"/>
      <c r="AL14" s="1874"/>
      <c r="AM14" s="1875"/>
      <c r="AN14" s="1876"/>
      <c r="AO14" s="1874"/>
      <c r="AP14" s="1874"/>
      <c r="AQ14" s="1877"/>
    </row>
    <row r="15" spans="1:43" ht="15.75" customHeight="1">
      <c r="A15" s="1842"/>
      <c r="B15" s="1866" t="s">
        <v>1294</v>
      </c>
      <c r="C15" s="1870" t="s">
        <v>518</v>
      </c>
      <c r="D15" s="2344"/>
      <c r="E15" s="2344"/>
      <c r="F15" s="2344"/>
      <c r="G15" s="2345"/>
      <c r="H15" s="1871"/>
      <c r="I15" s="1872"/>
      <c r="J15" s="1872"/>
      <c r="K15" s="1873"/>
      <c r="L15" s="2346"/>
      <c r="M15" s="2346"/>
      <c r="N15" s="2346"/>
      <c r="O15" s="2347"/>
      <c r="P15" s="1876"/>
      <c r="Q15" s="1878"/>
      <c r="R15" s="1878"/>
      <c r="S15" s="1879"/>
      <c r="T15" s="2346"/>
      <c r="U15" s="2346"/>
      <c r="V15" s="2346"/>
      <c r="W15" s="2347"/>
      <c r="X15" s="1876"/>
      <c r="Y15" s="1878"/>
      <c r="Z15" s="1878"/>
      <c r="AA15" s="1879"/>
      <c r="AB15" s="2346"/>
      <c r="AC15" s="2346"/>
      <c r="AD15" s="2346"/>
      <c r="AE15" s="2347"/>
      <c r="AF15" s="1876"/>
      <c r="AG15" s="1878"/>
      <c r="AH15" s="1878"/>
      <c r="AI15" s="1879"/>
      <c r="AJ15" s="2346"/>
      <c r="AK15" s="2346"/>
      <c r="AL15" s="2346"/>
      <c r="AM15" s="2347"/>
      <c r="AN15" s="1876"/>
      <c r="AO15" s="1878"/>
      <c r="AP15" s="1878"/>
      <c r="AQ15" s="1879"/>
    </row>
    <row r="16" spans="1:43" ht="15.75" customHeight="1">
      <c r="A16" s="1842"/>
      <c r="B16" s="1880" t="s">
        <v>1295</v>
      </c>
      <c r="C16" s="1881" t="s">
        <v>494</v>
      </c>
      <c r="D16" s="2338"/>
      <c r="E16" s="2338"/>
      <c r="F16" s="2338"/>
      <c r="G16" s="2339"/>
      <c r="H16" s="1882"/>
      <c r="I16" s="1883"/>
      <c r="J16" s="1884"/>
      <c r="K16" s="1885"/>
      <c r="L16" s="2338"/>
      <c r="M16" s="2338"/>
      <c r="N16" s="2338"/>
      <c r="O16" s="2339"/>
      <c r="P16" s="1882"/>
      <c r="Q16" s="1886"/>
      <c r="R16" s="1887"/>
      <c r="S16" s="1888"/>
      <c r="T16" s="2338"/>
      <c r="U16" s="2338"/>
      <c r="V16" s="2338"/>
      <c r="W16" s="2339"/>
      <c r="X16" s="1882"/>
      <c r="Y16" s="1886"/>
      <c r="Z16" s="1887"/>
      <c r="AA16" s="1888"/>
      <c r="AB16" s="2338"/>
      <c r="AC16" s="2338"/>
      <c r="AD16" s="2338"/>
      <c r="AE16" s="2339"/>
      <c r="AF16" s="1882"/>
      <c r="AG16" s="1886"/>
      <c r="AH16" s="1887"/>
      <c r="AI16" s="1888"/>
      <c r="AJ16" s="2338"/>
      <c r="AK16" s="2338"/>
      <c r="AL16" s="2338"/>
      <c r="AM16" s="2339"/>
      <c r="AN16" s="1882"/>
      <c r="AO16" s="1886"/>
      <c r="AP16" s="1887"/>
      <c r="AQ16" s="1888"/>
    </row>
    <row r="17" spans="1:43" ht="15.75" customHeight="1">
      <c r="A17" s="1842"/>
      <c r="B17" s="1866" t="s">
        <v>1293</v>
      </c>
      <c r="C17" s="1870" t="s">
        <v>494</v>
      </c>
      <c r="D17" s="2340"/>
      <c r="E17" s="2340"/>
      <c r="F17" s="2340"/>
      <c r="G17" s="2341"/>
      <c r="H17" s="1889"/>
      <c r="I17" s="1872"/>
      <c r="J17" s="1872"/>
      <c r="K17" s="1873"/>
      <c r="L17" s="1890"/>
      <c r="M17" s="1890"/>
      <c r="N17" s="1890"/>
      <c r="O17" s="1891"/>
      <c r="P17" s="1889"/>
      <c r="Q17" s="1892"/>
      <c r="R17" s="1892"/>
      <c r="S17" s="1893"/>
      <c r="T17" s="1890"/>
      <c r="U17" s="1890"/>
      <c r="V17" s="1890"/>
      <c r="W17" s="1891"/>
      <c r="X17" s="1889"/>
      <c r="Y17" s="1892"/>
      <c r="Z17" s="1892"/>
      <c r="AA17" s="1893"/>
      <c r="AB17" s="1890"/>
      <c r="AC17" s="1890"/>
      <c r="AD17" s="1890"/>
      <c r="AE17" s="1891"/>
      <c r="AF17" s="1889"/>
      <c r="AG17" s="1892"/>
      <c r="AH17" s="1892"/>
      <c r="AI17" s="1893"/>
      <c r="AJ17" s="1890"/>
      <c r="AK17" s="1890"/>
      <c r="AL17" s="1890"/>
      <c r="AM17" s="1891"/>
      <c r="AN17" s="1889"/>
      <c r="AO17" s="1892"/>
      <c r="AP17" s="1892"/>
      <c r="AQ17" s="1893"/>
    </row>
    <row r="18" spans="1:43" ht="15.75" customHeight="1">
      <c r="A18" s="1842"/>
      <c r="B18" s="1894" t="s">
        <v>1294</v>
      </c>
      <c r="C18" s="1895" t="s">
        <v>494</v>
      </c>
      <c r="D18" s="2340"/>
      <c r="E18" s="2340"/>
      <c r="F18" s="2340"/>
      <c r="G18" s="2341"/>
      <c r="H18" s="1889"/>
      <c r="I18" s="1896"/>
      <c r="J18" s="1896"/>
      <c r="K18" s="1897"/>
      <c r="L18" s="2340"/>
      <c r="M18" s="2340"/>
      <c r="N18" s="2340"/>
      <c r="O18" s="2341"/>
      <c r="P18" s="1889"/>
      <c r="Q18" s="1898"/>
      <c r="R18" s="1898"/>
      <c r="S18" s="1899"/>
      <c r="T18" s="2340"/>
      <c r="U18" s="2340"/>
      <c r="V18" s="2340"/>
      <c r="W18" s="2341"/>
      <c r="X18" s="1889"/>
      <c r="Y18" s="1898"/>
      <c r="Z18" s="1898"/>
      <c r="AA18" s="1899"/>
      <c r="AB18" s="2340"/>
      <c r="AC18" s="2340"/>
      <c r="AD18" s="2340"/>
      <c r="AE18" s="2341"/>
      <c r="AF18" s="1889"/>
      <c r="AG18" s="1898"/>
      <c r="AH18" s="1898"/>
      <c r="AI18" s="1899"/>
      <c r="AJ18" s="2340"/>
      <c r="AK18" s="2340"/>
      <c r="AL18" s="2340"/>
      <c r="AM18" s="2341"/>
      <c r="AN18" s="1889"/>
      <c r="AO18" s="1898"/>
      <c r="AP18" s="1898"/>
      <c r="AQ18" s="1899"/>
    </row>
    <row r="19" spans="1:43" s="668" customFormat="1" ht="15.75" customHeight="1">
      <c r="A19" s="1842"/>
      <c r="B19" s="1858" t="s">
        <v>1274</v>
      </c>
      <c r="C19" s="1859" t="s">
        <v>518</v>
      </c>
      <c r="D19" s="1900"/>
      <c r="E19" s="1900"/>
      <c r="F19" s="1901"/>
      <c r="G19" s="1902"/>
      <c r="H19" s="1903"/>
      <c r="I19" s="1864"/>
      <c r="J19" s="1864"/>
      <c r="K19" s="1865"/>
      <c r="L19" s="1900"/>
      <c r="M19" s="1900"/>
      <c r="N19" s="1901"/>
      <c r="O19" s="1902"/>
      <c r="P19" s="1903"/>
      <c r="Q19" s="1864"/>
      <c r="R19" s="1864"/>
      <c r="S19" s="1865"/>
      <c r="T19" s="1900"/>
      <c r="U19" s="1900"/>
      <c r="V19" s="1901"/>
      <c r="W19" s="1902"/>
      <c r="X19" s="1903"/>
      <c r="Y19" s="1864"/>
      <c r="Z19" s="1864"/>
      <c r="AA19" s="1865"/>
      <c r="AB19" s="1900"/>
      <c r="AC19" s="1900"/>
      <c r="AD19" s="1901"/>
      <c r="AE19" s="1902"/>
      <c r="AF19" s="1903"/>
      <c r="AG19" s="1864"/>
      <c r="AH19" s="1864"/>
      <c r="AI19" s="1865"/>
      <c r="AJ19" s="1900"/>
      <c r="AK19" s="1900"/>
      <c r="AL19" s="1901"/>
      <c r="AM19" s="1902"/>
      <c r="AN19" s="1903"/>
      <c r="AO19" s="1864"/>
      <c r="AP19" s="1864"/>
      <c r="AQ19" s="1865"/>
    </row>
    <row r="20" spans="1:43" ht="16.5" customHeight="1">
      <c r="A20" s="1842"/>
      <c r="B20" s="1866" t="s">
        <v>1296</v>
      </c>
      <c r="C20" s="1870" t="s">
        <v>518</v>
      </c>
      <c r="D20" s="1904"/>
      <c r="E20" s="1904"/>
      <c r="F20" s="1905"/>
      <c r="G20" s="1906"/>
      <c r="H20" s="1907"/>
      <c r="I20" s="1892"/>
      <c r="J20" s="1892"/>
      <c r="K20" s="1893"/>
      <c r="L20" s="1904"/>
      <c r="M20" s="1904"/>
      <c r="N20" s="1905"/>
      <c r="O20" s="1906"/>
      <c r="P20" s="1907"/>
      <c r="Q20" s="1892"/>
      <c r="R20" s="1892"/>
      <c r="S20" s="1893"/>
      <c r="T20" s="1904"/>
      <c r="U20" s="1904"/>
      <c r="V20" s="1905"/>
      <c r="W20" s="1906"/>
      <c r="X20" s="1907"/>
      <c r="Y20" s="1892"/>
      <c r="Z20" s="1892"/>
      <c r="AA20" s="1893"/>
      <c r="AB20" s="1904"/>
      <c r="AC20" s="1904"/>
      <c r="AD20" s="1905"/>
      <c r="AE20" s="1906"/>
      <c r="AF20" s="1907"/>
      <c r="AG20" s="1892"/>
      <c r="AH20" s="1892"/>
      <c r="AI20" s="1893"/>
      <c r="AJ20" s="1904"/>
      <c r="AK20" s="1904"/>
      <c r="AL20" s="1905"/>
      <c r="AM20" s="1906"/>
      <c r="AN20" s="1907"/>
      <c r="AO20" s="1892"/>
      <c r="AP20" s="1892"/>
      <c r="AQ20" s="1893"/>
    </row>
    <row r="21" spans="1:43" ht="15.75" customHeight="1">
      <c r="A21" s="1842"/>
      <c r="B21" s="1866" t="s">
        <v>1297</v>
      </c>
      <c r="C21" s="1870" t="s">
        <v>518</v>
      </c>
      <c r="D21" s="1904"/>
      <c r="E21" s="1904"/>
      <c r="F21" s="1905"/>
      <c r="G21" s="1906"/>
      <c r="H21" s="1907"/>
      <c r="I21" s="1892"/>
      <c r="J21" s="1892"/>
      <c r="K21" s="1893"/>
      <c r="L21" s="1904"/>
      <c r="M21" s="1904"/>
      <c r="N21" s="1905"/>
      <c r="O21" s="1906"/>
      <c r="P21" s="1907"/>
      <c r="Q21" s="1892"/>
      <c r="R21" s="1892"/>
      <c r="S21" s="1893"/>
      <c r="T21" s="1904"/>
      <c r="U21" s="1904"/>
      <c r="V21" s="1905"/>
      <c r="W21" s="1906"/>
      <c r="X21" s="1907"/>
      <c r="Y21" s="1892"/>
      <c r="Z21" s="1892"/>
      <c r="AA21" s="1893"/>
      <c r="AB21" s="1904"/>
      <c r="AC21" s="1904"/>
      <c r="AD21" s="1905"/>
      <c r="AE21" s="1906"/>
      <c r="AF21" s="1907"/>
      <c r="AG21" s="1892"/>
      <c r="AH21" s="1892"/>
      <c r="AI21" s="1893"/>
      <c r="AJ21" s="1904"/>
      <c r="AK21" s="1904"/>
      <c r="AL21" s="1905"/>
      <c r="AM21" s="1906"/>
      <c r="AN21" s="1907"/>
      <c r="AO21" s="1892"/>
      <c r="AP21" s="1892"/>
      <c r="AQ21" s="1893"/>
    </row>
    <row r="22" spans="1:43" ht="15.75" customHeight="1">
      <c r="A22" s="1842"/>
      <c r="B22" s="1908" t="s">
        <v>1298</v>
      </c>
      <c r="C22" s="1909" t="s">
        <v>518</v>
      </c>
      <c r="D22" s="1910"/>
      <c r="E22" s="1910"/>
      <c r="F22" s="1911"/>
      <c r="G22" s="1912"/>
      <c r="H22" s="1913"/>
      <c r="I22" s="1914"/>
      <c r="J22" s="1914"/>
      <c r="K22" s="1915"/>
      <c r="L22" s="1910"/>
      <c r="M22" s="1910"/>
      <c r="N22" s="1911"/>
      <c r="O22" s="1912"/>
      <c r="P22" s="1913"/>
      <c r="Q22" s="1914"/>
      <c r="R22" s="1914"/>
      <c r="S22" s="1915"/>
      <c r="T22" s="1910"/>
      <c r="U22" s="1910"/>
      <c r="V22" s="1911"/>
      <c r="W22" s="1912"/>
      <c r="X22" s="1913"/>
      <c r="Y22" s="1914"/>
      <c r="Z22" s="1914"/>
      <c r="AA22" s="1915"/>
      <c r="AB22" s="1910"/>
      <c r="AC22" s="1910"/>
      <c r="AD22" s="1911"/>
      <c r="AE22" s="1912"/>
      <c r="AF22" s="1913"/>
      <c r="AG22" s="1914"/>
      <c r="AH22" s="1914"/>
      <c r="AI22" s="1915"/>
      <c r="AJ22" s="1910"/>
      <c r="AK22" s="1910"/>
      <c r="AL22" s="1911"/>
      <c r="AM22" s="1912"/>
      <c r="AN22" s="1913"/>
      <c r="AO22" s="1914"/>
      <c r="AP22" s="1914"/>
      <c r="AQ22" s="1915"/>
    </row>
    <row r="23" spans="1:43" s="668" customFormat="1" ht="16.5" customHeight="1">
      <c r="A23" s="1842"/>
      <c r="B23" s="1858" t="s">
        <v>1299</v>
      </c>
      <c r="C23" s="1870"/>
      <c r="D23" s="1916"/>
      <c r="E23" s="1916"/>
      <c r="F23" s="1917"/>
      <c r="G23" s="1918"/>
      <c r="H23" s="1919"/>
      <c r="I23" s="1892"/>
      <c r="J23" s="1892"/>
      <c r="K23" s="1893"/>
      <c r="L23" s="1916"/>
      <c r="M23" s="1916"/>
      <c r="N23" s="1917"/>
      <c r="O23" s="1918"/>
      <c r="P23" s="1919"/>
      <c r="Q23" s="1892"/>
      <c r="R23" s="1892"/>
      <c r="S23" s="1893"/>
      <c r="T23" s="1916"/>
      <c r="U23" s="1916"/>
      <c r="V23" s="1917"/>
      <c r="W23" s="1918"/>
      <c r="X23" s="1919"/>
      <c r="Y23" s="1892"/>
      <c r="Z23" s="1892"/>
      <c r="AA23" s="1893"/>
      <c r="AB23" s="1916"/>
      <c r="AC23" s="1916"/>
      <c r="AD23" s="1917"/>
      <c r="AE23" s="1918"/>
      <c r="AF23" s="1919"/>
      <c r="AG23" s="1892"/>
      <c r="AH23" s="1892"/>
      <c r="AI23" s="1893"/>
      <c r="AJ23" s="1916"/>
      <c r="AK23" s="1916"/>
      <c r="AL23" s="1917"/>
      <c r="AM23" s="1918"/>
      <c r="AN23" s="1919"/>
      <c r="AO23" s="1892"/>
      <c r="AP23" s="1892"/>
      <c r="AQ23" s="1893"/>
    </row>
    <row r="24" spans="1:43" s="668" customFormat="1" ht="15.75" customHeight="1">
      <c r="A24" s="1842"/>
      <c r="B24" s="1920" t="s">
        <v>1300</v>
      </c>
      <c r="C24" s="1921" t="s">
        <v>1301</v>
      </c>
      <c r="D24" s="2351"/>
      <c r="E24" s="2351"/>
      <c r="F24" s="2352"/>
      <c r="G24" s="1922"/>
      <c r="H24" s="1923"/>
      <c r="I24" s="1892"/>
      <c r="J24" s="1892"/>
      <c r="K24" s="1893"/>
      <c r="L24" s="2351"/>
      <c r="M24" s="2351"/>
      <c r="N24" s="2352"/>
      <c r="O24" s="1922"/>
      <c r="P24" s="1923"/>
      <c r="Q24" s="1892"/>
      <c r="R24" s="1892"/>
      <c r="S24" s="1893"/>
      <c r="T24" s="2351"/>
      <c r="U24" s="2351"/>
      <c r="V24" s="2352"/>
      <c r="W24" s="1922"/>
      <c r="X24" s="1923"/>
      <c r="Y24" s="1892"/>
      <c r="Z24" s="1892"/>
      <c r="AA24" s="1893"/>
      <c r="AB24" s="2351"/>
      <c r="AC24" s="2351"/>
      <c r="AD24" s="2352"/>
      <c r="AE24" s="1922"/>
      <c r="AF24" s="1923"/>
      <c r="AG24" s="1892"/>
      <c r="AH24" s="1892"/>
      <c r="AI24" s="1893"/>
      <c r="AJ24" s="2351"/>
      <c r="AK24" s="2351"/>
      <c r="AL24" s="2352"/>
      <c r="AM24" s="1922"/>
      <c r="AN24" s="1923"/>
      <c r="AO24" s="1892"/>
      <c r="AP24" s="1892"/>
      <c r="AQ24" s="1893"/>
    </row>
    <row r="25" spans="1:43" s="668" customFormat="1" ht="15.75" customHeight="1">
      <c r="A25" s="1842"/>
      <c r="B25" s="1924" t="s">
        <v>1296</v>
      </c>
      <c r="C25" s="1870" t="s">
        <v>1301</v>
      </c>
      <c r="D25" s="2340"/>
      <c r="E25" s="2340"/>
      <c r="F25" s="2348"/>
      <c r="G25" s="1922"/>
      <c r="H25" s="1923"/>
      <c r="I25" s="1864"/>
      <c r="J25" s="1864"/>
      <c r="K25" s="1865"/>
      <c r="L25" s="1925"/>
      <c r="M25" s="1925"/>
      <c r="N25" s="1926"/>
      <c r="O25" s="1922"/>
      <c r="P25" s="1923"/>
      <c r="Q25" s="1864"/>
      <c r="R25" s="1864"/>
      <c r="S25" s="1865"/>
      <c r="T25" s="1925"/>
      <c r="U25" s="1925"/>
      <c r="V25" s="1926"/>
      <c r="W25" s="1922"/>
      <c r="X25" s="1923"/>
      <c r="Y25" s="1864"/>
      <c r="Z25" s="1864"/>
      <c r="AA25" s="1865"/>
      <c r="AB25" s="1925"/>
      <c r="AC25" s="1925"/>
      <c r="AD25" s="1926"/>
      <c r="AE25" s="1922"/>
      <c r="AF25" s="1923"/>
      <c r="AG25" s="1864"/>
      <c r="AH25" s="1864"/>
      <c r="AI25" s="1865"/>
      <c r="AJ25" s="1925"/>
      <c r="AK25" s="1925"/>
      <c r="AL25" s="1926"/>
      <c r="AM25" s="1922"/>
      <c r="AN25" s="1923"/>
      <c r="AO25" s="1864"/>
      <c r="AP25" s="1864"/>
      <c r="AQ25" s="1865"/>
    </row>
    <row r="26" spans="1:43" s="668" customFormat="1" ht="15.75" customHeight="1">
      <c r="A26" s="1842"/>
      <c r="B26" s="1924" t="s">
        <v>1302</v>
      </c>
      <c r="C26" s="1870" t="s">
        <v>1301</v>
      </c>
      <c r="D26" s="2340"/>
      <c r="E26" s="2340"/>
      <c r="F26" s="2348"/>
      <c r="G26" s="1922"/>
      <c r="H26" s="1923"/>
      <c r="I26" s="1892"/>
      <c r="J26" s="1892"/>
      <c r="K26" s="1893"/>
      <c r="L26" s="2349"/>
      <c r="M26" s="2349"/>
      <c r="N26" s="2350"/>
      <c r="O26" s="1922"/>
      <c r="P26" s="1923"/>
      <c r="Q26" s="1892"/>
      <c r="R26" s="1892"/>
      <c r="S26" s="1893"/>
      <c r="T26" s="2349"/>
      <c r="U26" s="2349"/>
      <c r="V26" s="2350"/>
      <c r="W26" s="1922"/>
      <c r="X26" s="1923"/>
      <c r="Y26" s="1892"/>
      <c r="Z26" s="1892"/>
      <c r="AA26" s="1893"/>
      <c r="AB26" s="2349"/>
      <c r="AC26" s="2349"/>
      <c r="AD26" s="2350"/>
      <c r="AE26" s="1922"/>
      <c r="AF26" s="1923"/>
      <c r="AG26" s="1892"/>
      <c r="AH26" s="1892"/>
      <c r="AI26" s="1893"/>
      <c r="AJ26" s="2349"/>
      <c r="AK26" s="2349"/>
      <c r="AL26" s="2350"/>
      <c r="AM26" s="1922"/>
      <c r="AN26" s="1923"/>
      <c r="AO26" s="1892"/>
      <c r="AP26" s="1892"/>
      <c r="AQ26" s="1893"/>
    </row>
    <row r="27" spans="1:43" s="668" customFormat="1" ht="15.75" customHeight="1">
      <c r="A27" s="1842"/>
      <c r="B27" s="1920" t="s">
        <v>1303</v>
      </c>
      <c r="C27" s="1921" t="s">
        <v>1301</v>
      </c>
      <c r="D27" s="2353"/>
      <c r="E27" s="2353"/>
      <c r="F27" s="2354"/>
      <c r="G27" s="1927"/>
      <c r="H27" s="1923"/>
      <c r="I27" s="1892"/>
      <c r="J27" s="1892"/>
      <c r="K27" s="1893"/>
      <c r="L27" s="2353"/>
      <c r="M27" s="2353"/>
      <c r="N27" s="2354"/>
      <c r="O27" s="1927"/>
      <c r="P27" s="1923"/>
      <c r="Q27" s="1892"/>
      <c r="R27" s="1892"/>
      <c r="S27" s="1893"/>
      <c r="T27" s="2353"/>
      <c r="U27" s="2353"/>
      <c r="V27" s="2354"/>
      <c r="W27" s="1927"/>
      <c r="X27" s="1923"/>
      <c r="Y27" s="1892"/>
      <c r="Z27" s="1892"/>
      <c r="AA27" s="1893"/>
      <c r="AB27" s="2353"/>
      <c r="AC27" s="2353"/>
      <c r="AD27" s="2354"/>
      <c r="AE27" s="1927"/>
      <c r="AF27" s="1923"/>
      <c r="AG27" s="1892"/>
      <c r="AH27" s="1892"/>
      <c r="AI27" s="1893"/>
      <c r="AJ27" s="2353"/>
      <c r="AK27" s="2353"/>
      <c r="AL27" s="2354"/>
      <c r="AM27" s="1927"/>
      <c r="AN27" s="1923"/>
      <c r="AO27" s="1892"/>
      <c r="AP27" s="1892"/>
      <c r="AQ27" s="1893"/>
    </row>
    <row r="28" spans="1:43" s="668" customFormat="1" ht="15.75" customHeight="1">
      <c r="A28" s="1842"/>
      <c r="B28" s="1924" t="s">
        <v>1304</v>
      </c>
      <c r="C28" s="1870" t="s">
        <v>1301</v>
      </c>
      <c r="D28" s="1928"/>
      <c r="E28" s="1928"/>
      <c r="F28" s="1929"/>
      <c r="G28" s="1930"/>
      <c r="H28" s="1923"/>
      <c r="I28" s="1892"/>
      <c r="J28" s="1892"/>
      <c r="K28" s="1893"/>
      <c r="L28" s="1928"/>
      <c r="M28" s="1928"/>
      <c r="N28" s="1929"/>
      <c r="O28" s="1930"/>
      <c r="P28" s="1923"/>
      <c r="Q28" s="1892"/>
      <c r="R28" s="1892"/>
      <c r="S28" s="1893"/>
      <c r="T28" s="1928"/>
      <c r="U28" s="1928"/>
      <c r="V28" s="1929"/>
      <c r="W28" s="1930"/>
      <c r="X28" s="1923"/>
      <c r="Y28" s="1892"/>
      <c r="Z28" s="1892"/>
      <c r="AA28" s="1893"/>
      <c r="AB28" s="1928"/>
      <c r="AC28" s="1928"/>
      <c r="AD28" s="1929"/>
      <c r="AE28" s="1930"/>
      <c r="AF28" s="1923"/>
      <c r="AG28" s="1892"/>
      <c r="AH28" s="1892"/>
      <c r="AI28" s="1893"/>
      <c r="AJ28" s="1928"/>
      <c r="AK28" s="1928"/>
      <c r="AL28" s="1929"/>
      <c r="AM28" s="1930"/>
      <c r="AN28" s="1923"/>
      <c r="AO28" s="1892"/>
      <c r="AP28" s="1892"/>
      <c r="AQ28" s="1893"/>
    </row>
    <row r="29" spans="1:43" s="668" customFormat="1" ht="15.75" customHeight="1">
      <c r="A29" s="1842"/>
      <c r="B29" s="1924" t="s">
        <v>1305</v>
      </c>
      <c r="C29" s="1870" t="s">
        <v>1301</v>
      </c>
      <c r="D29" s="2353"/>
      <c r="E29" s="2353"/>
      <c r="F29" s="2354"/>
      <c r="G29" s="1930"/>
      <c r="H29" s="1923"/>
      <c r="I29" s="1892"/>
      <c r="J29" s="1892"/>
      <c r="K29" s="1893"/>
      <c r="L29" s="2353"/>
      <c r="M29" s="2353"/>
      <c r="N29" s="2354"/>
      <c r="O29" s="1930"/>
      <c r="P29" s="1923"/>
      <c r="Q29" s="1892"/>
      <c r="R29" s="1892"/>
      <c r="S29" s="1893"/>
      <c r="T29" s="2353"/>
      <c r="U29" s="2353"/>
      <c r="V29" s="2354"/>
      <c r="W29" s="1930"/>
      <c r="X29" s="1923"/>
      <c r="Y29" s="1892"/>
      <c r="Z29" s="1892"/>
      <c r="AA29" s="1893"/>
      <c r="AB29" s="2353"/>
      <c r="AC29" s="2353"/>
      <c r="AD29" s="2354"/>
      <c r="AE29" s="1930"/>
      <c r="AF29" s="1923"/>
      <c r="AG29" s="1892"/>
      <c r="AH29" s="1892"/>
      <c r="AI29" s="1893"/>
      <c r="AJ29" s="2353"/>
      <c r="AK29" s="2353"/>
      <c r="AL29" s="2354"/>
      <c r="AM29" s="1930"/>
      <c r="AN29" s="1923"/>
      <c r="AO29" s="1892"/>
      <c r="AP29" s="1892"/>
      <c r="AQ29" s="1893"/>
    </row>
    <row r="30" spans="1:43" s="668" customFormat="1" ht="15.75" customHeight="1">
      <c r="A30" s="1842"/>
      <c r="B30" s="1920" t="s">
        <v>1306</v>
      </c>
      <c r="C30" s="1921" t="s">
        <v>1301</v>
      </c>
      <c r="D30" s="2353"/>
      <c r="E30" s="2353"/>
      <c r="F30" s="2354"/>
      <c r="G30" s="1922"/>
      <c r="H30" s="1931"/>
      <c r="I30" s="1892"/>
      <c r="J30" s="1892"/>
      <c r="K30" s="1893"/>
      <c r="L30" s="2353"/>
      <c r="M30" s="2353"/>
      <c r="N30" s="2354"/>
      <c r="O30" s="1922"/>
      <c r="P30" s="1931"/>
      <c r="Q30" s="1892"/>
      <c r="R30" s="1892"/>
      <c r="S30" s="1893"/>
      <c r="T30" s="2353"/>
      <c r="U30" s="2353"/>
      <c r="V30" s="2354"/>
      <c r="W30" s="1922"/>
      <c r="X30" s="1931"/>
      <c r="Y30" s="1892"/>
      <c r="Z30" s="1892"/>
      <c r="AA30" s="1893"/>
      <c r="AB30" s="2353"/>
      <c r="AC30" s="2353"/>
      <c r="AD30" s="2354"/>
      <c r="AE30" s="1922"/>
      <c r="AF30" s="1931"/>
      <c r="AG30" s="1892"/>
      <c r="AH30" s="1892"/>
      <c r="AI30" s="1893"/>
      <c r="AJ30" s="2353"/>
      <c r="AK30" s="2353"/>
      <c r="AL30" s="2354"/>
      <c r="AM30" s="1922"/>
      <c r="AN30" s="1931"/>
      <c r="AO30" s="1892"/>
      <c r="AP30" s="1892"/>
      <c r="AQ30" s="1893"/>
    </row>
    <row r="31" spans="1:43" s="668" customFormat="1" ht="15.75" customHeight="1">
      <c r="A31" s="1842"/>
      <c r="B31" s="1924" t="s">
        <v>1307</v>
      </c>
      <c r="C31" s="1870" t="s">
        <v>1301</v>
      </c>
      <c r="D31" s="1928"/>
      <c r="E31" s="1928"/>
      <c r="F31" s="1929"/>
      <c r="G31" s="1922"/>
      <c r="H31" s="1889"/>
      <c r="I31" s="1892"/>
      <c r="J31" s="1892"/>
      <c r="K31" s="1893"/>
      <c r="L31" s="1928"/>
      <c r="M31" s="1928"/>
      <c r="N31" s="1929"/>
      <c r="O31" s="1922"/>
      <c r="P31" s="1889"/>
      <c r="Q31" s="1892"/>
      <c r="R31" s="1892"/>
      <c r="S31" s="1893"/>
      <c r="T31" s="1928"/>
      <c r="U31" s="1928"/>
      <c r="V31" s="1929"/>
      <c r="W31" s="1922"/>
      <c r="X31" s="1889"/>
      <c r="Y31" s="1892"/>
      <c r="Z31" s="1892"/>
      <c r="AA31" s="1893"/>
      <c r="AB31" s="1928"/>
      <c r="AC31" s="1928"/>
      <c r="AD31" s="1929"/>
      <c r="AE31" s="1922"/>
      <c r="AF31" s="1889"/>
      <c r="AG31" s="1892"/>
      <c r="AH31" s="1892"/>
      <c r="AI31" s="1893"/>
      <c r="AJ31" s="1928"/>
      <c r="AK31" s="1928"/>
      <c r="AL31" s="1929"/>
      <c r="AM31" s="1922"/>
      <c r="AN31" s="1889"/>
      <c r="AO31" s="1892"/>
      <c r="AP31" s="1892"/>
      <c r="AQ31" s="1893"/>
    </row>
    <row r="32" spans="1:43" s="668" customFormat="1" ht="15.75" customHeight="1">
      <c r="A32" s="1842"/>
      <c r="B32" s="1924" t="s">
        <v>1308</v>
      </c>
      <c r="C32" s="1870" t="s">
        <v>1301</v>
      </c>
      <c r="D32" s="2353"/>
      <c r="E32" s="2353"/>
      <c r="F32" s="2354"/>
      <c r="G32" s="1922"/>
      <c r="H32" s="1889"/>
      <c r="I32" s="1892"/>
      <c r="J32" s="1892"/>
      <c r="K32" s="1893"/>
      <c r="L32" s="2353"/>
      <c r="M32" s="2353"/>
      <c r="N32" s="2354"/>
      <c r="O32" s="1922"/>
      <c r="P32" s="1889"/>
      <c r="Q32" s="1892"/>
      <c r="R32" s="1892"/>
      <c r="S32" s="1893"/>
      <c r="T32" s="2353"/>
      <c r="U32" s="2353"/>
      <c r="V32" s="2354"/>
      <c r="W32" s="1922"/>
      <c r="X32" s="1889"/>
      <c r="Y32" s="1892"/>
      <c r="Z32" s="1892"/>
      <c r="AA32" s="1893"/>
      <c r="AB32" s="2353"/>
      <c r="AC32" s="2353"/>
      <c r="AD32" s="2354"/>
      <c r="AE32" s="1922"/>
      <c r="AF32" s="1889"/>
      <c r="AG32" s="1892"/>
      <c r="AH32" s="1892"/>
      <c r="AI32" s="1893"/>
      <c r="AJ32" s="2353"/>
      <c r="AK32" s="2353"/>
      <c r="AL32" s="2354"/>
      <c r="AM32" s="1922"/>
      <c r="AN32" s="1889"/>
      <c r="AO32" s="1892"/>
      <c r="AP32" s="1892"/>
      <c r="AQ32" s="1893"/>
    </row>
    <row r="33" spans="1:43" s="668" customFormat="1" ht="15.75" customHeight="1">
      <c r="A33" s="1842"/>
      <c r="B33" s="1932" t="s">
        <v>1309</v>
      </c>
      <c r="C33" s="1933" t="s">
        <v>518</v>
      </c>
      <c r="D33" s="2355"/>
      <c r="E33" s="2355"/>
      <c r="F33" s="2356"/>
      <c r="G33" s="2357"/>
      <c r="H33" s="1903"/>
      <c r="I33" s="1934"/>
      <c r="J33" s="1934"/>
      <c r="K33" s="1935"/>
      <c r="L33" s="2355"/>
      <c r="M33" s="2355"/>
      <c r="N33" s="2356"/>
      <c r="O33" s="2357"/>
      <c r="P33" s="1903"/>
      <c r="Q33" s="1934"/>
      <c r="R33" s="1934"/>
      <c r="S33" s="1935"/>
      <c r="T33" s="2355"/>
      <c r="U33" s="2355"/>
      <c r="V33" s="2356"/>
      <c r="W33" s="2357"/>
      <c r="X33" s="1903"/>
      <c r="Y33" s="1934"/>
      <c r="Z33" s="1934"/>
      <c r="AA33" s="1935"/>
      <c r="AB33" s="2355"/>
      <c r="AC33" s="2355"/>
      <c r="AD33" s="2356"/>
      <c r="AE33" s="2357"/>
      <c r="AF33" s="1903"/>
      <c r="AG33" s="1934"/>
      <c r="AH33" s="1934"/>
      <c r="AI33" s="1935"/>
      <c r="AJ33" s="2355"/>
      <c r="AK33" s="2355"/>
      <c r="AL33" s="2356"/>
      <c r="AM33" s="2357"/>
      <c r="AN33" s="1903"/>
      <c r="AO33" s="1934"/>
      <c r="AP33" s="1934"/>
      <c r="AQ33" s="1935"/>
    </row>
    <row r="34" spans="1:43" ht="15.75" customHeight="1">
      <c r="A34" s="1842"/>
      <c r="B34" s="1936" t="s">
        <v>1310</v>
      </c>
      <c r="C34" s="1870" t="s">
        <v>518</v>
      </c>
      <c r="D34" s="2334"/>
      <c r="E34" s="2334"/>
      <c r="F34" s="2360"/>
      <c r="G34" s="2358"/>
      <c r="H34" s="1907"/>
      <c r="I34" s="1892"/>
      <c r="J34" s="1892"/>
      <c r="K34" s="1937"/>
      <c r="L34" s="1938"/>
      <c r="M34" s="1938"/>
      <c r="N34" s="1939"/>
      <c r="O34" s="2358"/>
      <c r="P34" s="1907"/>
      <c r="Q34" s="1892"/>
      <c r="R34" s="1892"/>
      <c r="S34" s="1937"/>
      <c r="T34" s="1938"/>
      <c r="U34" s="1938"/>
      <c r="V34" s="1939"/>
      <c r="W34" s="2358"/>
      <c r="X34" s="1907"/>
      <c r="Y34" s="1892"/>
      <c r="Z34" s="1892"/>
      <c r="AA34" s="1937"/>
      <c r="AB34" s="1938"/>
      <c r="AC34" s="1938"/>
      <c r="AD34" s="1939"/>
      <c r="AE34" s="2358"/>
      <c r="AF34" s="1907"/>
      <c r="AG34" s="1892"/>
      <c r="AH34" s="1892"/>
      <c r="AI34" s="1937"/>
      <c r="AJ34" s="1938"/>
      <c r="AK34" s="1938"/>
      <c r="AL34" s="1939"/>
      <c r="AM34" s="2358"/>
      <c r="AN34" s="1907"/>
      <c r="AO34" s="1892"/>
      <c r="AP34" s="1892"/>
      <c r="AQ34" s="1937"/>
    </row>
    <row r="35" spans="1:43" ht="15.75" customHeight="1">
      <c r="A35" s="1842"/>
      <c r="B35" s="1940" t="s">
        <v>1311</v>
      </c>
      <c r="C35" s="1895" t="s">
        <v>518</v>
      </c>
      <c r="D35" s="2361"/>
      <c r="E35" s="2361"/>
      <c r="F35" s="2362"/>
      <c r="G35" s="2359"/>
      <c r="H35" s="1941"/>
      <c r="I35" s="1898"/>
      <c r="J35" s="1898"/>
      <c r="K35" s="1942"/>
      <c r="L35" s="2361"/>
      <c r="M35" s="2361"/>
      <c r="N35" s="2362"/>
      <c r="O35" s="2359"/>
      <c r="P35" s="1941"/>
      <c r="Q35" s="1898"/>
      <c r="R35" s="1898"/>
      <c r="S35" s="1942"/>
      <c r="T35" s="2361"/>
      <c r="U35" s="2361"/>
      <c r="V35" s="2362"/>
      <c r="W35" s="2359"/>
      <c r="X35" s="1941"/>
      <c r="Y35" s="1898"/>
      <c r="Z35" s="1898"/>
      <c r="AA35" s="1942"/>
      <c r="AB35" s="2361"/>
      <c r="AC35" s="2361"/>
      <c r="AD35" s="2362"/>
      <c r="AE35" s="2359"/>
      <c r="AF35" s="1941"/>
      <c r="AG35" s="1898"/>
      <c r="AH35" s="1898"/>
      <c r="AI35" s="1942"/>
      <c r="AJ35" s="2361"/>
      <c r="AK35" s="2361"/>
      <c r="AL35" s="2362"/>
      <c r="AM35" s="2359"/>
      <c r="AN35" s="1941"/>
      <c r="AO35" s="1898"/>
      <c r="AP35" s="1898"/>
      <c r="AQ35" s="1942"/>
    </row>
    <row r="36" spans="1:43" ht="17.25" customHeight="1">
      <c r="A36" s="1842"/>
      <c r="B36" s="1943" t="s">
        <v>1312</v>
      </c>
      <c r="C36" s="830"/>
      <c r="D36" s="960"/>
      <c r="E36" s="960"/>
      <c r="F36" s="960"/>
      <c r="G36" s="1854"/>
      <c r="H36" s="1857"/>
      <c r="I36" s="1892"/>
      <c r="J36" s="1892"/>
      <c r="K36" s="1893"/>
      <c r="L36" s="960"/>
      <c r="M36" s="960"/>
      <c r="N36" s="960"/>
      <c r="O36" s="1854"/>
      <c r="P36" s="1857"/>
      <c r="Q36" s="1892"/>
      <c r="R36" s="1892"/>
      <c r="S36" s="1893"/>
      <c r="T36" s="960"/>
      <c r="U36" s="960"/>
      <c r="V36" s="960"/>
      <c r="W36" s="1854"/>
      <c r="X36" s="1857"/>
      <c r="Y36" s="1892"/>
      <c r="Z36" s="1892"/>
      <c r="AA36" s="1893"/>
      <c r="AB36" s="960"/>
      <c r="AC36" s="960"/>
      <c r="AD36" s="960"/>
      <c r="AE36" s="1854"/>
      <c r="AF36" s="1857"/>
      <c r="AG36" s="1892"/>
      <c r="AH36" s="1892"/>
      <c r="AI36" s="1893"/>
      <c r="AJ36" s="960"/>
      <c r="AK36" s="960"/>
      <c r="AL36" s="960"/>
      <c r="AM36" s="1854"/>
      <c r="AN36" s="1857"/>
      <c r="AO36" s="1892"/>
      <c r="AP36" s="1892"/>
      <c r="AQ36" s="1893"/>
    </row>
    <row r="37" spans="1:43" ht="17.25" customHeight="1">
      <c r="B37" s="1944" t="s">
        <v>1313</v>
      </c>
      <c r="C37" s="827" t="s">
        <v>514</v>
      </c>
      <c r="D37" s="2367"/>
      <c r="E37" s="2367"/>
      <c r="F37" s="2367"/>
      <c r="G37" s="2368"/>
      <c r="H37" s="1945"/>
      <c r="I37" s="1864"/>
      <c r="J37" s="1864"/>
      <c r="K37" s="1865"/>
      <c r="L37" s="2367"/>
      <c r="M37" s="2367"/>
      <c r="N37" s="2367"/>
      <c r="O37" s="2368"/>
      <c r="P37" s="1945"/>
      <c r="Q37" s="1864"/>
      <c r="R37" s="1864"/>
      <c r="S37" s="1865"/>
      <c r="T37" s="2367"/>
      <c r="U37" s="2367"/>
      <c r="V37" s="2367"/>
      <c r="W37" s="2368"/>
      <c r="X37" s="1945"/>
      <c r="Y37" s="1864"/>
      <c r="Z37" s="1864"/>
      <c r="AA37" s="1865"/>
      <c r="AB37" s="2367"/>
      <c r="AC37" s="2367"/>
      <c r="AD37" s="2367"/>
      <c r="AE37" s="2368"/>
      <c r="AF37" s="1945"/>
      <c r="AG37" s="1864"/>
      <c r="AH37" s="1864"/>
      <c r="AI37" s="1865"/>
      <c r="AJ37" s="2367"/>
      <c r="AK37" s="2367"/>
      <c r="AL37" s="2367"/>
      <c r="AM37" s="2368"/>
      <c r="AN37" s="1945"/>
      <c r="AO37" s="1864"/>
      <c r="AP37" s="1864"/>
      <c r="AQ37" s="1865"/>
    </row>
    <row r="38" spans="1:43" s="850" customFormat="1" ht="17.25" customHeight="1">
      <c r="A38" s="1842"/>
      <c r="B38" s="1944" t="s">
        <v>1314</v>
      </c>
      <c r="C38" s="827" t="s">
        <v>496</v>
      </c>
      <c r="D38" s="1946"/>
      <c r="E38" s="1946"/>
      <c r="F38" s="1946"/>
      <c r="G38" s="1947"/>
      <c r="H38" s="1948"/>
      <c r="I38" s="1892"/>
      <c r="J38" s="1892"/>
      <c r="K38" s="1893"/>
      <c r="L38" s="1949"/>
      <c r="M38" s="1949"/>
      <c r="N38" s="1949"/>
      <c r="O38" s="1950"/>
      <c r="P38" s="1948"/>
      <c r="Q38" s="1892"/>
      <c r="R38" s="1892"/>
      <c r="S38" s="1893"/>
      <c r="T38" s="1949"/>
      <c r="U38" s="1949"/>
      <c r="V38" s="1949"/>
      <c r="W38" s="1950"/>
      <c r="X38" s="1948"/>
      <c r="Y38" s="1892"/>
      <c r="Z38" s="1892"/>
      <c r="AA38" s="1893"/>
      <c r="AB38" s="1949"/>
      <c r="AC38" s="1949"/>
      <c r="AD38" s="1949"/>
      <c r="AE38" s="1950"/>
      <c r="AF38" s="1948"/>
      <c r="AG38" s="1892"/>
      <c r="AH38" s="1892"/>
      <c r="AI38" s="1893"/>
      <c r="AJ38" s="1949"/>
      <c r="AK38" s="1949"/>
      <c r="AL38" s="1949"/>
      <c r="AM38" s="1950"/>
      <c r="AN38" s="1948"/>
      <c r="AO38" s="1892"/>
      <c r="AP38" s="1892"/>
      <c r="AQ38" s="1893"/>
    </row>
    <row r="39" spans="1:43" s="850" customFormat="1" ht="17.25" customHeight="1">
      <c r="A39" s="1842"/>
      <c r="B39" s="1944" t="s">
        <v>1315</v>
      </c>
      <c r="C39" s="827" t="s">
        <v>496</v>
      </c>
      <c r="D39" s="1949"/>
      <c r="E39" s="1949"/>
      <c r="F39" s="1949"/>
      <c r="G39" s="1950"/>
      <c r="H39" s="1948"/>
      <c r="I39" s="1892"/>
      <c r="J39" s="1892"/>
      <c r="K39" s="1893"/>
      <c r="L39" s="1949"/>
      <c r="M39" s="1949"/>
      <c r="N39" s="1949"/>
      <c r="O39" s="1950"/>
      <c r="P39" s="1948"/>
      <c r="Q39" s="1892"/>
      <c r="R39" s="1892"/>
      <c r="S39" s="1893"/>
      <c r="T39" s="1949"/>
      <c r="U39" s="1949"/>
      <c r="V39" s="1949"/>
      <c r="W39" s="1950"/>
      <c r="X39" s="1948"/>
      <c r="Y39" s="1892"/>
      <c r="Z39" s="1892"/>
      <c r="AA39" s="1893"/>
      <c r="AB39" s="1949"/>
      <c r="AC39" s="1949"/>
      <c r="AD39" s="1949"/>
      <c r="AE39" s="1950"/>
      <c r="AF39" s="1948"/>
      <c r="AG39" s="1892"/>
      <c r="AH39" s="1892"/>
      <c r="AI39" s="1893"/>
      <c r="AJ39" s="1949"/>
      <c r="AK39" s="1949"/>
      <c r="AL39" s="1949"/>
      <c r="AM39" s="1950"/>
      <c r="AN39" s="1948"/>
      <c r="AO39" s="1892"/>
      <c r="AP39" s="1892"/>
      <c r="AQ39" s="1893"/>
    </row>
    <row r="40" spans="1:43" ht="17.25" customHeight="1">
      <c r="A40" s="1842"/>
      <c r="B40" s="1943" t="s">
        <v>1316</v>
      </c>
      <c r="C40" s="830"/>
      <c r="D40" s="960"/>
      <c r="E40" s="960"/>
      <c r="F40" s="960"/>
      <c r="G40" s="1854"/>
      <c r="H40" s="1857"/>
      <c r="I40" s="1892"/>
      <c r="J40" s="1892"/>
      <c r="K40" s="1893"/>
      <c r="L40" s="960"/>
      <c r="M40" s="960"/>
      <c r="N40" s="960"/>
      <c r="O40" s="1854"/>
      <c r="P40" s="1857"/>
      <c r="Q40" s="1892"/>
      <c r="R40" s="1892"/>
      <c r="S40" s="1893"/>
      <c r="T40" s="960"/>
      <c r="U40" s="960"/>
      <c r="V40" s="960"/>
      <c r="W40" s="1854"/>
      <c r="X40" s="1857"/>
      <c r="Y40" s="1892"/>
      <c r="Z40" s="1892"/>
      <c r="AA40" s="1893"/>
      <c r="AB40" s="960"/>
      <c r="AC40" s="960"/>
      <c r="AD40" s="960"/>
      <c r="AE40" s="1854"/>
      <c r="AF40" s="1857"/>
      <c r="AG40" s="1892"/>
      <c r="AH40" s="1892"/>
      <c r="AI40" s="1893"/>
      <c r="AJ40" s="960"/>
      <c r="AK40" s="960"/>
      <c r="AL40" s="960"/>
      <c r="AM40" s="1854"/>
      <c r="AN40" s="1857"/>
      <c r="AO40" s="1892"/>
      <c r="AP40" s="1892"/>
      <c r="AQ40" s="1893"/>
    </row>
    <row r="41" spans="1:43" ht="17.25" customHeight="1">
      <c r="B41" s="1944" t="s">
        <v>1313</v>
      </c>
      <c r="C41" s="827" t="s">
        <v>514</v>
      </c>
      <c r="D41" s="2367"/>
      <c r="E41" s="2367"/>
      <c r="F41" s="2367"/>
      <c r="G41" s="2368"/>
      <c r="H41" s="1945"/>
      <c r="I41" s="1864"/>
      <c r="J41" s="1864"/>
      <c r="K41" s="1865"/>
      <c r="L41" s="2367"/>
      <c r="M41" s="2367"/>
      <c r="N41" s="2367"/>
      <c r="O41" s="2368"/>
      <c r="P41" s="1945"/>
      <c r="Q41" s="1864"/>
      <c r="R41" s="1864"/>
      <c r="S41" s="1865"/>
      <c r="T41" s="2367"/>
      <c r="U41" s="2367"/>
      <c r="V41" s="2367"/>
      <c r="W41" s="2368"/>
      <c r="X41" s="1945"/>
      <c r="Y41" s="1864"/>
      <c r="Z41" s="1864"/>
      <c r="AA41" s="1865"/>
      <c r="AB41" s="2367"/>
      <c r="AC41" s="2367"/>
      <c r="AD41" s="2367"/>
      <c r="AE41" s="2368"/>
      <c r="AF41" s="1945"/>
      <c r="AG41" s="1864"/>
      <c r="AH41" s="1864"/>
      <c r="AI41" s="1865"/>
      <c r="AJ41" s="2367"/>
      <c r="AK41" s="2367"/>
      <c r="AL41" s="2367"/>
      <c r="AM41" s="2368"/>
      <c r="AN41" s="1945"/>
      <c r="AO41" s="1864"/>
      <c r="AP41" s="1864"/>
      <c r="AQ41" s="1865"/>
    </row>
    <row r="42" spans="1:43" s="850" customFormat="1" ht="17.25" customHeight="1">
      <c r="A42" s="1842"/>
      <c r="B42" s="1944" t="s">
        <v>1314</v>
      </c>
      <c r="C42" s="827" t="s">
        <v>496</v>
      </c>
      <c r="D42" s="1946"/>
      <c r="E42" s="1946"/>
      <c r="F42" s="1946"/>
      <c r="G42" s="1947"/>
      <c r="H42" s="1948"/>
      <c r="I42" s="1892"/>
      <c r="J42" s="1892"/>
      <c r="K42" s="1893"/>
      <c r="L42" s="1949"/>
      <c r="M42" s="1949"/>
      <c r="N42" s="1949"/>
      <c r="O42" s="1950"/>
      <c r="P42" s="1948"/>
      <c r="Q42" s="1892"/>
      <c r="R42" s="1892"/>
      <c r="S42" s="1893"/>
      <c r="T42" s="1949"/>
      <c r="U42" s="1949"/>
      <c r="V42" s="1949"/>
      <c r="W42" s="1950"/>
      <c r="X42" s="1948"/>
      <c r="Y42" s="1892"/>
      <c r="Z42" s="1892"/>
      <c r="AA42" s="1893"/>
      <c r="AB42" s="1949"/>
      <c r="AC42" s="1949"/>
      <c r="AD42" s="1949"/>
      <c r="AE42" s="1950"/>
      <c r="AF42" s="1948"/>
      <c r="AG42" s="1892"/>
      <c r="AH42" s="1892"/>
      <c r="AI42" s="1893"/>
      <c r="AJ42" s="1949"/>
      <c r="AK42" s="1949"/>
      <c r="AL42" s="1949"/>
      <c r="AM42" s="1950"/>
      <c r="AN42" s="1948"/>
      <c r="AO42" s="1892"/>
      <c r="AP42" s="1892"/>
      <c r="AQ42" s="1893"/>
    </row>
    <row r="43" spans="1:43" s="850" customFormat="1" ht="17.25" customHeight="1">
      <c r="A43" s="1842"/>
      <c r="B43" s="1944" t="s">
        <v>1315</v>
      </c>
      <c r="C43" s="827" t="s">
        <v>496</v>
      </c>
      <c r="D43" s="1949"/>
      <c r="E43" s="1949"/>
      <c r="F43" s="1949"/>
      <c r="G43" s="1950"/>
      <c r="H43" s="1948"/>
      <c r="I43" s="1892"/>
      <c r="J43" s="1892"/>
      <c r="K43" s="1893"/>
      <c r="L43" s="1949"/>
      <c r="M43" s="1949"/>
      <c r="N43" s="1949"/>
      <c r="O43" s="1950"/>
      <c r="P43" s="1948"/>
      <c r="Q43" s="1892"/>
      <c r="R43" s="1892"/>
      <c r="S43" s="1893"/>
      <c r="T43" s="1949"/>
      <c r="U43" s="1949"/>
      <c r="V43" s="1949"/>
      <c r="W43" s="1950"/>
      <c r="X43" s="1948"/>
      <c r="Y43" s="1892"/>
      <c r="Z43" s="1892"/>
      <c r="AA43" s="1893"/>
      <c r="AB43" s="1949"/>
      <c r="AC43" s="1949"/>
      <c r="AD43" s="1949"/>
      <c r="AE43" s="1950"/>
      <c r="AF43" s="1948"/>
      <c r="AG43" s="1892"/>
      <c r="AH43" s="1892"/>
      <c r="AI43" s="1893"/>
      <c r="AJ43" s="1949"/>
      <c r="AK43" s="1949"/>
      <c r="AL43" s="1949"/>
      <c r="AM43" s="1950"/>
      <c r="AN43" s="1948"/>
      <c r="AO43" s="1892"/>
      <c r="AP43" s="1892"/>
      <c r="AQ43" s="1893"/>
    </row>
    <row r="44" spans="1:43" s="129" customFormat="1" ht="17.25" customHeight="1">
      <c r="B44" s="1943" t="s">
        <v>1317</v>
      </c>
      <c r="C44" s="1951"/>
      <c r="D44" s="1952"/>
      <c r="E44" s="1952"/>
      <c r="F44" s="1952"/>
      <c r="G44" s="1953"/>
      <c r="H44" s="1954"/>
      <c r="I44" s="1955"/>
      <c r="J44" s="1955"/>
      <c r="K44" s="1956"/>
      <c r="L44" s="1952"/>
      <c r="M44" s="1952"/>
      <c r="N44" s="1952"/>
      <c r="O44" s="1953"/>
      <c r="P44" s="1954"/>
      <c r="Q44" s="1955"/>
      <c r="R44" s="1955"/>
      <c r="S44" s="1956"/>
      <c r="T44" s="1952"/>
      <c r="U44" s="1952"/>
      <c r="V44" s="1952"/>
      <c r="W44" s="1953"/>
      <c r="X44" s="1954"/>
      <c r="Y44" s="1955"/>
      <c r="Z44" s="1955"/>
      <c r="AA44" s="1956"/>
      <c r="AB44" s="1952"/>
      <c r="AC44" s="1952"/>
      <c r="AD44" s="1952"/>
      <c r="AE44" s="1953"/>
      <c r="AF44" s="1954"/>
      <c r="AG44" s="1955"/>
      <c r="AH44" s="1955"/>
      <c r="AI44" s="1956"/>
      <c r="AJ44" s="1952"/>
      <c r="AK44" s="1952"/>
      <c r="AL44" s="1952"/>
      <c r="AM44" s="1953"/>
      <c r="AN44" s="1954"/>
      <c r="AO44" s="1955"/>
      <c r="AP44" s="1955"/>
      <c r="AQ44" s="1956"/>
    </row>
    <row r="45" spans="1:43" s="850" customFormat="1" ht="17.25" customHeight="1">
      <c r="A45" s="1842"/>
      <c r="B45" s="1944" t="s">
        <v>1295</v>
      </c>
      <c r="C45" s="827" t="s">
        <v>514</v>
      </c>
      <c r="D45" s="2363"/>
      <c r="E45" s="2363"/>
      <c r="F45" s="2363"/>
      <c r="G45" s="2364"/>
      <c r="H45" s="1957"/>
      <c r="I45" s="1872"/>
      <c r="J45" s="1872"/>
      <c r="K45" s="1873"/>
      <c r="L45" s="2363"/>
      <c r="M45" s="2363"/>
      <c r="N45" s="2363"/>
      <c r="O45" s="2364"/>
      <c r="P45" s="1957"/>
      <c r="Q45" s="1872"/>
      <c r="R45" s="1872"/>
      <c r="S45" s="1873"/>
      <c r="T45" s="2363"/>
      <c r="U45" s="2363"/>
      <c r="V45" s="2363"/>
      <c r="W45" s="2364"/>
      <c r="X45" s="1957"/>
      <c r="Y45" s="1872"/>
      <c r="Z45" s="1872"/>
      <c r="AA45" s="1873"/>
      <c r="AB45" s="2363"/>
      <c r="AC45" s="2363"/>
      <c r="AD45" s="2363"/>
      <c r="AE45" s="2364"/>
      <c r="AF45" s="1957"/>
      <c r="AG45" s="1872"/>
      <c r="AH45" s="1872"/>
      <c r="AI45" s="1873"/>
      <c r="AJ45" s="2363"/>
      <c r="AK45" s="2363"/>
      <c r="AL45" s="2363"/>
      <c r="AM45" s="2364"/>
      <c r="AN45" s="1957"/>
      <c r="AO45" s="1872"/>
      <c r="AP45" s="1872"/>
      <c r="AQ45" s="1873"/>
    </row>
    <row r="46" spans="1:43" s="850" customFormat="1" ht="17.25" customHeight="1">
      <c r="A46" s="1842"/>
      <c r="B46" s="1944" t="s">
        <v>1314</v>
      </c>
      <c r="C46" s="827" t="s">
        <v>496</v>
      </c>
      <c r="D46" s="1949"/>
      <c r="E46" s="1949"/>
      <c r="F46" s="1949"/>
      <c r="G46" s="1950"/>
      <c r="H46" s="1948"/>
      <c r="I46" s="1872"/>
      <c r="J46" s="1872"/>
      <c r="K46" s="1873"/>
      <c r="L46" s="1949"/>
      <c r="M46" s="1949"/>
      <c r="N46" s="1949"/>
      <c r="O46" s="1950"/>
      <c r="P46" s="1948"/>
      <c r="Q46" s="1872"/>
      <c r="R46" s="1872"/>
      <c r="S46" s="1873"/>
      <c r="T46" s="1949"/>
      <c r="U46" s="1949"/>
      <c r="V46" s="1949"/>
      <c r="W46" s="1950"/>
      <c r="X46" s="1948"/>
      <c r="Y46" s="1872"/>
      <c r="Z46" s="1872"/>
      <c r="AA46" s="1873"/>
      <c r="AB46" s="1949"/>
      <c r="AC46" s="1949"/>
      <c r="AD46" s="1949"/>
      <c r="AE46" s="1950"/>
      <c r="AF46" s="1948"/>
      <c r="AG46" s="1872"/>
      <c r="AH46" s="1872"/>
      <c r="AI46" s="1873"/>
      <c r="AJ46" s="1949"/>
      <c r="AK46" s="1949"/>
      <c r="AL46" s="1949"/>
      <c r="AM46" s="1950"/>
      <c r="AN46" s="1948"/>
      <c r="AO46" s="1872"/>
      <c r="AP46" s="1872"/>
      <c r="AQ46" s="1873"/>
    </row>
    <row r="47" spans="1:43" s="850" customFormat="1" ht="17.25" customHeight="1" thickBot="1">
      <c r="A47" s="1842"/>
      <c r="B47" s="1958" t="s">
        <v>1315</v>
      </c>
      <c r="C47" s="1959" t="s">
        <v>496</v>
      </c>
      <c r="D47" s="1960"/>
      <c r="E47" s="1960"/>
      <c r="F47" s="1960"/>
      <c r="G47" s="1961"/>
      <c r="H47" s="1962"/>
      <c r="I47" s="1963"/>
      <c r="J47" s="1963"/>
      <c r="K47" s="1964"/>
      <c r="L47" s="1960"/>
      <c r="M47" s="1960"/>
      <c r="N47" s="1960"/>
      <c r="O47" s="1961"/>
      <c r="P47" s="1962"/>
      <c r="Q47" s="1963"/>
      <c r="R47" s="1963"/>
      <c r="S47" s="1964"/>
      <c r="T47" s="1960"/>
      <c r="U47" s="1960"/>
      <c r="V47" s="1960"/>
      <c r="W47" s="1961"/>
      <c r="X47" s="1962"/>
      <c r="Y47" s="1963"/>
      <c r="Z47" s="1963"/>
      <c r="AA47" s="1964"/>
      <c r="AB47" s="1960"/>
      <c r="AC47" s="1960"/>
      <c r="AD47" s="1960"/>
      <c r="AE47" s="1961"/>
      <c r="AF47" s="1962"/>
      <c r="AG47" s="1963"/>
      <c r="AH47" s="1963"/>
      <c r="AI47" s="1964"/>
      <c r="AJ47" s="1960"/>
      <c r="AK47" s="1960"/>
      <c r="AL47" s="1960"/>
      <c r="AM47" s="1961"/>
      <c r="AN47" s="1962"/>
      <c r="AO47" s="1963"/>
      <c r="AP47" s="1963"/>
      <c r="AQ47" s="1964"/>
    </row>
    <row r="49" spans="2:13" ht="15" customHeight="1"/>
    <row r="50" spans="2:13" ht="15" customHeight="1">
      <c r="B50" s="1965" t="s">
        <v>1318</v>
      </c>
      <c r="I50" s="1965"/>
    </row>
    <row r="51" spans="2:13" ht="15" customHeight="1" thickBot="1">
      <c r="B51" s="668"/>
    </row>
    <row r="52" spans="2:13" ht="19.5" customHeight="1" thickBot="1">
      <c r="B52" s="1966" t="s">
        <v>1319</v>
      </c>
      <c r="C52" s="1967" t="s">
        <v>1320</v>
      </c>
      <c r="D52" s="1968" t="s">
        <v>1273</v>
      </c>
      <c r="E52" s="1968" t="s">
        <v>1321</v>
      </c>
      <c r="F52" s="1968" t="s">
        <v>1322</v>
      </c>
      <c r="G52" s="1968" t="s">
        <v>1323</v>
      </c>
      <c r="H52" s="1969" t="s">
        <v>1324</v>
      </c>
      <c r="I52" s="1966" t="s">
        <v>1325</v>
      </c>
      <c r="J52" s="1969" t="s">
        <v>1326</v>
      </c>
      <c r="K52" s="2365" t="s">
        <v>1327</v>
      </c>
      <c r="L52" s="2366"/>
    </row>
    <row r="53" spans="2:13" ht="15.75" customHeight="1">
      <c r="B53" s="1970">
        <v>1</v>
      </c>
      <c r="C53" s="1971"/>
      <c r="D53" s="1972"/>
      <c r="E53" s="1973"/>
      <c r="F53" s="1973"/>
      <c r="G53" s="1974"/>
      <c r="H53" s="1975"/>
      <c r="I53" s="1976"/>
      <c r="J53" s="1977"/>
      <c r="K53" s="1978"/>
      <c r="L53" s="1979"/>
    </row>
    <row r="54" spans="2:13" ht="18" customHeight="1">
      <c r="B54" s="1980">
        <v>2</v>
      </c>
      <c r="C54" s="1971"/>
      <c r="D54" s="1972"/>
      <c r="E54" s="1973"/>
      <c r="F54" s="1973"/>
      <c r="G54" s="1974"/>
      <c r="H54" s="1975"/>
      <c r="I54" s="1981"/>
      <c r="J54" s="1764"/>
      <c r="K54" s="1978"/>
      <c r="L54" s="1979"/>
    </row>
    <row r="55" spans="2:13" ht="18" customHeight="1">
      <c r="B55" s="1980">
        <v>3</v>
      </c>
      <c r="C55" s="1971"/>
      <c r="D55" s="1972"/>
      <c r="E55" s="1973"/>
      <c r="F55" s="1973"/>
      <c r="G55" s="1974"/>
      <c r="H55" s="1975"/>
      <c r="I55" s="1981"/>
      <c r="J55" s="1764"/>
      <c r="K55" s="1978"/>
      <c r="L55" s="1979"/>
    </row>
    <row r="56" spans="2:13" ht="18" customHeight="1">
      <c r="B56" s="1980">
        <v>4</v>
      </c>
      <c r="C56" s="1971"/>
      <c r="D56" s="1972"/>
      <c r="E56" s="1973"/>
      <c r="F56" s="1973"/>
      <c r="G56" s="1974"/>
      <c r="H56" s="1975"/>
      <c r="I56" s="1981"/>
      <c r="J56" s="1764"/>
      <c r="K56" s="1978"/>
      <c r="L56" s="1979"/>
    </row>
    <row r="57" spans="2:13" ht="18" customHeight="1">
      <c r="B57" s="1980">
        <v>5</v>
      </c>
      <c r="C57" s="1971"/>
      <c r="D57" s="1972"/>
      <c r="E57" s="1973"/>
      <c r="F57" s="1973"/>
      <c r="G57" s="1974"/>
      <c r="H57" s="1975"/>
      <c r="I57" s="1981"/>
      <c r="J57" s="1764"/>
      <c r="K57" s="1978"/>
      <c r="L57" s="1979"/>
    </row>
    <row r="58" spans="2:13" ht="18" customHeight="1">
      <c r="B58" s="1980">
        <v>6</v>
      </c>
      <c r="C58" s="1971"/>
      <c r="D58" s="1972"/>
      <c r="E58" s="1973"/>
      <c r="F58" s="1973"/>
      <c r="G58" s="1974"/>
      <c r="H58" s="1975"/>
      <c r="I58" s="1981"/>
      <c r="J58" s="1764"/>
      <c r="K58" s="1978"/>
      <c r="L58" s="1979"/>
    </row>
    <row r="59" spans="2:13" ht="18" customHeight="1">
      <c r="B59" s="1980" t="s">
        <v>1328</v>
      </c>
      <c r="C59" s="1971"/>
      <c r="D59" s="1982"/>
      <c r="E59" s="1983"/>
      <c r="F59" s="1983"/>
      <c r="G59" s="1984"/>
      <c r="H59" s="1985"/>
      <c r="I59" s="1978"/>
      <c r="J59" s="1979"/>
      <c r="K59" s="1986"/>
      <c r="L59" s="1987"/>
    </row>
    <row r="60" spans="2:13" ht="18" customHeight="1">
      <c r="B60" s="1980" t="s">
        <v>1329</v>
      </c>
      <c r="C60" s="1971"/>
      <c r="D60" s="1972"/>
      <c r="E60" s="1973"/>
      <c r="F60" s="1973"/>
      <c r="G60" s="1974"/>
      <c r="H60" s="1975"/>
      <c r="I60" s="1981"/>
      <c r="J60" s="1764"/>
      <c r="K60" s="1988"/>
      <c r="L60" s="1989"/>
    </row>
    <row r="61" spans="2:13" ht="18" customHeight="1">
      <c r="B61" s="1980" t="s">
        <v>1330</v>
      </c>
      <c r="C61" s="1971"/>
      <c r="D61" s="1972"/>
      <c r="E61" s="1973"/>
      <c r="F61" s="1973"/>
      <c r="G61" s="1974"/>
      <c r="H61" s="1975"/>
      <c r="I61" s="1981"/>
      <c r="J61" s="1764"/>
      <c r="K61" s="1990"/>
      <c r="L61" s="1991"/>
    </row>
    <row r="62" spans="2:13" ht="18" customHeight="1">
      <c r="B62" s="1980" t="s">
        <v>1331</v>
      </c>
      <c r="C62" s="1971"/>
      <c r="D62" s="1972"/>
      <c r="E62" s="1973"/>
      <c r="F62" s="1973"/>
      <c r="G62" s="1974"/>
      <c r="H62" s="1975"/>
      <c r="I62" s="1981"/>
      <c r="J62" s="1764"/>
      <c r="K62" s="1978"/>
      <c r="L62" s="1979"/>
      <c r="M62" s="1992"/>
    </row>
    <row r="63" spans="2:13" ht="18" customHeight="1" thickBot="1">
      <c r="B63" s="1993" t="s">
        <v>1332</v>
      </c>
      <c r="C63" s="1994"/>
      <c r="D63" s="1995"/>
      <c r="E63" s="1996"/>
      <c r="F63" s="1996"/>
      <c r="G63" s="1997"/>
      <c r="H63" s="1998"/>
      <c r="I63" s="1999"/>
      <c r="J63" s="2000"/>
      <c r="K63" s="2001"/>
      <c r="L63" s="2002"/>
      <c r="M63" s="1992"/>
    </row>
    <row r="64" spans="2:13" ht="18" customHeight="1">
      <c r="I64" s="1992"/>
    </row>
    <row r="65" spans="2:10" ht="18" customHeight="1">
      <c r="B65" s="1965" t="s">
        <v>1333</v>
      </c>
      <c r="D65" s="850"/>
    </row>
    <row r="66" spans="2:10" ht="15" customHeight="1" thickBot="1"/>
    <row r="67" spans="2:10" ht="41.25" customHeight="1" thickBot="1">
      <c r="B67" s="1966" t="s">
        <v>1319</v>
      </c>
      <c r="C67" s="1967"/>
      <c r="D67" s="2003" t="s">
        <v>1334</v>
      </c>
      <c r="E67" s="2003" t="s">
        <v>1335</v>
      </c>
      <c r="F67" s="2003" t="s">
        <v>1336</v>
      </c>
      <c r="G67" s="2003" t="s">
        <v>1337</v>
      </c>
      <c r="H67" s="2003" t="s">
        <v>1338</v>
      </c>
      <c r="I67" s="2003" t="s">
        <v>1339</v>
      </c>
      <c r="J67" s="2004" t="s">
        <v>1340</v>
      </c>
    </row>
    <row r="68" spans="2:10" ht="17.25" customHeight="1">
      <c r="B68" s="1970">
        <v>1</v>
      </c>
      <c r="C68" s="1971"/>
      <c r="D68" s="1972"/>
      <c r="E68" s="2005"/>
      <c r="F68" s="2006"/>
      <c r="G68" s="2006"/>
      <c r="H68" s="2006"/>
      <c r="I68" s="2006"/>
      <c r="J68" s="2007"/>
    </row>
    <row r="69" spans="2:10" ht="17.25" customHeight="1">
      <c r="B69" s="1980">
        <v>2</v>
      </c>
      <c r="C69" s="1971"/>
      <c r="D69" s="1972"/>
      <c r="E69" s="2005"/>
      <c r="F69" s="2006"/>
      <c r="G69" s="2006"/>
      <c r="H69" s="2006"/>
      <c r="I69" s="2006"/>
      <c r="J69" s="2007"/>
    </row>
    <row r="70" spans="2:10" ht="17.25" customHeight="1">
      <c r="B70" s="1980">
        <v>3</v>
      </c>
      <c r="C70" s="1971"/>
      <c r="D70" s="1972"/>
      <c r="E70" s="2005"/>
      <c r="F70" s="2006"/>
      <c r="G70" s="2006"/>
      <c r="H70" s="2006"/>
      <c r="I70" s="2006"/>
      <c r="J70" s="2007"/>
    </row>
    <row r="71" spans="2:10" ht="17.25" customHeight="1">
      <c r="B71" s="1980">
        <v>4</v>
      </c>
      <c r="C71" s="1971"/>
      <c r="D71" s="1972"/>
      <c r="E71" s="2005"/>
      <c r="F71" s="2006"/>
      <c r="G71" s="2006"/>
      <c r="H71" s="2006"/>
      <c r="I71" s="2006"/>
      <c r="J71" s="2007"/>
    </row>
    <row r="72" spans="2:10" ht="17.25" customHeight="1">
      <c r="B72" s="1980">
        <v>5</v>
      </c>
      <c r="C72" s="1971"/>
      <c r="D72" s="1972"/>
      <c r="E72" s="2005"/>
      <c r="F72" s="2006"/>
      <c r="G72" s="2006"/>
      <c r="H72" s="2006"/>
      <c r="I72" s="2006"/>
      <c r="J72" s="2007"/>
    </row>
    <row r="73" spans="2:10" ht="17.25" customHeight="1">
      <c r="B73" s="1980">
        <v>6</v>
      </c>
      <c r="C73" s="1971"/>
      <c r="D73" s="1972"/>
      <c r="E73" s="2005"/>
      <c r="F73" s="2006"/>
      <c r="G73" s="2006"/>
      <c r="H73" s="2006"/>
      <c r="I73" s="2006"/>
      <c r="J73" s="2007"/>
    </row>
    <row r="74" spans="2:10" ht="17.25" customHeight="1">
      <c r="B74" s="1980" t="s">
        <v>1341</v>
      </c>
      <c r="C74" s="1971"/>
      <c r="D74" s="1972"/>
      <c r="E74" s="2005"/>
      <c r="F74" s="2006"/>
      <c r="G74" s="2008"/>
      <c r="H74" s="2008"/>
      <c r="I74" s="2008"/>
      <c r="J74" s="2009"/>
    </row>
    <row r="75" spans="2:10" ht="17.25" customHeight="1" thickBot="1">
      <c r="B75" s="1993" t="s">
        <v>1342</v>
      </c>
      <c r="C75" s="1994"/>
      <c r="D75" s="1995"/>
      <c r="E75" s="2010"/>
      <c r="F75" s="2011"/>
      <c r="G75" s="2012"/>
      <c r="H75" s="2012"/>
      <c r="I75" s="2012"/>
      <c r="J75" s="2013"/>
    </row>
    <row r="78" spans="2:10" ht="13" thickBot="1"/>
    <row r="79" spans="2:10" ht="13" thickBot="1">
      <c r="C79" s="2014"/>
      <c r="D79" s="2015" t="s">
        <v>1343</v>
      </c>
      <c r="E79" s="2016" t="s">
        <v>1344</v>
      </c>
    </row>
    <row r="80" spans="2:10">
      <c r="C80" s="153" t="s">
        <v>1273</v>
      </c>
      <c r="D80" s="2017">
        <v>23.8</v>
      </c>
      <c r="E80" s="2018"/>
    </row>
    <row r="81" spans="3:5">
      <c r="C81" s="153" t="s">
        <v>520</v>
      </c>
      <c r="D81" s="2017">
        <v>2.019716981132075</v>
      </c>
      <c r="E81" s="2018">
        <v>15</v>
      </c>
    </row>
    <row r="82" spans="3:5">
      <c r="C82" s="153" t="s">
        <v>521</v>
      </c>
      <c r="D82" s="2017">
        <v>3.5993396226415095</v>
      </c>
      <c r="E82" s="2018">
        <v>15</v>
      </c>
    </row>
    <row r="83" spans="3:5">
      <c r="C83" s="153" t="s">
        <v>522</v>
      </c>
      <c r="D83" s="2017">
        <v>5.3208490566037741</v>
      </c>
      <c r="E83" s="2018">
        <v>30</v>
      </c>
    </row>
    <row r="84" spans="3:5">
      <c r="C84" s="153" t="s">
        <v>523</v>
      </c>
      <c r="D84" s="2017">
        <v>7.7656603773584907</v>
      </c>
      <c r="E84" s="2018">
        <v>60</v>
      </c>
    </row>
    <row r="85" spans="3:5" ht="13" thickBot="1">
      <c r="C85" s="2019" t="s">
        <v>1213</v>
      </c>
      <c r="D85" s="2020">
        <v>3.8509433962264148</v>
      </c>
      <c r="E85" s="2021"/>
    </row>
  </sheetData>
  <mergeCells count="108">
    <mergeCell ref="D45:G45"/>
    <mergeCell ref="L45:O45"/>
    <mergeCell ref="T45:W45"/>
    <mergeCell ref="AB45:AE45"/>
    <mergeCell ref="AJ45:AM45"/>
    <mergeCell ref="K52:L52"/>
    <mergeCell ref="D37:G37"/>
    <mergeCell ref="L37:O37"/>
    <mergeCell ref="T37:W37"/>
    <mergeCell ref="AB37:AE37"/>
    <mergeCell ref="AJ37:AM37"/>
    <mergeCell ref="D41:G41"/>
    <mergeCell ref="L41:O41"/>
    <mergeCell ref="T41:W41"/>
    <mergeCell ref="AB41:AE41"/>
    <mergeCell ref="AJ41:AM41"/>
    <mergeCell ref="AB33:AD33"/>
    <mergeCell ref="AE33:AE35"/>
    <mergeCell ref="AJ33:AL33"/>
    <mergeCell ref="AM33:AM35"/>
    <mergeCell ref="D34:F34"/>
    <mergeCell ref="D35:F35"/>
    <mergeCell ref="L35:N35"/>
    <mergeCell ref="T35:V35"/>
    <mergeCell ref="AB35:AD35"/>
    <mergeCell ref="AJ35:AL35"/>
    <mergeCell ref="D33:F33"/>
    <mergeCell ref="G33:G35"/>
    <mergeCell ref="L33:N33"/>
    <mergeCell ref="O33:O35"/>
    <mergeCell ref="T33:V33"/>
    <mergeCell ref="W33:W35"/>
    <mergeCell ref="D30:F30"/>
    <mergeCell ref="L30:N30"/>
    <mergeCell ref="T30:V30"/>
    <mergeCell ref="AB30:AD30"/>
    <mergeCell ref="AJ30:AL30"/>
    <mergeCell ref="D32:F32"/>
    <mergeCell ref="L32:N32"/>
    <mergeCell ref="T32:V32"/>
    <mergeCell ref="AB32:AD32"/>
    <mergeCell ref="AJ32:AL32"/>
    <mergeCell ref="D27:F27"/>
    <mergeCell ref="L27:N27"/>
    <mergeCell ref="T27:V27"/>
    <mergeCell ref="AB27:AD27"/>
    <mergeCell ref="AJ27:AL27"/>
    <mergeCell ref="D29:F29"/>
    <mergeCell ref="L29:N29"/>
    <mergeCell ref="T29:V29"/>
    <mergeCell ref="AB29:AD29"/>
    <mergeCell ref="AJ29:AL29"/>
    <mergeCell ref="D25:F25"/>
    <mergeCell ref="D26:F26"/>
    <mergeCell ref="L26:N26"/>
    <mergeCell ref="T26:V26"/>
    <mergeCell ref="AB26:AD26"/>
    <mergeCell ref="AJ26:AL26"/>
    <mergeCell ref="D18:G18"/>
    <mergeCell ref="L18:O18"/>
    <mergeCell ref="T18:W18"/>
    <mergeCell ref="AB18:AE18"/>
    <mergeCell ref="AJ18:AM18"/>
    <mergeCell ref="D24:F24"/>
    <mergeCell ref="L24:N24"/>
    <mergeCell ref="T24:V24"/>
    <mergeCell ref="AB24:AD24"/>
    <mergeCell ref="AJ24:AL24"/>
    <mergeCell ref="D16:G16"/>
    <mergeCell ref="L16:O16"/>
    <mergeCell ref="T16:W16"/>
    <mergeCell ref="AB16:AE16"/>
    <mergeCell ref="AJ16:AM16"/>
    <mergeCell ref="D17:G17"/>
    <mergeCell ref="D14:G14"/>
    <mergeCell ref="D15:G15"/>
    <mergeCell ref="L15:O15"/>
    <mergeCell ref="T15:W15"/>
    <mergeCell ref="AB15:AE15"/>
    <mergeCell ref="AJ15:AM15"/>
    <mergeCell ref="D12:G12"/>
    <mergeCell ref="L12:O12"/>
    <mergeCell ref="T12:W12"/>
    <mergeCell ref="AB12:AE12"/>
    <mergeCell ref="AJ12:AM12"/>
    <mergeCell ref="D13:G13"/>
    <mergeCell ref="AO9:AQ9"/>
    <mergeCell ref="E11:F11"/>
    <mergeCell ref="M11:N11"/>
    <mergeCell ref="U11:V11"/>
    <mergeCell ref="AC11:AD11"/>
    <mergeCell ref="AK11:AL11"/>
    <mergeCell ref="B3:C4"/>
    <mergeCell ref="B7:C10"/>
    <mergeCell ref="D7:K8"/>
    <mergeCell ref="L7:S8"/>
    <mergeCell ref="T7:AA8"/>
    <mergeCell ref="AB7:AI8"/>
    <mergeCell ref="AJ7:AQ8"/>
    <mergeCell ref="D9:G9"/>
    <mergeCell ref="I9:K9"/>
    <mergeCell ref="L9:O9"/>
    <mergeCell ref="Q9:S9"/>
    <mergeCell ref="T9:W9"/>
    <mergeCell ref="Y9:AA9"/>
    <mergeCell ref="AB9:AE9"/>
    <mergeCell ref="AG9:AI9"/>
    <mergeCell ref="AJ9:AM9"/>
  </mergeCells>
  <conditionalFormatting sqref="I53:J63">
    <cfRule type="cellIs" dxfId="54" priority="16" operator="lessThanOrEqual">
      <formula>0.25</formula>
    </cfRule>
    <cfRule type="cellIs" dxfId="53" priority="20" operator="greaterThan">
      <formula>0.25</formula>
    </cfRule>
  </conditionalFormatting>
  <conditionalFormatting sqref="K53:L58">
    <cfRule type="cellIs" dxfId="52" priority="19" operator="greaterThan">
      <formula>0.25</formula>
    </cfRule>
  </conditionalFormatting>
  <conditionalFormatting sqref="K62:L62">
    <cfRule type="cellIs" dxfId="51" priority="18" operator="greaterThan">
      <formula>0.25</formula>
    </cfRule>
  </conditionalFormatting>
  <conditionalFormatting sqref="L59">
    <cfRule type="cellIs" dxfId="50" priority="15" operator="greaterThan">
      <formula>$L$60</formula>
    </cfRule>
    <cfRule type="cellIs" dxfId="49" priority="17" operator="lessThanOrEqual">
      <formula>$L$60</formula>
    </cfRule>
  </conditionalFormatting>
  <conditionalFormatting sqref="K63:L63">
    <cfRule type="cellIs" dxfId="48" priority="14" operator="greaterThan">
      <formula>0.25</formula>
    </cfRule>
  </conditionalFormatting>
  <conditionalFormatting sqref="E19 E21 M19:M21 U19:U21 AC19:AC21 AK19:AK21">
    <cfRule type="cellIs" dxfId="47" priority="13" operator="lessThan">
      <formula>1</formula>
    </cfRule>
  </conditionalFormatting>
  <conditionalFormatting sqref="F21 V21 AD21 AL21">
    <cfRule type="cellIs" dxfId="46" priority="12" operator="lessThan">
      <formula>$E$21*(1+$F$22)</formula>
    </cfRule>
  </conditionalFormatting>
  <conditionalFormatting sqref="E11:F11">
    <cfRule type="cellIs" dxfId="45" priority="11" operator="equal">
      <formula>"terme fixe trop élevé"</formula>
    </cfRule>
  </conditionalFormatting>
  <conditionalFormatting sqref="H11">
    <cfRule type="cellIs" dxfId="44" priority="10" operator="equal">
      <formula>"terme fixe trop élevé"</formula>
    </cfRule>
  </conditionalFormatting>
  <conditionalFormatting sqref="G33 O33:O35 W33:W35 AE33:AE35 AM33:AM35">
    <cfRule type="cellIs" dxfId="43" priority="9" operator="equal">
      <formula>"Facteur p trop élevé"</formula>
    </cfRule>
  </conditionalFormatting>
  <conditionalFormatting sqref="D21 T21 AB21 AJ21">
    <cfRule type="cellIs" dxfId="42" priority="8" operator="greaterThan">
      <formula>(1-$F$22)*$E$21</formula>
    </cfRule>
  </conditionalFormatting>
  <conditionalFormatting sqref="M11:N11 U11:V11 AC11:AD11 AK11:AL11">
    <cfRule type="cellIs" dxfId="41" priority="6" operator="equal">
      <formula>"terme fixe trop élevé"</formula>
    </cfRule>
  </conditionalFormatting>
  <conditionalFormatting sqref="P11 X11 AF11 AN11">
    <cfRule type="cellIs" dxfId="40" priority="5" operator="equal">
      <formula>"terme fixe trop élevé"</formula>
    </cfRule>
  </conditionalFormatting>
  <conditionalFormatting sqref="N21">
    <cfRule type="cellIs" dxfId="39" priority="7" operator="lessThan">
      <formula>$E$21*(1+$F$22)</formula>
    </cfRule>
  </conditionalFormatting>
  <conditionalFormatting sqref="L21">
    <cfRule type="cellIs" dxfId="38" priority="4" operator="greaterThan">
      <formula>(1-$F$22)*$E$21</formula>
    </cfRule>
  </conditionalFormatting>
  <conditionalFormatting sqref="E20">
    <cfRule type="cellIs" dxfId="37" priority="3" operator="lessThan">
      <formula>1</formula>
    </cfRule>
  </conditionalFormatting>
  <conditionalFormatting sqref="F20 V20 AD20 AL20 N20">
    <cfRule type="cellIs" dxfId="36" priority="2" operator="lessThan">
      <formula>#REF!*(1+$F$22)</formula>
    </cfRule>
  </conditionalFormatting>
  <conditionalFormatting sqref="D20 T20 AB20 AJ20 L20">
    <cfRule type="cellIs" dxfId="35" priority="1" operator="greaterThan">
      <formula>(1-$F$22)*#REF!</formula>
    </cfRule>
  </conditionalFormatting>
  <conditionalFormatting sqref="V19:V21 AD19:AD21 AL19:AL21 N19:N21 F19:F21">
    <cfRule type="cellIs" dxfId="34" priority="21" operator="greaterThanOrEqual">
      <formula>(1+$F$22)*$E$19:$E$21</formula>
    </cfRule>
    <cfRule type="cellIs" dxfId="33" priority="22" operator="lessThan">
      <formula>(1+$F$22)*$E$20:$E$32</formula>
    </cfRule>
  </conditionalFormatting>
  <hyperlinks>
    <hyperlink ref="D1" location="Consignes!A1" display="CONSIGNES"/>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tabColor rgb="FF00B050"/>
  </sheetPr>
  <dimension ref="A1:BE31"/>
  <sheetViews>
    <sheetView showGridLines="0" zoomScale="80" zoomScaleNormal="80" zoomScalePageLayoutView="80" workbookViewId="0">
      <selection activeCell="B3" sqref="B3:C4"/>
    </sheetView>
  </sheetViews>
  <sheetFormatPr baseColWidth="10" defaultColWidth="10.83203125" defaultRowHeight="12" x14ac:dyDescent="0"/>
  <cols>
    <col min="1" max="1" width="3.83203125" style="171" customWidth="1"/>
    <col min="2" max="2" width="73.33203125" style="55" bestFit="1" customWidth="1"/>
    <col min="3" max="6" width="26.6640625" style="55" customWidth="1"/>
    <col min="7" max="7" width="15" style="171" bestFit="1" customWidth="1"/>
    <col min="8" max="8" width="26.6640625" style="55" customWidth="1"/>
    <col min="9" max="9" width="27.5" style="55" customWidth="1"/>
    <col min="10" max="12" width="13.6640625" style="55" customWidth="1"/>
    <col min="13" max="15" width="26.6640625" style="55" customWidth="1"/>
    <col min="16" max="16" width="9.1640625" style="171" customWidth="1"/>
    <col min="17" max="17" width="26.6640625" style="55" customWidth="1"/>
    <col min="18" max="18" width="27.5" style="55" customWidth="1"/>
    <col min="19" max="21" width="13.6640625" style="55" customWidth="1"/>
    <col min="22" max="24" width="27.5" style="55" customWidth="1"/>
    <col min="25" max="25" width="15.1640625" style="55" customWidth="1"/>
    <col min="26" max="27" width="27.5" style="55" customWidth="1"/>
    <col min="28" max="30" width="14.5" style="55" customWidth="1"/>
    <col min="31" max="33" width="27.5" style="55" customWidth="1"/>
    <col min="34" max="34" width="13.6640625" style="55" customWidth="1"/>
    <col min="35" max="36" width="27.5" style="55" customWidth="1"/>
    <col min="37" max="39" width="14.5" style="55" customWidth="1"/>
    <col min="40" max="42" width="27.5" style="55" customWidth="1"/>
    <col min="43" max="43" width="15.33203125" style="55" customWidth="1"/>
    <col min="44" max="45" width="27.5" style="55" customWidth="1"/>
    <col min="46" max="48" width="14.5" style="55" customWidth="1"/>
    <col min="49" max="51" width="27.5" style="55" customWidth="1"/>
    <col min="52" max="52" width="16.5" style="55" customWidth="1"/>
    <col min="53" max="54" width="27.5" style="55" customWidth="1"/>
    <col min="55" max="57" width="14.5" style="55" customWidth="1"/>
    <col min="58" max="16384" width="10.83203125" style="55"/>
  </cols>
  <sheetData>
    <row r="1" spans="1:57" customFormat="1" ht="14">
      <c r="B1" s="113" t="s">
        <v>704</v>
      </c>
      <c r="C1" s="1533" t="s">
        <v>705</v>
      </c>
      <c r="D1" s="1534" t="s">
        <v>706</v>
      </c>
      <c r="M1" s="1534" t="s">
        <v>706</v>
      </c>
    </row>
    <row r="3" spans="1:57" s="172" customFormat="1">
      <c r="A3" s="171"/>
      <c r="B3" s="2260" t="s">
        <v>1345</v>
      </c>
      <c r="C3" s="2260"/>
    </row>
    <row r="4" spans="1:57" s="172" customFormat="1">
      <c r="A4" s="171"/>
      <c r="B4" s="2260"/>
      <c r="C4" s="2260"/>
      <c r="G4" s="2022"/>
    </row>
    <row r="5" spans="1:57" ht="13" thickBot="1">
      <c r="G5" s="55"/>
      <c r="P5" s="55"/>
    </row>
    <row r="6" spans="1:57" s="48" customFormat="1" ht="15" customHeight="1">
      <c r="A6" s="1842" t="s">
        <v>1289</v>
      </c>
      <c r="B6" s="2315"/>
      <c r="C6" s="2316"/>
      <c r="D6" s="2252" t="s">
        <v>764</v>
      </c>
      <c r="E6" s="2252"/>
      <c r="F6" s="2252"/>
      <c r="G6" s="2252"/>
      <c r="H6" s="2252"/>
      <c r="I6" s="2252"/>
      <c r="J6" s="2252"/>
      <c r="K6" s="2252"/>
      <c r="L6" s="2253"/>
      <c r="M6" s="2252" t="s">
        <v>1194</v>
      </c>
      <c r="N6" s="2252"/>
      <c r="O6" s="2252"/>
      <c r="P6" s="2252"/>
      <c r="Q6" s="2252"/>
      <c r="R6" s="2252"/>
      <c r="S6" s="2252"/>
      <c r="T6" s="2252"/>
      <c r="U6" s="2253"/>
      <c r="V6" s="2321">
        <v>2023</v>
      </c>
      <c r="W6" s="2321"/>
      <c r="X6" s="2321"/>
      <c r="Y6" s="2321"/>
      <c r="Z6" s="2321"/>
      <c r="AA6" s="2321"/>
      <c r="AB6" s="2321"/>
      <c r="AC6" s="2321"/>
      <c r="AD6" s="2322"/>
      <c r="AE6" s="2321">
        <v>2024</v>
      </c>
      <c r="AF6" s="2321"/>
      <c r="AG6" s="2321"/>
      <c r="AH6" s="2321"/>
      <c r="AI6" s="2321"/>
      <c r="AJ6" s="2321"/>
      <c r="AK6" s="2321"/>
      <c r="AL6" s="2321"/>
      <c r="AM6" s="2322"/>
      <c r="AN6" s="2321">
        <v>2025</v>
      </c>
      <c r="AO6" s="2321"/>
      <c r="AP6" s="2321"/>
      <c r="AQ6" s="2321"/>
      <c r="AR6" s="2321"/>
      <c r="AS6" s="2321"/>
      <c r="AT6" s="2321"/>
      <c r="AU6" s="2321"/>
      <c r="AV6" s="2322"/>
      <c r="AW6" s="2321">
        <v>2026</v>
      </c>
      <c r="AX6" s="2321"/>
      <c r="AY6" s="2321"/>
      <c r="AZ6" s="2321"/>
      <c r="BA6" s="2321"/>
      <c r="BB6" s="2321"/>
      <c r="BC6" s="2321"/>
      <c r="BD6" s="2321"/>
      <c r="BE6" s="2322"/>
    </row>
    <row r="7" spans="1:57" s="48" customFormat="1">
      <c r="A7" s="1842"/>
      <c r="B7" s="2317"/>
      <c r="C7" s="2318"/>
      <c r="D7" s="2319"/>
      <c r="E7" s="2319"/>
      <c r="F7" s="2319"/>
      <c r="G7" s="2319"/>
      <c r="H7" s="2319"/>
      <c r="I7" s="2319"/>
      <c r="J7" s="2319"/>
      <c r="K7" s="2319"/>
      <c r="L7" s="2320"/>
      <c r="M7" s="2319"/>
      <c r="N7" s="2319"/>
      <c r="O7" s="2319"/>
      <c r="P7" s="2319"/>
      <c r="Q7" s="2319"/>
      <c r="R7" s="2319"/>
      <c r="S7" s="2319"/>
      <c r="T7" s="2319"/>
      <c r="U7" s="2320"/>
      <c r="V7" s="2323"/>
      <c r="W7" s="2323"/>
      <c r="X7" s="2323"/>
      <c r="Y7" s="2323"/>
      <c r="Z7" s="2323"/>
      <c r="AA7" s="2323"/>
      <c r="AB7" s="2323"/>
      <c r="AC7" s="2323"/>
      <c r="AD7" s="2324"/>
      <c r="AE7" s="2323"/>
      <c r="AF7" s="2323"/>
      <c r="AG7" s="2323"/>
      <c r="AH7" s="2323"/>
      <c r="AI7" s="2323"/>
      <c r="AJ7" s="2323"/>
      <c r="AK7" s="2323"/>
      <c r="AL7" s="2323"/>
      <c r="AM7" s="2324"/>
      <c r="AN7" s="2323"/>
      <c r="AO7" s="2323"/>
      <c r="AP7" s="2323"/>
      <c r="AQ7" s="2323"/>
      <c r="AR7" s="2323"/>
      <c r="AS7" s="2323"/>
      <c r="AT7" s="2323"/>
      <c r="AU7" s="2323"/>
      <c r="AV7" s="2324"/>
      <c r="AW7" s="2323"/>
      <c r="AX7" s="2323"/>
      <c r="AY7" s="2323"/>
      <c r="AZ7" s="2323"/>
      <c r="BA7" s="2323"/>
      <c r="BB7" s="2323"/>
      <c r="BC7" s="2323"/>
      <c r="BD7" s="2323"/>
      <c r="BE7" s="2324"/>
    </row>
    <row r="8" spans="1:57" s="48" customFormat="1">
      <c r="A8" s="1842"/>
      <c r="B8" s="2317"/>
      <c r="C8" s="2318"/>
      <c r="D8" s="2325" t="s">
        <v>1265</v>
      </c>
      <c r="E8" s="2325"/>
      <c r="F8" s="2325"/>
      <c r="G8" s="2325"/>
      <c r="H8" s="2326"/>
      <c r="I8" s="2023" t="s">
        <v>1266</v>
      </c>
      <c r="J8" s="2325" t="s">
        <v>1290</v>
      </c>
      <c r="K8" s="2325"/>
      <c r="L8" s="2327"/>
      <c r="M8" s="2369" t="s">
        <v>1265</v>
      </c>
      <c r="N8" s="2325"/>
      <c r="O8" s="2325"/>
      <c r="P8" s="2325"/>
      <c r="Q8" s="2326"/>
      <c r="R8" s="2023" t="s">
        <v>1266</v>
      </c>
      <c r="S8" s="2325" t="s">
        <v>1290</v>
      </c>
      <c r="T8" s="2325"/>
      <c r="U8" s="2327"/>
      <c r="V8" s="2370" t="s">
        <v>1265</v>
      </c>
      <c r="W8" s="2370"/>
      <c r="X8" s="2370"/>
      <c r="Y8" s="2370"/>
      <c r="Z8" s="2371"/>
      <c r="AA8" s="2024" t="s">
        <v>1266</v>
      </c>
      <c r="AB8" s="2370" t="s">
        <v>1290</v>
      </c>
      <c r="AC8" s="2370"/>
      <c r="AD8" s="2372"/>
      <c r="AE8" s="2370" t="s">
        <v>1265</v>
      </c>
      <c r="AF8" s="2370"/>
      <c r="AG8" s="2370"/>
      <c r="AH8" s="2370"/>
      <c r="AI8" s="2371"/>
      <c r="AJ8" s="2024" t="s">
        <v>1266</v>
      </c>
      <c r="AK8" s="2370" t="s">
        <v>1290</v>
      </c>
      <c r="AL8" s="2370"/>
      <c r="AM8" s="2372"/>
      <c r="AN8" s="2370" t="s">
        <v>1265</v>
      </c>
      <c r="AO8" s="2370"/>
      <c r="AP8" s="2370"/>
      <c r="AQ8" s="2370"/>
      <c r="AR8" s="2371"/>
      <c r="AS8" s="2024" t="s">
        <v>1266</v>
      </c>
      <c r="AT8" s="2370" t="s">
        <v>1290</v>
      </c>
      <c r="AU8" s="2370"/>
      <c r="AV8" s="2372"/>
      <c r="AW8" s="2370" t="s">
        <v>1265</v>
      </c>
      <c r="AX8" s="2370"/>
      <c r="AY8" s="2370"/>
      <c r="AZ8" s="2370"/>
      <c r="BA8" s="2371"/>
      <c r="BB8" s="2024" t="s">
        <v>1266</v>
      </c>
      <c r="BC8" s="2370" t="s">
        <v>1290</v>
      </c>
      <c r="BD8" s="2370"/>
      <c r="BE8" s="2372"/>
    </row>
    <row r="9" spans="1:57" s="48" customFormat="1" ht="33" customHeight="1">
      <c r="A9" s="1842"/>
      <c r="B9" s="2317"/>
      <c r="C9" s="2318"/>
      <c r="D9" s="1025" t="s">
        <v>1208</v>
      </c>
      <c r="E9" s="1025" t="s">
        <v>1209</v>
      </c>
      <c r="F9" s="1025" t="s">
        <v>1210</v>
      </c>
      <c r="G9" s="1025" t="s">
        <v>1346</v>
      </c>
      <c r="H9" s="1845" t="s">
        <v>1213</v>
      </c>
      <c r="I9" s="1845" t="s">
        <v>1213</v>
      </c>
      <c r="J9" s="1025" t="s">
        <v>1222</v>
      </c>
      <c r="K9" s="1025" t="s">
        <v>1223</v>
      </c>
      <c r="L9" s="1847" t="s">
        <v>544</v>
      </c>
      <c r="M9" s="2025" t="s">
        <v>1208</v>
      </c>
      <c r="N9" s="1025" t="s">
        <v>1209</v>
      </c>
      <c r="O9" s="1025" t="s">
        <v>1210</v>
      </c>
      <c r="P9" s="1025" t="s">
        <v>1346</v>
      </c>
      <c r="Q9" s="1845" t="s">
        <v>1213</v>
      </c>
      <c r="R9" s="1845" t="s">
        <v>1213</v>
      </c>
      <c r="S9" s="1025" t="s">
        <v>1222</v>
      </c>
      <c r="T9" s="1025" t="s">
        <v>1223</v>
      </c>
      <c r="U9" s="1847" t="s">
        <v>544</v>
      </c>
      <c r="V9" s="2026" t="s">
        <v>1208</v>
      </c>
      <c r="W9" s="2026" t="s">
        <v>1209</v>
      </c>
      <c r="X9" s="2026" t="s">
        <v>1210</v>
      </c>
      <c r="Y9" s="2026" t="s">
        <v>1346</v>
      </c>
      <c r="Z9" s="2027" t="s">
        <v>1213</v>
      </c>
      <c r="AA9" s="2027" t="s">
        <v>1213</v>
      </c>
      <c r="AB9" s="2026" t="s">
        <v>1222</v>
      </c>
      <c r="AC9" s="2026" t="s">
        <v>1223</v>
      </c>
      <c r="AD9" s="2028" t="s">
        <v>544</v>
      </c>
      <c r="AE9" s="2026" t="s">
        <v>1208</v>
      </c>
      <c r="AF9" s="2026" t="s">
        <v>1209</v>
      </c>
      <c r="AG9" s="2026" t="s">
        <v>1210</v>
      </c>
      <c r="AH9" s="2026" t="s">
        <v>1346</v>
      </c>
      <c r="AI9" s="2027" t="s">
        <v>1213</v>
      </c>
      <c r="AJ9" s="2027" t="s">
        <v>1213</v>
      </c>
      <c r="AK9" s="2026" t="s">
        <v>1222</v>
      </c>
      <c r="AL9" s="2026" t="s">
        <v>1223</v>
      </c>
      <c r="AM9" s="2028" t="s">
        <v>544</v>
      </c>
      <c r="AN9" s="2026" t="s">
        <v>1208</v>
      </c>
      <c r="AO9" s="2026" t="s">
        <v>1209</v>
      </c>
      <c r="AP9" s="2026" t="s">
        <v>1210</v>
      </c>
      <c r="AQ9" s="2026" t="s">
        <v>1346</v>
      </c>
      <c r="AR9" s="2027" t="s">
        <v>1213</v>
      </c>
      <c r="AS9" s="2027" t="s">
        <v>1213</v>
      </c>
      <c r="AT9" s="2026" t="s">
        <v>1222</v>
      </c>
      <c r="AU9" s="2026" t="s">
        <v>1223</v>
      </c>
      <c r="AV9" s="2028" t="s">
        <v>544</v>
      </c>
      <c r="AW9" s="2026" t="s">
        <v>1208</v>
      </c>
      <c r="AX9" s="2026" t="s">
        <v>1209</v>
      </c>
      <c r="AY9" s="2026" t="s">
        <v>1210</v>
      </c>
      <c r="AZ9" s="2026" t="s">
        <v>1346</v>
      </c>
      <c r="BA9" s="2027" t="s">
        <v>1213</v>
      </c>
      <c r="BB9" s="2027" t="s">
        <v>1213</v>
      </c>
      <c r="BC9" s="2026" t="s">
        <v>1222</v>
      </c>
      <c r="BD9" s="2026" t="s">
        <v>1223</v>
      </c>
      <c r="BE9" s="2028" t="s">
        <v>544</v>
      </c>
    </row>
    <row r="10" spans="1:57" s="48" customFormat="1" ht="15" customHeight="1">
      <c r="B10" s="1943" t="s">
        <v>1347</v>
      </c>
      <c r="C10" s="2029"/>
      <c r="D10" s="2373"/>
      <c r="E10" s="2373"/>
      <c r="F10" s="2373"/>
      <c r="G10" s="2030"/>
      <c r="H10" s="2031"/>
      <c r="I10" s="2032"/>
      <c r="J10" s="2033"/>
      <c r="K10" s="2033"/>
      <c r="L10" s="2034"/>
      <c r="M10" s="2374"/>
      <c r="N10" s="2373"/>
      <c r="O10" s="2373"/>
      <c r="P10" s="2030"/>
      <c r="Q10" s="2031"/>
      <c r="R10" s="2031"/>
      <c r="S10" s="2033"/>
      <c r="T10" s="2033"/>
      <c r="U10" s="2034"/>
      <c r="V10" s="2374"/>
      <c r="W10" s="2373"/>
      <c r="X10" s="2373"/>
      <c r="Y10" s="2030"/>
      <c r="Z10" s="2031"/>
      <c r="AA10" s="2031"/>
      <c r="AB10" s="2033"/>
      <c r="AC10" s="2033"/>
      <c r="AD10" s="2034"/>
      <c r="AE10" s="2374"/>
      <c r="AF10" s="2373"/>
      <c r="AG10" s="2373"/>
      <c r="AH10" s="2030"/>
      <c r="AI10" s="2031"/>
      <c r="AJ10" s="2031"/>
      <c r="AK10" s="2033"/>
      <c r="AL10" s="2033"/>
      <c r="AM10" s="2034"/>
      <c r="AN10" s="2374"/>
      <c r="AO10" s="2373"/>
      <c r="AP10" s="2373"/>
      <c r="AQ10" s="2030"/>
      <c r="AR10" s="2031"/>
      <c r="AS10" s="2031"/>
      <c r="AT10" s="2033"/>
      <c r="AU10" s="2033"/>
      <c r="AV10" s="2034"/>
      <c r="AW10" s="2374"/>
      <c r="AX10" s="2373"/>
      <c r="AY10" s="2373"/>
      <c r="AZ10" s="2030"/>
      <c r="BA10" s="2031"/>
      <c r="BB10" s="2031"/>
      <c r="BC10" s="2033"/>
      <c r="BD10" s="2033"/>
      <c r="BE10" s="2034"/>
    </row>
    <row r="11" spans="1:57" s="2035" customFormat="1" ht="27.75" customHeight="1">
      <c r="B11" s="2036"/>
      <c r="C11" s="2037"/>
      <c r="D11" s="2375" t="s">
        <v>1348</v>
      </c>
      <c r="E11" s="2375"/>
      <c r="F11" s="2375"/>
      <c r="G11" s="2375"/>
      <c r="H11" s="2376"/>
      <c r="I11" s="2038"/>
      <c r="J11" s="2039"/>
      <c r="K11" s="2039"/>
      <c r="L11" s="2040"/>
      <c r="M11" s="2375" t="s">
        <v>1348</v>
      </c>
      <c r="N11" s="2375"/>
      <c r="O11" s="2375"/>
      <c r="P11" s="2375"/>
      <c r="Q11" s="2376"/>
      <c r="R11" s="2041"/>
      <c r="S11" s="2039"/>
      <c r="T11" s="2039"/>
      <c r="U11" s="2040"/>
      <c r="V11" s="2042"/>
      <c r="W11" s="2043"/>
      <c r="X11" s="2043"/>
      <c r="Y11" s="2044"/>
      <c r="Z11" s="2041"/>
      <c r="AA11" s="2041"/>
      <c r="AB11" s="2039"/>
      <c r="AC11" s="2039"/>
      <c r="AD11" s="2040"/>
      <c r="AE11" s="2042"/>
      <c r="AF11" s="2043"/>
      <c r="AG11" s="2043"/>
      <c r="AH11" s="2044"/>
      <c r="AI11" s="2041"/>
      <c r="AJ11" s="2041"/>
      <c r="AK11" s="2039"/>
      <c r="AL11" s="2039"/>
      <c r="AM11" s="2040"/>
      <c r="AN11" s="2042"/>
      <c r="AO11" s="2043"/>
      <c r="AP11" s="2043"/>
      <c r="AQ11" s="2044"/>
      <c r="AR11" s="2041"/>
      <c r="AS11" s="2041"/>
      <c r="AT11" s="2039"/>
      <c r="AU11" s="2039"/>
      <c r="AV11" s="2040"/>
      <c r="AW11" s="2042"/>
      <c r="AX11" s="2043"/>
      <c r="AY11" s="2043"/>
      <c r="AZ11" s="2044"/>
      <c r="BA11" s="2041"/>
      <c r="BB11" s="2041"/>
      <c r="BC11" s="2039"/>
      <c r="BD11" s="2039"/>
      <c r="BE11" s="2040"/>
    </row>
    <row r="12" spans="1:57" s="48" customFormat="1" ht="15" customHeight="1">
      <c r="B12" s="49" t="s">
        <v>1349</v>
      </c>
      <c r="C12" s="48" t="s">
        <v>45</v>
      </c>
      <c r="D12" s="2377"/>
      <c r="E12" s="2377"/>
      <c r="F12" s="2377"/>
      <c r="G12" s="2377"/>
      <c r="H12" s="2378"/>
      <c r="I12" s="2045"/>
      <c r="J12" s="1955"/>
      <c r="K12" s="1955"/>
      <c r="L12" s="1956"/>
      <c r="M12" s="2379"/>
      <c r="N12" s="2377"/>
      <c r="O12" s="2377"/>
      <c r="P12" s="2377"/>
      <c r="Q12" s="2378"/>
      <c r="R12" s="2045"/>
      <c r="S12" s="1955"/>
      <c r="T12" s="1955"/>
      <c r="U12" s="1956"/>
      <c r="V12" s="2379"/>
      <c r="W12" s="2377"/>
      <c r="X12" s="2377"/>
      <c r="Y12" s="2377"/>
      <c r="Z12" s="2378"/>
      <c r="AA12" s="2045"/>
      <c r="AB12" s="1955"/>
      <c r="AC12" s="1955"/>
      <c r="AD12" s="1956"/>
      <c r="AE12" s="2379"/>
      <c r="AF12" s="2377"/>
      <c r="AG12" s="2377"/>
      <c r="AH12" s="2377"/>
      <c r="AI12" s="2378"/>
      <c r="AJ12" s="2045"/>
      <c r="AK12" s="1955"/>
      <c r="AL12" s="1955"/>
      <c r="AM12" s="1956"/>
      <c r="AN12" s="2379"/>
      <c r="AO12" s="2377"/>
      <c r="AP12" s="2377"/>
      <c r="AQ12" s="2377"/>
      <c r="AR12" s="2378"/>
      <c r="AS12" s="2045"/>
      <c r="AT12" s="1955"/>
      <c r="AU12" s="1955"/>
      <c r="AV12" s="1956"/>
      <c r="AW12" s="2379"/>
      <c r="AX12" s="2377"/>
      <c r="AY12" s="2377"/>
      <c r="AZ12" s="2377"/>
      <c r="BA12" s="2378"/>
      <c r="BB12" s="2045"/>
      <c r="BC12" s="1955"/>
      <c r="BD12" s="1955"/>
      <c r="BE12" s="1956"/>
    </row>
    <row r="13" spans="1:57" s="48" customFormat="1" ht="15" customHeight="1">
      <c r="B13" s="49" t="s">
        <v>1350</v>
      </c>
      <c r="C13" s="48" t="s">
        <v>493</v>
      </c>
      <c r="D13" s="2046"/>
      <c r="E13" s="2046"/>
      <c r="F13" s="2046"/>
      <c r="G13" s="2046"/>
      <c r="H13" s="2045"/>
      <c r="I13" s="2045"/>
      <c r="J13" s="1955"/>
      <c r="K13" s="1955"/>
      <c r="L13" s="1956"/>
      <c r="M13" s="2047"/>
      <c r="N13" s="2046"/>
      <c r="O13" s="2046"/>
      <c r="P13" s="2046"/>
      <c r="Q13" s="2045"/>
      <c r="R13" s="2045"/>
      <c r="S13" s="1955"/>
      <c r="T13" s="1955"/>
      <c r="U13" s="1956"/>
      <c r="V13" s="2047"/>
      <c r="W13" s="2046"/>
      <c r="X13" s="2046"/>
      <c r="Y13" s="2046"/>
      <c r="Z13" s="2045"/>
      <c r="AA13" s="2045"/>
      <c r="AB13" s="1955"/>
      <c r="AC13" s="1955"/>
      <c r="AD13" s="1956"/>
      <c r="AE13" s="2047"/>
      <c r="AF13" s="2046"/>
      <c r="AG13" s="2046"/>
      <c r="AH13" s="2046"/>
      <c r="AI13" s="2045"/>
      <c r="AJ13" s="2045"/>
      <c r="AK13" s="1955"/>
      <c r="AL13" s="1955"/>
      <c r="AM13" s="1956"/>
      <c r="AN13" s="2047"/>
      <c r="AO13" s="2046"/>
      <c r="AP13" s="2046"/>
      <c r="AQ13" s="2046"/>
      <c r="AR13" s="2045"/>
      <c r="AS13" s="2045"/>
      <c r="AT13" s="1955"/>
      <c r="AU13" s="1955"/>
      <c r="AV13" s="1956"/>
      <c r="AW13" s="2047"/>
      <c r="AX13" s="2046"/>
      <c r="AY13" s="2046"/>
      <c r="AZ13" s="2046"/>
      <c r="BA13" s="2045"/>
      <c r="BB13" s="2045"/>
      <c r="BC13" s="1955"/>
      <c r="BD13" s="1955"/>
      <c r="BE13" s="1956"/>
    </row>
    <row r="14" spans="1:57" s="48" customFormat="1" ht="15" customHeight="1">
      <c r="B14" s="49" t="s">
        <v>1351</v>
      </c>
      <c r="C14" s="48" t="s">
        <v>494</v>
      </c>
      <c r="D14" s="2377"/>
      <c r="E14" s="2377"/>
      <c r="F14" s="2377"/>
      <c r="G14" s="2377"/>
      <c r="H14" s="2378"/>
      <c r="I14" s="2045"/>
      <c r="J14" s="1955"/>
      <c r="K14" s="1955"/>
      <c r="L14" s="1956"/>
      <c r="M14" s="2379"/>
      <c r="N14" s="2377"/>
      <c r="O14" s="2377"/>
      <c r="P14" s="2377"/>
      <c r="Q14" s="2378"/>
      <c r="R14" s="2045"/>
      <c r="S14" s="1955"/>
      <c r="T14" s="1955"/>
      <c r="U14" s="1956"/>
      <c r="V14" s="2379"/>
      <c r="W14" s="2377"/>
      <c r="X14" s="2377"/>
      <c r="Y14" s="2377"/>
      <c r="Z14" s="2378"/>
      <c r="AA14" s="2045"/>
      <c r="AB14" s="1955"/>
      <c r="AC14" s="1955"/>
      <c r="AD14" s="1956"/>
      <c r="AE14" s="2379"/>
      <c r="AF14" s="2377"/>
      <c r="AG14" s="2377"/>
      <c r="AH14" s="2377"/>
      <c r="AI14" s="2378"/>
      <c r="AJ14" s="2045"/>
      <c r="AK14" s="1955"/>
      <c r="AL14" s="1955"/>
      <c r="AM14" s="1956"/>
      <c r="AN14" s="2379"/>
      <c r="AO14" s="2377"/>
      <c r="AP14" s="2377"/>
      <c r="AQ14" s="2377"/>
      <c r="AR14" s="2378"/>
      <c r="AS14" s="2045"/>
      <c r="AT14" s="1955"/>
      <c r="AU14" s="1955"/>
      <c r="AV14" s="1956"/>
      <c r="AW14" s="2379"/>
      <c r="AX14" s="2377"/>
      <c r="AY14" s="2377"/>
      <c r="AZ14" s="2377"/>
      <c r="BA14" s="2378"/>
      <c r="BB14" s="2045"/>
      <c r="BC14" s="1955"/>
      <c r="BD14" s="1955"/>
      <c r="BE14" s="1956"/>
    </row>
    <row r="15" spans="1:57" s="48" customFormat="1" ht="15" customHeight="1">
      <c r="B15" s="49" t="s">
        <v>1352</v>
      </c>
      <c r="C15" s="48" t="s">
        <v>494</v>
      </c>
      <c r="D15" s="2046"/>
      <c r="E15" s="2046"/>
      <c r="F15" s="2046"/>
      <c r="G15" s="2046"/>
      <c r="H15" s="2045"/>
      <c r="I15" s="2045"/>
      <c r="J15" s="1955"/>
      <c r="K15" s="1955"/>
      <c r="L15" s="1956"/>
      <c r="M15" s="2047"/>
      <c r="N15" s="2046"/>
      <c r="O15" s="2046"/>
      <c r="P15" s="2046"/>
      <c r="Q15" s="2045"/>
      <c r="R15" s="2045"/>
      <c r="S15" s="1955"/>
      <c r="T15" s="1955"/>
      <c r="U15" s="1956"/>
      <c r="V15" s="2047"/>
      <c r="W15" s="2046"/>
      <c r="X15" s="2046"/>
      <c r="Y15" s="2046"/>
      <c r="Z15" s="2045"/>
      <c r="AA15" s="2045"/>
      <c r="AB15" s="1955"/>
      <c r="AC15" s="1955"/>
      <c r="AD15" s="1956"/>
      <c r="AE15" s="2047"/>
      <c r="AF15" s="2046"/>
      <c r="AG15" s="2046"/>
      <c r="AH15" s="2046"/>
      <c r="AI15" s="2045"/>
      <c r="AJ15" s="2045"/>
      <c r="AK15" s="1955"/>
      <c r="AL15" s="1955"/>
      <c r="AM15" s="1956"/>
      <c r="AN15" s="2047"/>
      <c r="AO15" s="2046"/>
      <c r="AP15" s="2046"/>
      <c r="AQ15" s="2046"/>
      <c r="AR15" s="2045"/>
      <c r="AS15" s="2045"/>
      <c r="AT15" s="1955"/>
      <c r="AU15" s="1955"/>
      <c r="AV15" s="1956"/>
      <c r="AW15" s="2047"/>
      <c r="AX15" s="2046"/>
      <c r="AY15" s="2046"/>
      <c r="AZ15" s="2046"/>
      <c r="BA15" s="2045"/>
      <c r="BB15" s="2045"/>
      <c r="BC15" s="1955"/>
      <c r="BD15" s="1955"/>
      <c r="BE15" s="1956"/>
    </row>
    <row r="16" spans="1:57" s="48" customFormat="1" ht="15" customHeight="1">
      <c r="B16" s="49" t="s">
        <v>1353</v>
      </c>
      <c r="C16" s="150" t="s">
        <v>494</v>
      </c>
      <c r="D16" s="2046"/>
      <c r="E16" s="2046"/>
      <c r="F16" s="2046"/>
      <c r="G16" s="2046"/>
      <c r="H16" s="2045"/>
      <c r="I16" s="2045"/>
      <c r="J16" s="1955"/>
      <c r="K16" s="1955"/>
      <c r="L16" s="1956"/>
      <c r="M16" s="2047"/>
      <c r="N16" s="2046"/>
      <c r="O16" s="2046"/>
      <c r="P16" s="2046"/>
      <c r="Q16" s="2045"/>
      <c r="R16" s="2045"/>
      <c r="S16" s="1955"/>
      <c r="T16" s="1955"/>
      <c r="U16" s="1956"/>
      <c r="V16" s="2047"/>
      <c r="W16" s="2046"/>
      <c r="X16" s="2046"/>
      <c r="Y16" s="2046"/>
      <c r="Z16" s="2045"/>
      <c r="AA16" s="2045"/>
      <c r="AB16" s="1955"/>
      <c r="AC16" s="1955"/>
      <c r="AD16" s="1956"/>
      <c r="AE16" s="2047"/>
      <c r="AF16" s="2046"/>
      <c r="AG16" s="2046"/>
      <c r="AH16" s="2046"/>
      <c r="AI16" s="2045"/>
      <c r="AJ16" s="2045"/>
      <c r="AK16" s="1955"/>
      <c r="AL16" s="1955"/>
      <c r="AM16" s="1956"/>
      <c r="AN16" s="2047"/>
      <c r="AO16" s="2046"/>
      <c r="AP16" s="2046"/>
      <c r="AQ16" s="2046"/>
      <c r="AR16" s="2045"/>
      <c r="AS16" s="2045"/>
      <c r="AT16" s="1955"/>
      <c r="AU16" s="1955"/>
      <c r="AV16" s="1956"/>
      <c r="AW16" s="2047"/>
      <c r="AX16" s="2046"/>
      <c r="AY16" s="2046"/>
      <c r="AZ16" s="2046"/>
      <c r="BA16" s="2045"/>
      <c r="BB16" s="2045"/>
      <c r="BC16" s="1955"/>
      <c r="BD16" s="1955"/>
      <c r="BE16" s="1956"/>
    </row>
    <row r="17" spans="2:57" s="48" customFormat="1" ht="15" customHeight="1">
      <c r="B17" s="1943" t="s">
        <v>1354</v>
      </c>
      <c r="C17" s="2029"/>
      <c r="D17" s="2373">
        <f>SUM(D23:F23)-SUM(D22:F22)</f>
        <v>0</v>
      </c>
      <c r="E17" s="2373"/>
      <c r="F17" s="2373"/>
      <c r="G17" s="2030">
        <f>G23-G22</f>
        <v>0</v>
      </c>
      <c r="H17" s="2031">
        <f>H23-H22</f>
        <v>0</v>
      </c>
      <c r="I17" s="2032"/>
      <c r="J17" s="2033"/>
      <c r="K17" s="2033"/>
      <c r="L17" s="2034"/>
      <c r="M17" s="2374"/>
      <c r="N17" s="2373"/>
      <c r="O17" s="2373"/>
      <c r="P17" s="2030"/>
      <c r="Q17" s="2031"/>
      <c r="R17" s="2031"/>
      <c r="S17" s="2033"/>
      <c r="T17" s="2033"/>
      <c r="U17" s="2034"/>
      <c r="V17" s="2374"/>
      <c r="W17" s="2373"/>
      <c r="X17" s="2373"/>
      <c r="Y17" s="2030"/>
      <c r="Z17" s="2031"/>
      <c r="AA17" s="2031"/>
      <c r="AB17" s="2033"/>
      <c r="AC17" s="2033"/>
      <c r="AD17" s="2034"/>
      <c r="AE17" s="2374"/>
      <c r="AF17" s="2373"/>
      <c r="AG17" s="2373"/>
      <c r="AH17" s="2030"/>
      <c r="AI17" s="2031"/>
      <c r="AJ17" s="2031"/>
      <c r="AK17" s="2033"/>
      <c r="AL17" s="2033"/>
      <c r="AM17" s="2034"/>
      <c r="AN17" s="2374"/>
      <c r="AO17" s="2373"/>
      <c r="AP17" s="2373"/>
      <c r="AQ17" s="2030"/>
      <c r="AR17" s="2031"/>
      <c r="AS17" s="2031"/>
      <c r="AT17" s="2033"/>
      <c r="AU17" s="2033"/>
      <c r="AV17" s="2034"/>
      <c r="AW17" s="2374"/>
      <c r="AX17" s="2373"/>
      <c r="AY17" s="2373"/>
      <c r="AZ17" s="2030"/>
      <c r="BA17" s="2031"/>
      <c r="BB17" s="2031"/>
      <c r="BC17" s="2033"/>
      <c r="BD17" s="2033"/>
      <c r="BE17" s="2034"/>
    </row>
    <row r="18" spans="2:57" s="2035" customFormat="1" ht="30.75" customHeight="1">
      <c r="B18" s="2036"/>
      <c r="C18" s="2037"/>
      <c r="D18" s="2375" t="s">
        <v>1348</v>
      </c>
      <c r="E18" s="2375"/>
      <c r="F18" s="2375"/>
      <c r="G18" s="2375"/>
      <c r="H18" s="2376"/>
      <c r="I18" s="2038"/>
      <c r="J18" s="2039"/>
      <c r="K18" s="2039"/>
      <c r="L18" s="2040"/>
      <c r="M18" s="2375" t="s">
        <v>1348</v>
      </c>
      <c r="N18" s="2375"/>
      <c r="O18" s="2375"/>
      <c r="P18" s="2375"/>
      <c r="Q18" s="2376"/>
      <c r="R18" s="2041"/>
      <c r="S18" s="2039"/>
      <c r="T18" s="2039"/>
      <c r="U18" s="2040"/>
      <c r="V18" s="2042"/>
      <c r="W18" s="2043"/>
      <c r="X18" s="2043"/>
      <c r="Y18" s="2044"/>
      <c r="Z18" s="2041"/>
      <c r="AA18" s="2041"/>
      <c r="AB18" s="2039"/>
      <c r="AC18" s="2039"/>
      <c r="AD18" s="2040"/>
      <c r="AE18" s="2042"/>
      <c r="AF18" s="2043"/>
      <c r="AG18" s="2043"/>
      <c r="AH18" s="2044"/>
      <c r="AI18" s="2041"/>
      <c r="AJ18" s="2041"/>
      <c r="AK18" s="2039"/>
      <c r="AL18" s="2039"/>
      <c r="AM18" s="2040"/>
      <c r="AN18" s="2042"/>
      <c r="AO18" s="2043"/>
      <c r="AP18" s="2043"/>
      <c r="AQ18" s="2044"/>
      <c r="AR18" s="2041"/>
      <c r="AS18" s="2041"/>
      <c r="AT18" s="2039"/>
      <c r="AU18" s="2039"/>
      <c r="AV18" s="2040"/>
      <c r="AW18" s="2042"/>
      <c r="AX18" s="2043"/>
      <c r="AY18" s="2043"/>
      <c r="AZ18" s="2044"/>
      <c r="BA18" s="2041"/>
      <c r="BB18" s="2041"/>
      <c r="BC18" s="2039"/>
      <c r="BD18" s="2039"/>
      <c r="BE18" s="2040"/>
    </row>
    <row r="19" spans="2:57" s="48" customFormat="1" ht="15" customHeight="1">
      <c r="B19" s="49" t="s">
        <v>1349</v>
      </c>
      <c r="C19" s="48" t="s">
        <v>45</v>
      </c>
      <c r="D19" s="2377"/>
      <c r="E19" s="2377"/>
      <c r="F19" s="2377"/>
      <c r="G19" s="2377"/>
      <c r="H19" s="2378"/>
      <c r="I19" s="2045"/>
      <c r="J19" s="1955"/>
      <c r="K19" s="1955"/>
      <c r="L19" s="1956"/>
      <c r="M19" s="2379"/>
      <c r="N19" s="2377"/>
      <c r="O19" s="2377"/>
      <c r="P19" s="2377"/>
      <c r="Q19" s="2378"/>
      <c r="R19" s="2045"/>
      <c r="S19" s="1955"/>
      <c r="T19" s="1955"/>
      <c r="U19" s="1956"/>
      <c r="V19" s="2379"/>
      <c r="W19" s="2377"/>
      <c r="X19" s="2377"/>
      <c r="Y19" s="2377"/>
      <c r="Z19" s="2378"/>
      <c r="AA19" s="2045"/>
      <c r="AB19" s="1955"/>
      <c r="AC19" s="1955"/>
      <c r="AD19" s="1956"/>
      <c r="AE19" s="2379"/>
      <c r="AF19" s="2377"/>
      <c r="AG19" s="2377"/>
      <c r="AH19" s="2377"/>
      <c r="AI19" s="2378"/>
      <c r="AJ19" s="2045"/>
      <c r="AK19" s="1955"/>
      <c r="AL19" s="1955"/>
      <c r="AM19" s="1956"/>
      <c r="AN19" s="2379"/>
      <c r="AO19" s="2377"/>
      <c r="AP19" s="2377"/>
      <c r="AQ19" s="2377"/>
      <c r="AR19" s="2378"/>
      <c r="AS19" s="2045"/>
      <c r="AT19" s="1955"/>
      <c r="AU19" s="1955"/>
      <c r="AV19" s="1956"/>
      <c r="AW19" s="2379"/>
      <c r="AX19" s="2377"/>
      <c r="AY19" s="2377"/>
      <c r="AZ19" s="2377"/>
      <c r="BA19" s="2378"/>
      <c r="BB19" s="2045"/>
      <c r="BC19" s="1955"/>
      <c r="BD19" s="1955"/>
      <c r="BE19" s="1956"/>
    </row>
    <row r="20" spans="2:57" s="48" customFormat="1" ht="15" customHeight="1">
      <c r="B20" s="49" t="s">
        <v>1350</v>
      </c>
      <c r="C20" s="48" t="s">
        <v>493</v>
      </c>
      <c r="D20" s="2046"/>
      <c r="E20" s="2046"/>
      <c r="F20" s="2046"/>
      <c r="G20" s="2046"/>
      <c r="H20" s="2045"/>
      <c r="I20" s="2045"/>
      <c r="J20" s="1955"/>
      <c r="K20" s="1955"/>
      <c r="L20" s="1956"/>
      <c r="M20" s="2047"/>
      <c r="N20" s="2046"/>
      <c r="O20" s="2046"/>
      <c r="P20" s="2046"/>
      <c r="Q20" s="2045"/>
      <c r="R20" s="2045"/>
      <c r="S20" s="1955"/>
      <c r="T20" s="1955"/>
      <c r="U20" s="1956"/>
      <c r="V20" s="2047"/>
      <c r="W20" s="2046"/>
      <c r="X20" s="2046"/>
      <c r="Y20" s="2046"/>
      <c r="Z20" s="2045"/>
      <c r="AA20" s="2045"/>
      <c r="AB20" s="1955"/>
      <c r="AC20" s="1955"/>
      <c r="AD20" s="1956"/>
      <c r="AE20" s="2047"/>
      <c r="AF20" s="2046"/>
      <c r="AG20" s="2046"/>
      <c r="AH20" s="2046"/>
      <c r="AI20" s="2045"/>
      <c r="AJ20" s="2045"/>
      <c r="AK20" s="1955"/>
      <c r="AL20" s="1955"/>
      <c r="AM20" s="1956"/>
      <c r="AN20" s="2047"/>
      <c r="AO20" s="2046"/>
      <c r="AP20" s="2046"/>
      <c r="AQ20" s="2046"/>
      <c r="AR20" s="2045"/>
      <c r="AS20" s="2045"/>
      <c r="AT20" s="1955"/>
      <c r="AU20" s="1955"/>
      <c r="AV20" s="1956"/>
      <c r="AW20" s="2047"/>
      <c r="AX20" s="2046"/>
      <c r="AY20" s="2046"/>
      <c r="AZ20" s="2046"/>
      <c r="BA20" s="2045"/>
      <c r="BB20" s="2045"/>
      <c r="BC20" s="1955"/>
      <c r="BD20" s="1955"/>
      <c r="BE20" s="1956"/>
    </row>
    <row r="21" spans="2:57" s="48" customFormat="1" ht="15" customHeight="1">
      <c r="B21" s="49" t="s">
        <v>1351</v>
      </c>
      <c r="C21" s="48" t="s">
        <v>494</v>
      </c>
      <c r="D21" s="2377"/>
      <c r="E21" s="2377"/>
      <c r="F21" s="2377"/>
      <c r="G21" s="2377"/>
      <c r="H21" s="2378"/>
      <c r="I21" s="2045"/>
      <c r="J21" s="1955"/>
      <c r="K21" s="1955"/>
      <c r="L21" s="1956"/>
      <c r="M21" s="2379"/>
      <c r="N21" s="2377"/>
      <c r="O21" s="2377"/>
      <c r="P21" s="2377"/>
      <c r="Q21" s="2378"/>
      <c r="R21" s="2045"/>
      <c r="S21" s="1955"/>
      <c r="T21" s="1955"/>
      <c r="U21" s="1956"/>
      <c r="V21" s="2379"/>
      <c r="W21" s="2377"/>
      <c r="X21" s="2377"/>
      <c r="Y21" s="2377"/>
      <c r="Z21" s="2378"/>
      <c r="AA21" s="2045"/>
      <c r="AB21" s="1955"/>
      <c r="AC21" s="1955"/>
      <c r="AD21" s="1956"/>
      <c r="AE21" s="2379"/>
      <c r="AF21" s="2377"/>
      <c r="AG21" s="2377"/>
      <c r="AH21" s="2377"/>
      <c r="AI21" s="2378"/>
      <c r="AJ21" s="2045"/>
      <c r="AK21" s="1955"/>
      <c r="AL21" s="1955"/>
      <c r="AM21" s="1956"/>
      <c r="AN21" s="2379"/>
      <c r="AO21" s="2377"/>
      <c r="AP21" s="2377"/>
      <c r="AQ21" s="2377"/>
      <c r="AR21" s="2378"/>
      <c r="AS21" s="2045"/>
      <c r="AT21" s="1955"/>
      <c r="AU21" s="1955"/>
      <c r="AV21" s="1956"/>
      <c r="AW21" s="2379"/>
      <c r="AX21" s="2377"/>
      <c r="AY21" s="2377"/>
      <c r="AZ21" s="2377"/>
      <c r="BA21" s="2378"/>
      <c r="BB21" s="2045"/>
      <c r="BC21" s="1955"/>
      <c r="BD21" s="1955"/>
      <c r="BE21" s="1956"/>
    </row>
    <row r="22" spans="2:57" s="48" customFormat="1" ht="15" customHeight="1">
      <c r="B22" s="49" t="s">
        <v>1352</v>
      </c>
      <c r="C22" s="48" t="s">
        <v>494</v>
      </c>
      <c r="D22" s="2046"/>
      <c r="E22" s="2046"/>
      <c r="F22" s="2046"/>
      <c r="G22" s="2046"/>
      <c r="H22" s="2045"/>
      <c r="I22" s="2045"/>
      <c r="J22" s="1955"/>
      <c r="K22" s="1955"/>
      <c r="L22" s="1956"/>
      <c r="M22" s="2047"/>
      <c r="N22" s="2046"/>
      <c r="O22" s="2046"/>
      <c r="P22" s="2046"/>
      <c r="Q22" s="2045"/>
      <c r="R22" s="2045"/>
      <c r="S22" s="1955"/>
      <c r="T22" s="1955"/>
      <c r="U22" s="1956"/>
      <c r="V22" s="2047"/>
      <c r="W22" s="2046"/>
      <c r="X22" s="2046"/>
      <c r="Y22" s="2046"/>
      <c r="Z22" s="2045"/>
      <c r="AA22" s="2045"/>
      <c r="AB22" s="1955"/>
      <c r="AC22" s="1955"/>
      <c r="AD22" s="1956"/>
      <c r="AE22" s="2047"/>
      <c r="AF22" s="2046"/>
      <c r="AG22" s="2046"/>
      <c r="AH22" s="2046"/>
      <c r="AI22" s="2045"/>
      <c r="AJ22" s="2045"/>
      <c r="AK22" s="1955"/>
      <c r="AL22" s="1955"/>
      <c r="AM22" s="1956"/>
      <c r="AN22" s="2047"/>
      <c r="AO22" s="2046"/>
      <c r="AP22" s="2046"/>
      <c r="AQ22" s="2046"/>
      <c r="AR22" s="2045"/>
      <c r="AS22" s="2045"/>
      <c r="AT22" s="1955"/>
      <c r="AU22" s="1955"/>
      <c r="AV22" s="1956"/>
      <c r="AW22" s="2047"/>
      <c r="AX22" s="2046"/>
      <c r="AY22" s="2046"/>
      <c r="AZ22" s="2046"/>
      <c r="BA22" s="2045"/>
      <c r="BB22" s="2045"/>
      <c r="BC22" s="1955"/>
      <c r="BD22" s="1955"/>
      <c r="BE22" s="1956"/>
    </row>
    <row r="23" spans="2:57" s="48" customFormat="1" ht="15" customHeight="1">
      <c r="B23" s="49" t="s">
        <v>1353</v>
      </c>
      <c r="C23" s="150" t="s">
        <v>494</v>
      </c>
      <c r="D23" s="2046"/>
      <c r="E23" s="2046"/>
      <c r="F23" s="2046"/>
      <c r="G23" s="2046"/>
      <c r="H23" s="2045"/>
      <c r="I23" s="2045"/>
      <c r="J23" s="1955"/>
      <c r="K23" s="1955"/>
      <c r="L23" s="1956"/>
      <c r="M23" s="2047"/>
      <c r="N23" s="2046"/>
      <c r="O23" s="2046"/>
      <c r="P23" s="2046"/>
      <c r="Q23" s="2045"/>
      <c r="R23" s="2045"/>
      <c r="S23" s="1955"/>
      <c r="T23" s="1955"/>
      <c r="U23" s="1956"/>
      <c r="V23" s="2047"/>
      <c r="W23" s="2046"/>
      <c r="X23" s="2046"/>
      <c r="Y23" s="2046"/>
      <c r="Z23" s="2045"/>
      <c r="AA23" s="2045"/>
      <c r="AB23" s="1955"/>
      <c r="AC23" s="1955"/>
      <c r="AD23" s="1956"/>
      <c r="AE23" s="2047"/>
      <c r="AF23" s="2046"/>
      <c r="AG23" s="2046"/>
      <c r="AH23" s="2046"/>
      <c r="AI23" s="2045"/>
      <c r="AJ23" s="2045"/>
      <c r="AK23" s="1955"/>
      <c r="AL23" s="1955"/>
      <c r="AM23" s="1956"/>
      <c r="AN23" s="2047"/>
      <c r="AO23" s="2046"/>
      <c r="AP23" s="2046"/>
      <c r="AQ23" s="2046"/>
      <c r="AR23" s="2045"/>
      <c r="AS23" s="2045"/>
      <c r="AT23" s="1955"/>
      <c r="AU23" s="1955"/>
      <c r="AV23" s="1956"/>
      <c r="AW23" s="2047"/>
      <c r="AX23" s="2046"/>
      <c r="AY23" s="2046"/>
      <c r="AZ23" s="2046"/>
      <c r="BA23" s="2045"/>
      <c r="BB23" s="2045"/>
      <c r="BC23" s="1955"/>
      <c r="BD23" s="1955"/>
      <c r="BE23" s="1956"/>
    </row>
    <row r="24" spans="2:57" s="48" customFormat="1" ht="15" customHeight="1">
      <c r="B24" s="1943" t="s">
        <v>1355</v>
      </c>
      <c r="C24" s="2029"/>
      <c r="D24" s="2029"/>
      <c r="E24" s="2029"/>
      <c r="F24" s="2029"/>
      <c r="G24" s="2029"/>
      <c r="H24" s="2029"/>
      <c r="I24" s="2048"/>
      <c r="J24" s="1955"/>
      <c r="K24" s="1955"/>
      <c r="L24" s="1956"/>
      <c r="M24" s="2029"/>
      <c r="N24" s="2029"/>
      <c r="O24" s="2029"/>
      <c r="P24" s="2029"/>
      <c r="Q24" s="2029"/>
      <c r="R24" s="2048"/>
      <c r="S24" s="1955"/>
      <c r="T24" s="1955"/>
      <c r="U24" s="1956"/>
      <c r="V24" s="2029"/>
      <c r="W24" s="2029"/>
      <c r="X24" s="2029"/>
      <c r="Y24" s="2029"/>
      <c r="Z24" s="2029"/>
      <c r="AA24" s="2048"/>
      <c r="AB24" s="1955"/>
      <c r="AC24" s="1955"/>
      <c r="AD24" s="1956"/>
      <c r="AE24" s="2029"/>
      <c r="AF24" s="2029"/>
      <c r="AG24" s="2029"/>
      <c r="AH24" s="2029"/>
      <c r="AI24" s="2029"/>
      <c r="AJ24" s="2048"/>
      <c r="AK24" s="1955"/>
      <c r="AL24" s="1955"/>
      <c r="AM24" s="1956"/>
      <c r="AN24" s="2029"/>
      <c r="AO24" s="2029"/>
      <c r="AP24" s="2029"/>
      <c r="AQ24" s="2029"/>
      <c r="AR24" s="2029"/>
      <c r="AS24" s="2048"/>
      <c r="AT24" s="1955"/>
      <c r="AU24" s="1955"/>
      <c r="AV24" s="1956"/>
      <c r="AW24" s="2029"/>
      <c r="AX24" s="2029"/>
      <c r="AY24" s="2029"/>
      <c r="AZ24" s="2029"/>
      <c r="BA24" s="2029"/>
      <c r="BB24" s="2048"/>
      <c r="BC24" s="1955"/>
      <c r="BD24" s="1955"/>
      <c r="BE24" s="1956"/>
    </row>
    <row r="25" spans="2:57" s="48" customFormat="1" ht="15" customHeight="1">
      <c r="B25" s="49" t="s">
        <v>1356</v>
      </c>
      <c r="C25" s="48" t="s">
        <v>494</v>
      </c>
      <c r="D25" s="2382"/>
      <c r="E25" s="2382"/>
      <c r="F25" s="2382"/>
      <c r="G25" s="2382"/>
      <c r="H25" s="2382"/>
      <c r="I25" s="2383"/>
      <c r="J25" s="1872"/>
      <c r="K25" s="1872"/>
      <c r="L25" s="1873"/>
      <c r="M25" s="2382"/>
      <c r="N25" s="2382"/>
      <c r="O25" s="2382"/>
      <c r="P25" s="2382"/>
      <c r="Q25" s="2382"/>
      <c r="R25" s="2383"/>
      <c r="S25" s="1872"/>
      <c r="T25" s="1872"/>
      <c r="U25" s="1873"/>
      <c r="V25" s="2382"/>
      <c r="W25" s="2382"/>
      <c r="X25" s="2382"/>
      <c r="Y25" s="2382"/>
      <c r="Z25" s="2382"/>
      <c r="AA25" s="2383"/>
      <c r="AB25" s="1872"/>
      <c r="AC25" s="1872"/>
      <c r="AD25" s="1873"/>
      <c r="AE25" s="2382"/>
      <c r="AF25" s="2382"/>
      <c r="AG25" s="2382"/>
      <c r="AH25" s="2382"/>
      <c r="AI25" s="2382"/>
      <c r="AJ25" s="2383"/>
      <c r="AK25" s="1872"/>
      <c r="AL25" s="1872"/>
      <c r="AM25" s="1873"/>
      <c r="AN25" s="2382"/>
      <c r="AO25" s="2382"/>
      <c r="AP25" s="2382"/>
      <c r="AQ25" s="2382"/>
      <c r="AR25" s="2382"/>
      <c r="AS25" s="2383"/>
      <c r="AT25" s="1872"/>
      <c r="AU25" s="1872"/>
      <c r="AV25" s="1873"/>
      <c r="AW25" s="2382"/>
      <c r="AX25" s="2382"/>
      <c r="AY25" s="2382"/>
      <c r="AZ25" s="2382"/>
      <c r="BA25" s="2382"/>
      <c r="BB25" s="2383"/>
      <c r="BC25" s="1872"/>
      <c r="BD25" s="1872"/>
      <c r="BE25" s="1873"/>
    </row>
    <row r="26" spans="2:57" s="48" customFormat="1" ht="15" customHeight="1" thickBot="1">
      <c r="B26" s="2049" t="s">
        <v>1357</v>
      </c>
      <c r="C26" s="1812" t="s">
        <v>494</v>
      </c>
      <c r="D26" s="2380"/>
      <c r="E26" s="2380"/>
      <c r="F26" s="2380"/>
      <c r="G26" s="2380"/>
      <c r="H26" s="2380"/>
      <c r="I26" s="2381"/>
      <c r="J26" s="1963"/>
      <c r="K26" s="1963"/>
      <c r="L26" s="1964"/>
      <c r="M26" s="2380"/>
      <c r="N26" s="2380"/>
      <c r="O26" s="2380"/>
      <c r="P26" s="2380"/>
      <c r="Q26" s="2380"/>
      <c r="R26" s="2381"/>
      <c r="S26" s="1963"/>
      <c r="T26" s="1963"/>
      <c r="U26" s="1964"/>
      <c r="V26" s="2380"/>
      <c r="W26" s="2380"/>
      <c r="X26" s="2380"/>
      <c r="Y26" s="2380"/>
      <c r="Z26" s="2380"/>
      <c r="AA26" s="2381"/>
      <c r="AB26" s="1963"/>
      <c r="AC26" s="1963"/>
      <c r="AD26" s="1964"/>
      <c r="AE26" s="2380"/>
      <c r="AF26" s="2380"/>
      <c r="AG26" s="2380"/>
      <c r="AH26" s="2380"/>
      <c r="AI26" s="2380"/>
      <c r="AJ26" s="2381"/>
      <c r="AK26" s="1963"/>
      <c r="AL26" s="1963"/>
      <c r="AM26" s="1964"/>
      <c r="AN26" s="2380"/>
      <c r="AO26" s="2380"/>
      <c r="AP26" s="2380"/>
      <c r="AQ26" s="2380"/>
      <c r="AR26" s="2380"/>
      <c r="AS26" s="2381"/>
      <c r="AT26" s="1963"/>
      <c r="AU26" s="1963"/>
      <c r="AV26" s="1964"/>
      <c r="AW26" s="2380"/>
      <c r="AX26" s="2380"/>
      <c r="AY26" s="2380"/>
      <c r="AZ26" s="2380"/>
      <c r="BA26" s="2380"/>
      <c r="BB26" s="2381"/>
      <c r="BC26" s="1963"/>
      <c r="BD26" s="1963"/>
      <c r="BE26" s="1964"/>
    </row>
    <row r="28" spans="2:57">
      <c r="B28" s="135" t="s">
        <v>1358</v>
      </c>
      <c r="C28" s="135"/>
      <c r="D28" s="2385"/>
      <c r="E28" s="2386"/>
      <c r="F28" s="2386"/>
      <c r="G28" s="2386"/>
      <c r="H28" s="2386"/>
      <c r="I28" s="2386"/>
      <c r="J28" s="135"/>
      <c r="K28" s="135"/>
      <c r="L28" s="135"/>
      <c r="M28" s="2385"/>
      <c r="N28" s="2386"/>
      <c r="O28" s="2386"/>
      <c r="P28" s="2386"/>
      <c r="Q28" s="2386"/>
      <c r="R28" s="2386"/>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row>
    <row r="29" spans="2:57">
      <c r="B29" s="55" t="s">
        <v>1359</v>
      </c>
      <c r="D29" s="2384"/>
      <c r="E29" s="2384"/>
      <c r="F29" s="2384"/>
      <c r="G29" s="2384"/>
      <c r="H29" s="2384"/>
      <c r="I29" s="2384"/>
      <c r="M29" s="2384"/>
      <c r="N29" s="2384"/>
      <c r="O29" s="2384"/>
      <c r="P29" s="2384"/>
      <c r="Q29" s="2384"/>
      <c r="R29" s="2384"/>
    </row>
    <row r="30" spans="2:57" ht="13" thickBot="1">
      <c r="B30" s="1812" t="s">
        <v>1360</v>
      </c>
      <c r="C30" s="136"/>
      <c r="D30" s="2387"/>
      <c r="E30" s="2387"/>
      <c r="F30" s="2387"/>
      <c r="G30" s="2387"/>
      <c r="H30" s="2387"/>
      <c r="I30" s="2387"/>
      <c r="J30" s="136"/>
      <c r="K30" s="136"/>
      <c r="L30" s="136"/>
      <c r="M30" s="2387"/>
      <c r="N30" s="2387"/>
      <c r="O30" s="2387"/>
      <c r="P30" s="2387"/>
      <c r="Q30" s="2387"/>
      <c r="R30" s="2387"/>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row>
    <row r="31" spans="2:57">
      <c r="B31" s="2050"/>
      <c r="D31" s="2384"/>
      <c r="E31" s="2384"/>
      <c r="F31" s="2384"/>
      <c r="G31" s="2384"/>
      <c r="H31" s="2384"/>
      <c r="I31" s="2384"/>
    </row>
  </sheetData>
  <mergeCells count="79">
    <mergeCell ref="D31:I31"/>
    <mergeCell ref="D28:I28"/>
    <mergeCell ref="M28:R28"/>
    <mergeCell ref="D29:I29"/>
    <mergeCell ref="M29:R29"/>
    <mergeCell ref="D30:I30"/>
    <mergeCell ref="M30:R30"/>
    <mergeCell ref="AW26:BB26"/>
    <mergeCell ref="D25:I25"/>
    <mergeCell ref="M25:R25"/>
    <mergeCell ref="V25:AA25"/>
    <mergeCell ref="AE25:AJ25"/>
    <mergeCell ref="AN25:AS25"/>
    <mergeCell ref="AW25:BB25"/>
    <mergeCell ref="D26:I26"/>
    <mergeCell ref="M26:R26"/>
    <mergeCell ref="V26:AA26"/>
    <mergeCell ref="AE26:AJ26"/>
    <mergeCell ref="AN26:AS26"/>
    <mergeCell ref="AN19:AR19"/>
    <mergeCell ref="AW19:BA19"/>
    <mergeCell ref="D21:H21"/>
    <mergeCell ref="M21:Q21"/>
    <mergeCell ref="V21:Z21"/>
    <mergeCell ref="AE21:AI21"/>
    <mergeCell ref="AN21:AR21"/>
    <mergeCell ref="AW21:BA21"/>
    <mergeCell ref="AE19:AI19"/>
    <mergeCell ref="D18:H18"/>
    <mergeCell ref="M18:Q18"/>
    <mergeCell ref="D19:H19"/>
    <mergeCell ref="M19:Q19"/>
    <mergeCell ref="V19:Z19"/>
    <mergeCell ref="AW17:AY17"/>
    <mergeCell ref="AN12:AR12"/>
    <mergeCell ref="AW12:BA12"/>
    <mergeCell ref="D14:H14"/>
    <mergeCell ref="M14:Q14"/>
    <mergeCell ref="V14:Z14"/>
    <mergeCell ref="AE14:AI14"/>
    <mergeCell ref="AN14:AR14"/>
    <mergeCell ref="AW14:BA14"/>
    <mergeCell ref="AE12:AI12"/>
    <mergeCell ref="D17:F17"/>
    <mergeCell ref="M17:O17"/>
    <mergeCell ref="V17:X17"/>
    <mergeCell ref="AE17:AG17"/>
    <mergeCell ref="AN17:AP17"/>
    <mergeCell ref="AW10:AY10"/>
    <mergeCell ref="D11:H11"/>
    <mergeCell ref="M11:Q11"/>
    <mergeCell ref="D12:H12"/>
    <mergeCell ref="M12:Q12"/>
    <mergeCell ref="V12:Z12"/>
    <mergeCell ref="D10:F10"/>
    <mergeCell ref="M10:O10"/>
    <mergeCell ref="V10:X10"/>
    <mergeCell ref="AE10:AG10"/>
    <mergeCell ref="AN10:AP10"/>
    <mergeCell ref="AN6:AV7"/>
    <mergeCell ref="AW6:BE7"/>
    <mergeCell ref="D8:H8"/>
    <mergeCell ref="J8:L8"/>
    <mergeCell ref="M8:Q8"/>
    <mergeCell ref="S8:U8"/>
    <mergeCell ref="V8:Z8"/>
    <mergeCell ref="AB8:AD8"/>
    <mergeCell ref="AE8:AI8"/>
    <mergeCell ref="AK8:AM8"/>
    <mergeCell ref="AE6:AM7"/>
    <mergeCell ref="AN8:AR8"/>
    <mergeCell ref="AT8:AV8"/>
    <mergeCell ref="AW8:BA8"/>
    <mergeCell ref="BC8:BE8"/>
    <mergeCell ref="B3:C4"/>
    <mergeCell ref="B6:C9"/>
    <mergeCell ref="D6:L7"/>
    <mergeCell ref="M6:U7"/>
    <mergeCell ref="V6:AD7"/>
  </mergeCells>
  <conditionalFormatting sqref="H17 AI10:AJ10 AR10:AS10 BA10:BB10 AI17:AJ18 AR17:AS18 BA17:BB18">
    <cfRule type="cellIs" dxfId="32" priority="27" operator="equal">
      <formula>-$D$17</formula>
    </cfRule>
    <cfRule type="cellIs" dxfId="31" priority="28" operator="equal">
      <formula>-$D$17</formula>
    </cfRule>
  </conditionalFormatting>
  <conditionalFormatting sqref="H10">
    <cfRule type="cellIs" dxfId="30" priority="25" operator="equal">
      <formula>-$D$17</formula>
    </cfRule>
    <cfRule type="cellIs" dxfId="29" priority="26" operator="equal">
      <formula>-$D$17</formula>
    </cfRule>
  </conditionalFormatting>
  <conditionalFormatting sqref="Q17">
    <cfRule type="cellIs" dxfId="28" priority="23" operator="equal">
      <formula>-$D$17</formula>
    </cfRule>
    <cfRule type="cellIs" dxfId="27" priority="24" operator="equal">
      <formula>-$D$17</formula>
    </cfRule>
  </conditionalFormatting>
  <conditionalFormatting sqref="Q10:R10">
    <cfRule type="cellIs" dxfId="26" priority="21" operator="equal">
      <formula>-$D$17</formula>
    </cfRule>
    <cfRule type="cellIs" dxfId="25" priority="22" operator="equal">
      <formula>-$D$17</formula>
    </cfRule>
  </conditionalFormatting>
  <conditionalFormatting sqref="R17:R18">
    <cfRule type="cellIs" dxfId="24" priority="19" operator="equal">
      <formula>-$D$17</formula>
    </cfRule>
    <cfRule type="cellIs" dxfId="23" priority="20" operator="equal">
      <formula>-$D$17</formula>
    </cfRule>
  </conditionalFormatting>
  <conditionalFormatting sqref="Z17:Z18">
    <cfRule type="cellIs" dxfId="22" priority="17" operator="equal">
      <formula>-$D$17</formula>
    </cfRule>
    <cfRule type="cellIs" dxfId="21" priority="18" operator="equal">
      <formula>-$D$17</formula>
    </cfRule>
  </conditionalFormatting>
  <conditionalFormatting sqref="Z10:AA10">
    <cfRule type="cellIs" dxfId="20" priority="15" operator="equal">
      <formula>-$D$17</formula>
    </cfRule>
    <cfRule type="cellIs" dxfId="19" priority="16" operator="equal">
      <formula>-$D$17</formula>
    </cfRule>
  </conditionalFormatting>
  <conditionalFormatting sqref="AA17:AA18">
    <cfRule type="cellIs" dxfId="18" priority="13" operator="equal">
      <formula>-$D$17</formula>
    </cfRule>
    <cfRule type="cellIs" dxfId="17" priority="14" operator="equal">
      <formula>-$D$17</formula>
    </cfRule>
  </conditionalFormatting>
  <conditionalFormatting sqref="AI11:AJ11 AR11:AS11 BA11:BB11">
    <cfRule type="cellIs" dxfId="16" priority="11" operator="equal">
      <formula>-$D$17</formula>
    </cfRule>
    <cfRule type="cellIs" dxfId="15" priority="12" operator="equal">
      <formula>-$D$17</formula>
    </cfRule>
  </conditionalFormatting>
  <conditionalFormatting sqref="R11">
    <cfRule type="cellIs" dxfId="14" priority="9" operator="equal">
      <formula>-$D$17</formula>
    </cfRule>
    <cfRule type="cellIs" dxfId="13" priority="10" operator="equal">
      <formula>-$D$17</formula>
    </cfRule>
  </conditionalFormatting>
  <conditionalFormatting sqref="Z11">
    <cfRule type="cellIs" dxfId="12" priority="7" operator="equal">
      <formula>-$D$17</formula>
    </cfRule>
    <cfRule type="cellIs" dxfId="11" priority="8" operator="equal">
      <formula>-$D$17</formula>
    </cfRule>
  </conditionalFormatting>
  <conditionalFormatting sqref="AA11">
    <cfRule type="cellIs" dxfId="10" priority="5" operator="equal">
      <formula>-$D$17</formula>
    </cfRule>
    <cfRule type="cellIs" dxfId="9" priority="6" operator="equal">
      <formula>-$D$17</formula>
    </cfRule>
  </conditionalFormatting>
  <conditionalFormatting sqref="D29:I30">
    <cfRule type="cellIs" dxfId="8" priority="3" operator="notEqual">
      <formula>0</formula>
    </cfRule>
    <cfRule type="cellIs" dxfId="7" priority="4" operator="equal">
      <formula>0</formula>
    </cfRule>
  </conditionalFormatting>
  <conditionalFormatting sqref="M29:R30">
    <cfRule type="cellIs" dxfId="6" priority="1" operator="notEqual">
      <formula>0</formula>
    </cfRule>
    <cfRule type="cellIs" dxfId="5" priority="2" operator="equal">
      <formula>0</formula>
    </cfRule>
  </conditionalFormatting>
  <hyperlinks>
    <hyperlink ref="B1" location="TOC!A1" display="Retour à la table des matières"/>
    <hyperlink ref="C1" location="Consignes!A1" display="CONSIGNES"/>
  </hyperlinks>
  <pageMargins left="0.7" right="0.7" top="0.75" bottom="0.75" header="0.3" footer="0.3"/>
  <pageSetup paperSize="9" orientation="portrait" horizontalDpi="90" verticalDpi="90"/>
  <drawing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tabColor rgb="FF00B050"/>
  </sheetPr>
  <dimension ref="A1:AH71"/>
  <sheetViews>
    <sheetView showGridLines="0" zoomScale="90" zoomScaleNormal="90" zoomScalePageLayoutView="90" workbookViewId="0">
      <selection activeCell="C7" sqref="C7:M69"/>
    </sheetView>
  </sheetViews>
  <sheetFormatPr baseColWidth="10" defaultColWidth="10.83203125" defaultRowHeight="12" x14ac:dyDescent="0"/>
  <cols>
    <col min="1" max="1" width="3.83203125" style="171" customWidth="1"/>
    <col min="2" max="2" width="73.33203125" style="55" bestFit="1" customWidth="1"/>
    <col min="3" max="8" width="26.6640625" style="55" customWidth="1"/>
    <col min="9" max="16384" width="10.83203125" style="55"/>
  </cols>
  <sheetData>
    <row r="1" spans="1:9" customFormat="1" ht="14">
      <c r="B1" s="113" t="s">
        <v>704</v>
      </c>
      <c r="C1" s="1533" t="s">
        <v>705</v>
      </c>
      <c r="D1" s="1534" t="s">
        <v>706</v>
      </c>
    </row>
    <row r="3" spans="1:9" s="172" customFormat="1">
      <c r="A3" s="171"/>
      <c r="B3" s="2260" t="s">
        <v>1361</v>
      </c>
      <c r="C3" s="2260"/>
    </row>
    <row r="4" spans="1:9" s="172" customFormat="1">
      <c r="A4" s="171"/>
      <c r="B4" s="2260"/>
      <c r="C4" s="2260"/>
    </row>
    <row r="5" spans="1:9" ht="13" thickBot="1"/>
    <row r="6" spans="1:9">
      <c r="B6" s="2051"/>
      <c r="C6" s="1547">
        <v>2021</v>
      </c>
      <c r="D6" s="1548">
        <v>2022</v>
      </c>
      <c r="E6" s="1548">
        <v>2023</v>
      </c>
      <c r="F6" s="1548">
        <v>2024</v>
      </c>
      <c r="G6" s="1548">
        <v>2025</v>
      </c>
      <c r="H6" s="1549">
        <v>2026</v>
      </c>
    </row>
    <row r="7" spans="1:9" ht="13">
      <c r="B7" s="2052" t="s">
        <v>1362</v>
      </c>
      <c r="C7" s="220"/>
      <c r="D7" s="2053"/>
      <c r="E7" s="2053"/>
      <c r="F7" s="2053"/>
      <c r="G7" s="2053"/>
      <c r="H7" s="220"/>
    </row>
    <row r="8" spans="1:9">
      <c r="B8" s="2054" t="s">
        <v>1363</v>
      </c>
      <c r="C8" s="1659"/>
      <c r="D8" s="1660"/>
      <c r="E8" s="1660"/>
      <c r="F8" s="1660"/>
      <c r="G8" s="1660"/>
      <c r="H8" s="1659"/>
      <c r="I8" s="2055"/>
    </row>
    <row r="9" spans="1:9" ht="13">
      <c r="B9" s="2056" t="s">
        <v>1364</v>
      </c>
      <c r="C9" s="1659"/>
      <c r="D9" s="1660"/>
      <c r="E9" s="1660"/>
      <c r="F9" s="1660"/>
      <c r="G9" s="1660"/>
      <c r="H9" s="1659"/>
      <c r="I9" s="2055"/>
    </row>
    <row r="10" spans="1:9" ht="13">
      <c r="B10" s="2056" t="s">
        <v>1365</v>
      </c>
      <c r="C10" s="58"/>
      <c r="D10" s="2057"/>
      <c r="E10" s="2057"/>
      <c r="F10" s="2057"/>
      <c r="G10" s="2057"/>
      <c r="H10" s="58"/>
      <c r="I10" s="2055"/>
    </row>
    <row r="11" spans="1:9">
      <c r="B11" s="2054" t="s">
        <v>1366</v>
      </c>
      <c r="C11" s="60"/>
      <c r="D11" s="1652"/>
      <c r="E11" s="1652"/>
      <c r="F11" s="1652"/>
      <c r="G11" s="1652"/>
      <c r="H11" s="60"/>
      <c r="I11" s="2055"/>
    </row>
    <row r="12" spans="1:9" ht="13">
      <c r="B12" s="2058" t="s">
        <v>1367</v>
      </c>
      <c r="C12" s="60"/>
      <c r="D12" s="1652"/>
      <c r="E12" s="1652"/>
      <c r="F12" s="1652"/>
      <c r="G12" s="1652"/>
      <c r="H12" s="60"/>
    </row>
    <row r="13" spans="1:9" ht="13">
      <c r="B13" s="2059" t="s">
        <v>1368</v>
      </c>
      <c r="C13" s="1659"/>
      <c r="D13" s="1660"/>
      <c r="E13" s="1660"/>
      <c r="F13" s="1660"/>
      <c r="G13" s="1660"/>
      <c r="H13" s="1659"/>
      <c r="I13" s="2055"/>
    </row>
    <row r="14" spans="1:9" ht="13">
      <c r="B14" s="2059" t="s">
        <v>1369</v>
      </c>
      <c r="C14" s="60"/>
      <c r="D14" s="1652"/>
      <c r="E14" s="1652"/>
      <c r="F14" s="1652"/>
      <c r="G14" s="1652"/>
      <c r="H14" s="60"/>
    </row>
    <row r="15" spans="1:9" ht="13">
      <c r="B15" s="2058" t="s">
        <v>1370</v>
      </c>
      <c r="C15" s="60"/>
      <c r="D15" s="1652"/>
      <c r="E15" s="1652"/>
      <c r="F15" s="1652"/>
      <c r="G15" s="1652"/>
      <c r="H15" s="60"/>
    </row>
    <row r="16" spans="1:9">
      <c r="B16" s="2060" t="s">
        <v>1371</v>
      </c>
      <c r="C16" s="2061"/>
      <c r="D16" s="2062"/>
      <c r="E16" s="2062"/>
      <c r="F16" s="2062"/>
      <c r="G16" s="2062"/>
      <c r="H16" s="2061"/>
      <c r="I16" s="2055"/>
    </row>
    <row r="17" spans="1:9" ht="13">
      <c r="B17" s="2059" t="s">
        <v>1368</v>
      </c>
      <c r="C17" s="1659"/>
      <c r="D17" s="1660"/>
      <c r="E17" s="1660"/>
      <c r="F17" s="1660"/>
      <c r="G17" s="1660"/>
      <c r="H17" s="1659"/>
      <c r="I17" s="2055"/>
    </row>
    <row r="18" spans="1:9" ht="13">
      <c r="B18" s="2059" t="s">
        <v>1372</v>
      </c>
      <c r="C18" s="60"/>
      <c r="D18" s="1652"/>
      <c r="E18" s="1652"/>
      <c r="F18" s="1652"/>
      <c r="G18" s="1652"/>
      <c r="H18" s="60"/>
    </row>
    <row r="19" spans="1:9" ht="13">
      <c r="B19" s="2058" t="s">
        <v>1373</v>
      </c>
      <c r="C19" s="60"/>
      <c r="D19" s="1652"/>
      <c r="E19" s="1652"/>
      <c r="F19" s="1652"/>
      <c r="G19" s="1652"/>
      <c r="H19" s="60"/>
    </row>
    <row r="20" spans="1:9" ht="13">
      <c r="B20" s="2056" t="s">
        <v>1374</v>
      </c>
      <c r="C20" s="60"/>
      <c r="D20" s="1652"/>
      <c r="E20" s="1652"/>
      <c r="F20" s="1652"/>
      <c r="G20" s="1652"/>
      <c r="H20" s="60"/>
    </row>
    <row r="21" spans="1:9" ht="13">
      <c r="B21" s="2063" t="s">
        <v>1375</v>
      </c>
      <c r="C21" s="58"/>
      <c r="D21" s="2057"/>
      <c r="E21" s="2057"/>
      <c r="F21" s="2057"/>
      <c r="G21" s="2057"/>
      <c r="H21" s="58"/>
      <c r="I21" s="2055"/>
    </row>
    <row r="22" spans="1:9" ht="13">
      <c r="B22" s="2063" t="s">
        <v>1376</v>
      </c>
      <c r="C22" s="58"/>
      <c r="D22" s="2057"/>
      <c r="E22" s="2057"/>
      <c r="F22" s="2057"/>
      <c r="G22" s="2057"/>
      <c r="H22" s="58"/>
      <c r="I22" s="2055"/>
    </row>
    <row r="23" spans="1:9" s="667" customFormat="1" ht="14" thickBot="1">
      <c r="A23" s="1508"/>
      <c r="B23" s="2064" t="s">
        <v>1377</v>
      </c>
      <c r="C23" s="2065"/>
      <c r="D23" s="1616"/>
      <c r="E23" s="1616"/>
      <c r="F23" s="1616"/>
      <c r="G23" s="1616"/>
      <c r="H23" s="2066"/>
    </row>
    <row r="24" spans="1:9" s="667" customFormat="1" ht="13">
      <c r="A24" s="1508"/>
      <c r="B24" s="2063" t="s">
        <v>524</v>
      </c>
      <c r="C24" s="2067"/>
      <c r="D24" s="2068"/>
      <c r="E24" s="2068"/>
      <c r="F24" s="2068"/>
      <c r="G24" s="2068"/>
      <c r="H24" s="2067"/>
    </row>
    <row r="25" spans="1:9" s="667" customFormat="1" ht="13">
      <c r="A25" s="1508"/>
      <c r="B25" s="2063" t="s">
        <v>1378</v>
      </c>
      <c r="C25" s="952"/>
      <c r="D25" s="1652"/>
      <c r="E25" s="1652"/>
      <c r="F25" s="1652"/>
      <c r="G25" s="1652"/>
      <c r="H25" s="60"/>
    </row>
    <row r="26" spans="1:9" s="667" customFormat="1" ht="14.25" customHeight="1">
      <c r="A26" s="1508"/>
      <c r="B26" s="2058" t="s">
        <v>1379</v>
      </c>
      <c r="C26" s="2069"/>
      <c r="D26" s="1652"/>
      <c r="E26" s="1652"/>
      <c r="F26" s="1652"/>
      <c r="G26" s="1652"/>
      <c r="H26" s="60"/>
    </row>
    <row r="27" spans="1:9" ht="14" thickBot="1">
      <c r="B27" s="2064" t="s">
        <v>1380</v>
      </c>
      <c r="C27" s="2065"/>
      <c r="D27" s="1616"/>
      <c r="E27" s="1616"/>
      <c r="F27" s="1616"/>
      <c r="G27" s="1616"/>
      <c r="H27" s="2066"/>
      <c r="I27" s="2055"/>
    </row>
    <row r="28" spans="1:9" ht="13">
      <c r="B28" s="2063"/>
      <c r="C28" s="340"/>
      <c r="H28" s="340"/>
    </row>
    <row r="29" spans="1:9" ht="13">
      <c r="B29" s="2052" t="s">
        <v>1381</v>
      </c>
      <c r="C29" s="220"/>
      <c r="D29" s="2053"/>
      <c r="E29" s="2053"/>
      <c r="F29" s="2053"/>
      <c r="G29" s="2053"/>
      <c r="H29" s="220"/>
    </row>
    <row r="30" spans="1:9" ht="13">
      <c r="B30" s="2070" t="s">
        <v>1382</v>
      </c>
      <c r="C30" s="60"/>
      <c r="D30" s="1652"/>
      <c r="E30" s="1652"/>
      <c r="F30" s="1652"/>
      <c r="G30" s="1652"/>
      <c r="H30" s="60"/>
    </row>
    <row r="31" spans="1:9" ht="13">
      <c r="B31" s="2071" t="s">
        <v>783</v>
      </c>
      <c r="C31" s="950"/>
      <c r="D31" s="171"/>
      <c r="E31" s="171"/>
      <c r="F31" s="171"/>
      <c r="G31" s="171"/>
      <c r="H31" s="950"/>
    </row>
    <row r="32" spans="1:9" ht="13">
      <c r="B32" s="2072" t="s">
        <v>1383</v>
      </c>
      <c r="C32" s="2073"/>
      <c r="D32" s="2074"/>
      <c r="E32" s="2074"/>
      <c r="F32" s="2074"/>
      <c r="G32" s="2074"/>
      <c r="H32" s="2073"/>
    </row>
    <row r="33" spans="2:9" ht="13">
      <c r="B33" s="2075" t="s">
        <v>1368</v>
      </c>
      <c r="C33" s="2073"/>
      <c r="D33" s="2074"/>
      <c r="E33" s="2074"/>
      <c r="F33" s="2074"/>
      <c r="G33" s="2074"/>
      <c r="H33" s="2073"/>
    </row>
    <row r="34" spans="2:9" ht="13">
      <c r="B34" s="2075" t="s">
        <v>1384</v>
      </c>
      <c r="C34" s="60"/>
      <c r="D34" s="1652"/>
      <c r="E34" s="1652"/>
      <c r="F34" s="1652"/>
      <c r="G34" s="1652"/>
      <c r="H34" s="60"/>
    </row>
    <row r="35" spans="2:9" ht="13">
      <c r="B35" s="2072" t="s">
        <v>1385</v>
      </c>
      <c r="C35" s="2076"/>
      <c r="D35" s="2077"/>
      <c r="E35" s="2077"/>
      <c r="F35" s="2077"/>
      <c r="G35" s="2077"/>
      <c r="H35" s="2076"/>
      <c r="I35" s="2055"/>
    </row>
    <row r="36" spans="2:9" ht="13">
      <c r="B36" s="2078" t="s">
        <v>1386</v>
      </c>
      <c r="C36" s="2079"/>
      <c r="D36" s="2080"/>
      <c r="E36" s="2080"/>
      <c r="F36" s="2080"/>
      <c r="G36" s="2080"/>
      <c r="H36" s="2079"/>
    </row>
    <row r="37" spans="2:9" ht="13">
      <c r="B37" s="2071" t="s">
        <v>540</v>
      </c>
      <c r="C37" s="950"/>
      <c r="D37" s="171"/>
      <c r="E37" s="171"/>
      <c r="F37" s="171"/>
      <c r="G37" s="171"/>
      <c r="H37" s="950"/>
    </row>
    <row r="38" spans="2:9" ht="13">
      <c r="B38" s="2072" t="s">
        <v>1383</v>
      </c>
      <c r="C38" s="2073"/>
      <c r="D38" s="2074"/>
      <c r="E38" s="2074"/>
      <c r="F38" s="2074"/>
      <c r="G38" s="2074"/>
      <c r="H38" s="2073"/>
    </row>
    <row r="39" spans="2:9" ht="13">
      <c r="B39" s="2075" t="s">
        <v>1368</v>
      </c>
      <c r="C39" s="2073"/>
      <c r="D39" s="2074"/>
      <c r="E39" s="2074"/>
      <c r="F39" s="2074"/>
      <c r="G39" s="2074"/>
      <c r="H39" s="2073"/>
    </row>
    <row r="40" spans="2:9" ht="13">
      <c r="B40" s="2075" t="s">
        <v>1384</v>
      </c>
      <c r="C40" s="60"/>
      <c r="D40" s="1652"/>
      <c r="E40" s="1652"/>
      <c r="F40" s="1652"/>
      <c r="G40" s="1652"/>
      <c r="H40" s="60"/>
    </row>
    <row r="41" spans="2:9" ht="13">
      <c r="B41" s="2072" t="s">
        <v>1385</v>
      </c>
      <c r="C41" s="2076"/>
      <c r="D41" s="2077"/>
      <c r="E41" s="2077"/>
      <c r="F41" s="2077"/>
      <c r="G41" s="2077"/>
      <c r="H41" s="2076"/>
      <c r="I41" s="2055"/>
    </row>
    <row r="42" spans="2:9" ht="13">
      <c r="B42" s="2078" t="s">
        <v>1386</v>
      </c>
      <c r="C42" s="2079"/>
      <c r="D42" s="2080"/>
      <c r="E42" s="2080"/>
      <c r="F42" s="2080"/>
      <c r="G42" s="2080"/>
      <c r="H42" s="2079"/>
    </row>
    <row r="43" spans="2:9" ht="13">
      <c r="B43" s="2071" t="s">
        <v>787</v>
      </c>
      <c r="C43" s="950"/>
      <c r="D43" s="171"/>
      <c r="E43" s="171"/>
      <c r="F43" s="171"/>
      <c r="G43" s="171"/>
      <c r="H43" s="950"/>
    </row>
    <row r="44" spans="2:9" ht="13">
      <c r="B44" s="2072" t="s">
        <v>1383</v>
      </c>
      <c r="C44" s="2073"/>
      <c r="D44" s="2074"/>
      <c r="E44" s="2074"/>
      <c r="F44" s="2074"/>
      <c r="G44" s="2074"/>
      <c r="H44" s="2073"/>
    </row>
    <row r="45" spans="2:9" ht="13">
      <c r="B45" s="2075" t="s">
        <v>1368</v>
      </c>
      <c r="C45" s="2073"/>
      <c r="D45" s="2074"/>
      <c r="E45" s="2074"/>
      <c r="F45" s="2074"/>
      <c r="G45" s="2074"/>
      <c r="H45" s="2073"/>
    </row>
    <row r="46" spans="2:9" ht="13">
      <c r="B46" s="2075" t="s">
        <v>1384</v>
      </c>
      <c r="C46" s="60"/>
      <c r="D46" s="1652"/>
      <c r="E46" s="1652"/>
      <c r="F46" s="1652"/>
      <c r="G46" s="1652"/>
      <c r="H46" s="60"/>
    </row>
    <row r="47" spans="2:9" ht="13">
      <c r="B47" s="2072" t="s">
        <v>1385</v>
      </c>
      <c r="C47" s="2076"/>
      <c r="D47" s="2077"/>
      <c r="E47" s="2077"/>
      <c r="F47" s="2077"/>
      <c r="G47" s="2077"/>
      <c r="H47" s="2076"/>
      <c r="I47" s="2055"/>
    </row>
    <row r="48" spans="2:9" ht="13">
      <c r="B48" s="2078" t="s">
        <v>1386</v>
      </c>
      <c r="C48" s="2079"/>
      <c r="D48" s="2080"/>
      <c r="E48" s="2080"/>
      <c r="F48" s="2080"/>
      <c r="G48" s="2080"/>
      <c r="H48" s="2079"/>
    </row>
    <row r="49" spans="1:34" ht="13">
      <c r="B49" s="2071" t="s">
        <v>1387</v>
      </c>
      <c r="C49" s="950"/>
      <c r="D49" s="171"/>
      <c r="E49" s="171"/>
      <c r="F49" s="171"/>
      <c r="G49" s="171"/>
      <c r="H49" s="950"/>
    </row>
    <row r="50" spans="1:34" ht="13">
      <c r="B50" s="2072" t="s">
        <v>1383</v>
      </c>
      <c r="C50" s="2073"/>
      <c r="D50" s="2074"/>
      <c r="E50" s="2074"/>
      <c r="F50" s="2074"/>
      <c r="G50" s="2074"/>
      <c r="H50" s="2073"/>
    </row>
    <row r="51" spans="1:34" ht="13">
      <c r="B51" s="2075" t="s">
        <v>1368</v>
      </c>
      <c r="C51" s="2073"/>
      <c r="D51" s="2074"/>
      <c r="E51" s="2074"/>
      <c r="F51" s="2074"/>
      <c r="G51" s="2074"/>
      <c r="H51" s="2073"/>
    </row>
    <row r="52" spans="1:34" ht="13">
      <c r="B52" s="2075" t="s">
        <v>1384</v>
      </c>
      <c r="C52" s="60"/>
      <c r="D52" s="1652"/>
      <c r="E52" s="1652"/>
      <c r="F52" s="1652"/>
      <c r="G52" s="1652"/>
      <c r="H52" s="60"/>
    </row>
    <row r="53" spans="1:34" ht="13">
      <c r="B53" s="2072" t="s">
        <v>1385</v>
      </c>
      <c r="C53" s="2076"/>
      <c r="D53" s="2077"/>
      <c r="E53" s="2077"/>
      <c r="F53" s="2077"/>
      <c r="G53" s="2077"/>
      <c r="H53" s="2076"/>
      <c r="I53" s="2055"/>
    </row>
    <row r="54" spans="1:34" ht="13">
      <c r="B54" s="2078" t="s">
        <v>1386</v>
      </c>
      <c r="C54" s="2079"/>
      <c r="D54" s="2080"/>
      <c r="E54" s="2080"/>
      <c r="F54" s="2080"/>
      <c r="G54" s="2080"/>
      <c r="H54" s="2079"/>
    </row>
    <row r="55" spans="1:34" s="129" customFormat="1">
      <c r="A55" s="132" t="s">
        <v>729</v>
      </c>
      <c r="B55" s="48"/>
      <c r="C55" s="2081"/>
      <c r="D55" s="48"/>
      <c r="E55" s="48"/>
      <c r="F55" s="48"/>
      <c r="G55" s="48"/>
      <c r="H55" s="148"/>
      <c r="I55" s="48"/>
      <c r="J55" s="48"/>
      <c r="K55" s="48"/>
      <c r="L55" s="48"/>
      <c r="M55" s="48"/>
      <c r="N55" s="48"/>
      <c r="O55" s="48"/>
      <c r="P55" s="48"/>
      <c r="Q55" s="48"/>
      <c r="R55" s="48"/>
      <c r="S55" s="48"/>
      <c r="T55" s="48"/>
      <c r="U55" s="48"/>
      <c r="V55" s="48"/>
      <c r="W55" s="48"/>
      <c r="X55" s="48"/>
      <c r="Y55" s="48"/>
      <c r="Z55" s="48"/>
      <c r="AA55" s="48"/>
      <c r="AH55" s="155"/>
    </row>
    <row r="56" spans="1:34" ht="13">
      <c r="B56" s="2063"/>
      <c r="C56" s="60"/>
      <c r="D56" s="1652"/>
      <c r="E56" s="1652"/>
      <c r="F56" s="1652"/>
      <c r="G56" s="1652"/>
      <c r="H56" s="60"/>
    </row>
    <row r="57" spans="1:34" ht="13.5" customHeight="1">
      <c r="B57" s="2082" t="s">
        <v>1388</v>
      </c>
      <c r="C57" s="2083"/>
      <c r="D57" s="2084"/>
      <c r="E57" s="2084"/>
      <c r="F57" s="2084"/>
      <c r="G57" s="2084"/>
      <c r="H57" s="2085"/>
      <c r="I57" s="2055"/>
    </row>
    <row r="58" spans="1:34" ht="13.5" customHeight="1">
      <c r="B58" s="2086" t="s">
        <v>1389</v>
      </c>
      <c r="C58" s="2087"/>
      <c r="D58" s="2088"/>
      <c r="E58" s="2088"/>
      <c r="F58" s="2088"/>
      <c r="G58" s="2088"/>
      <c r="H58" s="2089"/>
      <c r="I58" s="2055"/>
    </row>
    <row r="59" spans="1:34" ht="13.5" customHeight="1">
      <c r="B59" s="2086" t="s">
        <v>1390</v>
      </c>
      <c r="C59" s="2087"/>
      <c r="D59" s="2088"/>
      <c r="E59" s="2088"/>
      <c r="F59" s="2088"/>
      <c r="G59" s="2088"/>
      <c r="H59" s="2089"/>
      <c r="I59" s="2055"/>
    </row>
    <row r="60" spans="1:34" ht="15" customHeight="1" thickBot="1">
      <c r="B60" s="2090" t="s">
        <v>1391</v>
      </c>
      <c r="C60" s="2091"/>
      <c r="D60" s="1616"/>
      <c r="E60" s="1616"/>
      <c r="F60" s="1616"/>
      <c r="G60" s="1616"/>
      <c r="H60" s="2066"/>
    </row>
    <row r="61" spans="1:34" ht="15" customHeight="1">
      <c r="B61" s="2092" t="s">
        <v>1392</v>
      </c>
      <c r="C61" s="2093"/>
      <c r="D61" s="2094"/>
      <c r="E61" s="2094"/>
      <c r="F61" s="2094"/>
      <c r="G61" s="2094"/>
      <c r="H61" s="2095"/>
    </row>
    <row r="62" spans="1:34" ht="15" customHeight="1">
      <c r="B62" s="2096" t="s">
        <v>1393</v>
      </c>
      <c r="C62" s="2097"/>
      <c r="D62" s="2098"/>
      <c r="E62" s="2098"/>
      <c r="F62" s="2098"/>
      <c r="G62" s="2098"/>
      <c r="H62" s="2099"/>
    </row>
    <row r="63" spans="1:34" ht="15" customHeight="1" thickBot="1">
      <c r="B63" s="2100" t="s">
        <v>1394</v>
      </c>
      <c r="C63" s="2101"/>
      <c r="D63" s="2102"/>
      <c r="E63" s="2102"/>
      <c r="F63" s="2102"/>
      <c r="G63" s="2102"/>
      <c r="H63" s="2103"/>
    </row>
    <row r="65" spans="2:8">
      <c r="B65" s="2104" t="s">
        <v>1391</v>
      </c>
      <c r="C65" s="1552"/>
      <c r="D65" s="1518"/>
      <c r="E65" s="1518"/>
      <c r="F65" s="1518"/>
      <c r="G65" s="1518"/>
      <c r="H65" s="1518"/>
    </row>
    <row r="66" spans="2:8">
      <c r="B66" s="1496" t="s">
        <v>1395</v>
      </c>
      <c r="C66" s="959"/>
      <c r="D66" s="1569"/>
      <c r="E66" s="1569"/>
      <c r="F66" s="1569"/>
      <c r="G66" s="1569"/>
      <c r="H66" s="1569"/>
    </row>
    <row r="67" spans="2:8">
      <c r="B67" s="2105" t="s">
        <v>1396</v>
      </c>
      <c r="C67" s="2106"/>
      <c r="D67" s="1570"/>
      <c r="E67" s="1570"/>
      <c r="F67" s="1570"/>
      <c r="G67" s="1570"/>
      <c r="H67" s="1570"/>
    </row>
    <row r="68" spans="2:8" ht="13" thickBot="1">
      <c r="B68" s="2107" t="s">
        <v>1397</v>
      </c>
      <c r="C68" s="2108"/>
      <c r="D68" s="2109"/>
      <c r="E68" s="2109"/>
      <c r="F68" s="2109"/>
      <c r="G68" s="2109"/>
      <c r="H68" s="2109"/>
    </row>
    <row r="71" spans="2:8">
      <c r="B71" s="2110"/>
    </row>
  </sheetData>
  <mergeCells count="1">
    <mergeCell ref="B3:C4"/>
  </mergeCells>
  <hyperlinks>
    <hyperlink ref="B1" location="TOC!A1" display="Retour à la table des matières"/>
    <hyperlink ref="C1" location="Consignes!A1" display="CONSIGNES"/>
  </hyperlinks>
  <pageMargins left="0.7" right="0.7" top="0.75" bottom="0.75" header="0.3" footer="0.3"/>
  <pageSetup paperSize="9" orientation="portrait" horizontalDpi="90" verticalDpi="90"/>
  <drawing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tabColor rgb="FF00B050"/>
  </sheetPr>
  <dimension ref="A1:J32"/>
  <sheetViews>
    <sheetView showGridLines="0" topLeftCell="A4" zoomScale="90" zoomScaleNormal="90" zoomScalePageLayoutView="90" workbookViewId="0">
      <selection activeCell="B5" sqref="B5"/>
    </sheetView>
  </sheetViews>
  <sheetFormatPr baseColWidth="10" defaultColWidth="10.83203125" defaultRowHeight="12" x14ac:dyDescent="0"/>
  <cols>
    <col min="1" max="1" width="3.83203125" style="171" customWidth="1"/>
    <col min="2" max="2" width="25.33203125" style="55" customWidth="1"/>
    <col min="3" max="3" width="16.1640625" style="55" customWidth="1"/>
    <col min="4" max="9" width="24.1640625" style="55" customWidth="1"/>
    <col min="10" max="10" width="19" style="55" customWidth="1"/>
    <col min="11" max="16384" width="10.83203125" style="55"/>
  </cols>
  <sheetData>
    <row r="1" spans="1:10" customFormat="1" ht="14">
      <c r="B1" s="113" t="s">
        <v>704</v>
      </c>
      <c r="C1" s="113"/>
      <c r="D1" s="1533" t="s">
        <v>705</v>
      </c>
      <c r="E1" s="1534" t="s">
        <v>706</v>
      </c>
    </row>
    <row r="3" spans="1:10" s="172" customFormat="1">
      <c r="A3" s="171"/>
      <c r="B3" s="2260" t="s">
        <v>1398</v>
      </c>
      <c r="C3" s="2260"/>
      <c r="D3" s="2260"/>
      <c r="E3" s="2260"/>
    </row>
    <row r="4" spans="1:10" s="172" customFormat="1">
      <c r="A4" s="171"/>
      <c r="B4" s="2260"/>
      <c r="C4" s="2260"/>
      <c r="D4" s="2260"/>
      <c r="E4" s="2260"/>
    </row>
    <row r="6" spans="1:10" ht="13" thickBot="1"/>
    <row r="7" spans="1:10">
      <c r="B7" s="173"/>
      <c r="C7" s="2111"/>
      <c r="D7" s="1546">
        <v>2021</v>
      </c>
      <c r="E7" s="2112">
        <v>2022</v>
      </c>
      <c r="F7" s="1548">
        <v>2023</v>
      </c>
      <c r="G7" s="1548">
        <v>2024</v>
      </c>
      <c r="H7" s="1548">
        <v>2025</v>
      </c>
      <c r="I7" s="1548">
        <v>2026</v>
      </c>
      <c r="J7" s="2113" t="s">
        <v>1399</v>
      </c>
    </row>
    <row r="8" spans="1:10">
      <c r="B8" s="2388" t="s">
        <v>1400</v>
      </c>
      <c r="C8" s="2389"/>
      <c r="D8" s="2114"/>
      <c r="E8" s="2114"/>
      <c r="F8" s="2114"/>
      <c r="G8" s="2114"/>
      <c r="H8" s="2114"/>
      <c r="I8" s="2115"/>
      <c r="J8" s="2116"/>
    </row>
    <row r="9" spans="1:10">
      <c r="B9" s="2390" t="s">
        <v>1401</v>
      </c>
      <c r="C9" s="2117">
        <v>2021</v>
      </c>
      <c r="D9" s="1660"/>
      <c r="E9" s="1660"/>
      <c r="F9" s="1660"/>
      <c r="G9" s="1660"/>
      <c r="H9" s="1660"/>
      <c r="I9" s="2118"/>
      <c r="J9" s="952"/>
    </row>
    <row r="10" spans="1:10">
      <c r="B10" s="2390"/>
      <c r="C10" s="2117">
        <v>2022</v>
      </c>
      <c r="D10" s="1660"/>
      <c r="E10" s="1660"/>
      <c r="F10" s="1660"/>
      <c r="G10" s="1660"/>
      <c r="H10" s="1660"/>
      <c r="I10" s="2118"/>
      <c r="J10" s="952"/>
    </row>
    <row r="11" spans="1:10">
      <c r="B11" s="2390"/>
      <c r="C11" s="2117">
        <v>2023</v>
      </c>
      <c r="D11" s="1660"/>
      <c r="E11" s="1660"/>
      <c r="F11" s="1660"/>
      <c r="G11" s="1660"/>
      <c r="H11" s="1660"/>
      <c r="I11" s="2118"/>
      <c r="J11" s="952"/>
    </row>
    <row r="12" spans="1:10">
      <c r="B12" s="2390"/>
      <c r="C12" s="2117">
        <v>2024</v>
      </c>
      <c r="D12" s="1660"/>
      <c r="E12" s="1660"/>
      <c r="F12" s="1660"/>
      <c r="G12" s="1660"/>
      <c r="H12" s="1660"/>
      <c r="I12" s="2118"/>
      <c r="J12" s="952"/>
    </row>
    <row r="13" spans="1:10">
      <c r="B13" s="2390"/>
      <c r="C13" s="2117">
        <v>2025</v>
      </c>
      <c r="D13" s="1660"/>
      <c r="E13" s="1660"/>
      <c r="F13" s="1660"/>
      <c r="G13" s="1660"/>
      <c r="H13" s="1660"/>
      <c r="I13" s="2118"/>
      <c r="J13" s="952"/>
    </row>
    <row r="14" spans="1:10">
      <c r="B14" s="2390"/>
      <c r="C14" s="2117">
        <v>2026</v>
      </c>
      <c r="D14" s="1660"/>
      <c r="E14" s="1660"/>
      <c r="F14" s="1660"/>
      <c r="G14" s="1660"/>
      <c r="H14" s="1660"/>
      <c r="I14" s="2118"/>
      <c r="J14" s="952"/>
    </row>
    <row r="15" spans="1:10">
      <c r="B15" s="2391"/>
      <c r="C15" s="2119"/>
      <c r="D15" s="2120"/>
      <c r="E15" s="2120"/>
      <c r="F15" s="2120"/>
      <c r="G15" s="2120"/>
      <c r="H15" s="2120"/>
      <c r="I15" s="2121"/>
      <c r="J15" s="2122"/>
    </row>
    <row r="16" spans="1:10">
      <c r="B16" s="2392" t="s">
        <v>1402</v>
      </c>
      <c r="C16" s="2123">
        <v>2021</v>
      </c>
      <c r="D16" s="2124"/>
      <c r="E16" s="2124"/>
      <c r="F16" s="2124"/>
      <c r="G16" s="2124"/>
      <c r="H16" s="2124"/>
      <c r="I16" s="2125"/>
      <c r="J16" s="402"/>
    </row>
    <row r="17" spans="2:10">
      <c r="B17" s="2390"/>
      <c r="C17" s="2126">
        <v>2022</v>
      </c>
      <c r="D17" s="2057"/>
      <c r="E17" s="2057"/>
      <c r="F17" s="2057"/>
      <c r="G17" s="2057"/>
      <c r="H17" s="2057"/>
      <c r="I17" s="2127"/>
      <c r="J17" s="952"/>
    </row>
    <row r="18" spans="2:10">
      <c r="B18" s="2390"/>
      <c r="C18" s="2126">
        <v>2023</v>
      </c>
      <c r="D18" s="2057"/>
      <c r="E18" s="2057"/>
      <c r="F18" s="2057"/>
      <c r="G18" s="2057"/>
      <c r="H18" s="2057"/>
      <c r="I18" s="2127"/>
      <c r="J18" s="952"/>
    </row>
    <row r="19" spans="2:10">
      <c r="B19" s="2390"/>
      <c r="C19" s="2126">
        <v>2024</v>
      </c>
      <c r="D19" s="2057"/>
      <c r="E19" s="2057"/>
      <c r="F19" s="2057"/>
      <c r="G19" s="2057"/>
      <c r="H19" s="2057"/>
      <c r="I19" s="2127"/>
      <c r="J19" s="952"/>
    </row>
    <row r="20" spans="2:10">
      <c r="B20" s="2390"/>
      <c r="C20" s="2126">
        <v>2025</v>
      </c>
      <c r="D20" s="2057"/>
      <c r="E20" s="2057"/>
      <c r="F20" s="2057"/>
      <c r="G20" s="2057"/>
      <c r="H20" s="2057"/>
      <c r="I20" s="2127"/>
      <c r="J20" s="952"/>
    </row>
    <row r="21" spans="2:10">
      <c r="B21" s="2390"/>
      <c r="C21" s="2126">
        <v>2026</v>
      </c>
      <c r="D21" s="2057"/>
      <c r="E21" s="2057"/>
      <c r="F21" s="2057"/>
      <c r="G21" s="2057"/>
      <c r="H21" s="2057"/>
      <c r="I21" s="2127"/>
      <c r="J21" s="952"/>
    </row>
    <row r="22" spans="2:10">
      <c r="B22" s="2391"/>
      <c r="C22" s="2119"/>
      <c r="D22" s="2120"/>
      <c r="E22" s="2120"/>
      <c r="F22" s="2120"/>
      <c r="G22" s="2120"/>
      <c r="H22" s="2120"/>
      <c r="I22" s="2121"/>
      <c r="J22" s="2122"/>
    </row>
    <row r="23" spans="2:10">
      <c r="B23" s="2390" t="s">
        <v>1403</v>
      </c>
      <c r="C23" s="2126">
        <v>2021</v>
      </c>
      <c r="D23" s="1652"/>
      <c r="E23" s="1652"/>
      <c r="F23" s="1652"/>
      <c r="G23" s="1652"/>
      <c r="H23" s="1652"/>
      <c r="I23" s="2128"/>
      <c r="J23" s="952"/>
    </row>
    <row r="24" spans="2:10">
      <c r="B24" s="2390"/>
      <c r="C24" s="2126">
        <v>2022</v>
      </c>
      <c r="D24" s="1652"/>
      <c r="E24" s="1652"/>
      <c r="F24" s="1652"/>
      <c r="G24" s="1652"/>
      <c r="H24" s="1652"/>
      <c r="I24" s="2128"/>
      <c r="J24" s="952"/>
    </row>
    <row r="25" spans="2:10">
      <c r="B25" s="2390"/>
      <c r="C25" s="2126">
        <v>2023</v>
      </c>
      <c r="D25" s="1652"/>
      <c r="E25" s="1652"/>
      <c r="F25" s="1652"/>
      <c r="G25" s="1652"/>
      <c r="H25" s="1652"/>
      <c r="I25" s="2128"/>
      <c r="J25" s="952"/>
    </row>
    <row r="26" spans="2:10">
      <c r="B26" s="2390"/>
      <c r="C26" s="2126">
        <v>2024</v>
      </c>
      <c r="D26" s="1652"/>
      <c r="E26" s="1652"/>
      <c r="F26" s="1652"/>
      <c r="G26" s="1652"/>
      <c r="H26" s="1652"/>
      <c r="I26" s="2128"/>
      <c r="J26" s="952"/>
    </row>
    <row r="27" spans="2:10">
      <c r="B27" s="2390"/>
      <c r="C27" s="2126">
        <v>2025</v>
      </c>
      <c r="D27" s="1652"/>
      <c r="E27" s="1652"/>
      <c r="F27" s="1652"/>
      <c r="G27" s="1652"/>
      <c r="H27" s="1652"/>
      <c r="I27" s="2128"/>
      <c r="J27" s="952"/>
    </row>
    <row r="28" spans="2:10">
      <c r="B28" s="2390"/>
      <c r="C28" s="2126">
        <v>2026</v>
      </c>
      <c r="D28" s="1652"/>
      <c r="E28" s="1652"/>
      <c r="F28" s="1652"/>
      <c r="G28" s="1652"/>
      <c r="H28" s="1652"/>
      <c r="I28" s="2128"/>
      <c r="J28" s="952"/>
    </row>
    <row r="29" spans="2:10" ht="13" thickBot="1">
      <c r="B29" s="2393"/>
      <c r="C29" s="2129"/>
      <c r="D29" s="2130"/>
      <c r="E29" s="2130"/>
      <c r="F29" s="2130"/>
      <c r="G29" s="2130"/>
      <c r="H29" s="2130"/>
      <c r="I29" s="2131"/>
      <c r="J29" s="2132"/>
    </row>
    <row r="32" spans="2:10" ht="13" thickBot="1">
      <c r="B32" s="2107" t="s">
        <v>554</v>
      </c>
      <c r="C32" s="2133"/>
      <c r="D32" s="2109"/>
      <c r="E32" s="2109"/>
      <c r="F32" s="2109"/>
      <c r="G32" s="2109"/>
      <c r="H32" s="2109"/>
      <c r="I32" s="2109"/>
    </row>
  </sheetData>
  <mergeCells count="5">
    <mergeCell ref="B3:E4"/>
    <mergeCell ref="B8:C8"/>
    <mergeCell ref="B9:B15"/>
    <mergeCell ref="B16:B22"/>
    <mergeCell ref="B23:B29"/>
  </mergeCells>
  <hyperlinks>
    <hyperlink ref="B1" location="TOC!A1" display="Retour à la table des matières"/>
    <hyperlink ref="D1" location="Consignes!A1" display="CONSIGNES"/>
  </hyperlinks>
  <pageMargins left="0.7" right="0.7" top="0.75" bottom="0.75" header="0.3" footer="0.3"/>
  <drawing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rgb="FF00B050"/>
  </sheetPr>
  <dimension ref="A1:CY40"/>
  <sheetViews>
    <sheetView showGridLines="0" zoomScale="90" zoomScaleNormal="90" zoomScalePageLayoutView="90" workbookViewId="0">
      <selection activeCell="AS31" sqref="AS31"/>
    </sheetView>
  </sheetViews>
  <sheetFormatPr baseColWidth="10" defaultColWidth="10.83203125" defaultRowHeight="12" outlineLevelCol="1" x14ac:dyDescent="0"/>
  <cols>
    <col min="1" max="1" width="2.83203125" style="213" customWidth="1"/>
    <col min="2" max="2" width="59.5" style="110" customWidth="1"/>
    <col min="3" max="4" width="13.1640625" style="110" customWidth="1"/>
    <col min="5" max="5" width="14" style="110" customWidth="1"/>
    <col min="6" max="7" width="13.1640625" style="110" customWidth="1"/>
    <col min="8" max="10" width="14.33203125" style="110" customWidth="1"/>
    <col min="11" max="12" width="13.1640625" style="110" customWidth="1"/>
    <col min="13" max="13" width="15.5" style="110" bestFit="1" customWidth="1" outlineLevel="1"/>
    <col min="14" max="14" width="14.1640625" style="110" bestFit="1" customWidth="1" outlineLevel="1"/>
    <col min="15" max="16" width="15.5" style="110" bestFit="1" customWidth="1" outlineLevel="1"/>
    <col min="17" max="17" width="13.1640625" style="110" customWidth="1" outlineLevel="1"/>
    <col min="18" max="18" width="15.5" style="110" bestFit="1" customWidth="1" outlineLevel="1"/>
    <col min="19" max="21" width="13.1640625" style="110" customWidth="1" outlineLevel="1"/>
    <col min="22" max="22" width="16.6640625" style="110" bestFit="1" customWidth="1" outlineLevel="1"/>
    <col min="23" max="27" width="13.1640625" style="110" customWidth="1"/>
    <col min="28" max="28" width="13.1640625" style="110" customWidth="1" collapsed="1"/>
    <col min="29" max="37" width="13.1640625" style="110" customWidth="1"/>
    <col min="38" max="38" width="13.1640625" style="110" customWidth="1" collapsed="1"/>
    <col min="39" max="42" width="13.1640625" style="110" customWidth="1"/>
    <col min="43" max="43" width="5" style="110" customWidth="1"/>
    <col min="44" max="48" width="13.1640625" style="110" customWidth="1"/>
    <col min="49" max="49" width="13.1640625" style="110" customWidth="1" collapsed="1"/>
    <col min="50" max="58" width="13.1640625" style="110" customWidth="1"/>
    <col min="59" max="59" width="13.1640625" style="110" customWidth="1" collapsed="1"/>
    <col min="60" max="68" width="13.1640625" style="110" customWidth="1"/>
    <col min="69" max="69" width="13.1640625" style="110" customWidth="1" collapsed="1"/>
    <col min="70" max="78" width="13.1640625" style="110" customWidth="1"/>
    <col min="79" max="79" width="13.1640625" style="110" customWidth="1" collapsed="1"/>
    <col min="80" max="88" width="13.1640625" style="110" customWidth="1"/>
    <col min="89" max="89" width="13.1640625" style="110" customWidth="1" collapsed="1"/>
    <col min="90" max="98" width="13.1640625" style="110" customWidth="1"/>
    <col min="99" max="99" width="13.1640625" style="110" customWidth="1" collapsed="1"/>
    <col min="100" max="103" width="13.1640625" style="110" customWidth="1"/>
    <col min="104" max="16384" width="10.83203125" style="110"/>
  </cols>
  <sheetData>
    <row r="1" spans="1:103" customFormat="1" ht="14">
      <c r="B1" s="113" t="s">
        <v>40</v>
      </c>
      <c r="C1" s="113"/>
      <c r="D1" s="113"/>
      <c r="E1" s="113"/>
      <c r="F1" s="113"/>
      <c r="G1" s="113"/>
      <c r="H1" s="113"/>
      <c r="I1" s="113"/>
      <c r="J1" s="113"/>
      <c r="K1" s="113"/>
      <c r="L1" s="113"/>
      <c r="Z1" s="113"/>
      <c r="AE1" s="113"/>
      <c r="AJ1" s="113"/>
      <c r="AO1" s="113"/>
      <c r="AU1" s="113"/>
      <c r="AZ1" s="113"/>
      <c r="BE1" s="113"/>
      <c r="BJ1" s="113"/>
      <c r="BO1" s="113"/>
      <c r="BT1" s="113"/>
      <c r="BY1" s="113"/>
      <c r="CD1" s="113"/>
      <c r="CI1" s="113"/>
      <c r="CN1" s="113"/>
      <c r="CS1" s="113"/>
      <c r="CX1" s="113"/>
    </row>
    <row r="2" spans="1:103" s="55" customFormat="1">
      <c r="A2" s="171"/>
    </row>
    <row r="3" spans="1:103" s="172" customFormat="1">
      <c r="A3" s="171"/>
      <c r="B3" s="2260" t="s">
        <v>87</v>
      </c>
      <c r="C3" s="2260"/>
      <c r="D3" s="2260"/>
      <c r="E3" s="2260"/>
      <c r="F3" s="2260"/>
      <c r="G3" s="2260"/>
      <c r="H3" s="2260"/>
      <c r="I3" s="2260"/>
      <c r="J3" s="2260"/>
      <c r="K3" s="2260"/>
      <c r="L3" s="2260"/>
      <c r="M3" s="2260"/>
      <c r="N3" s="2260"/>
    </row>
    <row r="4" spans="1:103" s="172" customFormat="1">
      <c r="A4" s="171"/>
      <c r="B4" s="2260"/>
      <c r="C4" s="2260"/>
      <c r="D4" s="2260"/>
      <c r="E4" s="2260"/>
      <c r="F4" s="2260"/>
      <c r="G4" s="2260"/>
      <c r="H4" s="2260"/>
      <c r="I4" s="2260"/>
      <c r="J4" s="2260"/>
      <c r="K4" s="2260"/>
      <c r="L4" s="2260"/>
      <c r="M4" s="2260"/>
      <c r="N4" s="2260"/>
    </row>
    <row r="5" spans="1:103" s="55" customFormat="1" ht="13" thickBot="1">
      <c r="A5" s="171"/>
    </row>
    <row r="6" spans="1:103" s="55" customFormat="1" ht="14.5" customHeight="1">
      <c r="A6" s="171"/>
      <c r="B6" s="215"/>
      <c r="C6" s="2394" t="s">
        <v>62</v>
      </c>
      <c r="D6" s="2395"/>
      <c r="E6" s="2395"/>
      <c r="F6" s="2395"/>
      <c r="G6" s="2395"/>
      <c r="H6" s="2395"/>
      <c r="I6" s="2395"/>
      <c r="J6" s="2395"/>
      <c r="K6" s="2395"/>
      <c r="L6" s="2396"/>
      <c r="M6" s="2398" t="s">
        <v>13</v>
      </c>
      <c r="N6" s="2399"/>
      <c r="O6" s="2399"/>
      <c r="P6" s="2399"/>
      <c r="Q6" s="2399"/>
      <c r="R6" s="2399"/>
      <c r="S6" s="2399"/>
      <c r="T6" s="2399"/>
      <c r="U6" s="2399"/>
      <c r="V6" s="2400"/>
      <c r="W6" s="2398" t="s">
        <v>82</v>
      </c>
      <c r="X6" s="2399"/>
      <c r="Y6" s="2399"/>
      <c r="Z6" s="2399"/>
      <c r="AA6" s="2399"/>
      <c r="AB6" s="2399"/>
      <c r="AC6" s="2399"/>
      <c r="AD6" s="2399"/>
      <c r="AE6" s="2399"/>
      <c r="AF6" s="2400"/>
      <c r="AG6" s="2398" t="s">
        <v>82</v>
      </c>
      <c r="AH6" s="2399"/>
      <c r="AI6" s="2399"/>
      <c r="AJ6" s="2399"/>
      <c r="AK6" s="2399"/>
      <c r="AL6" s="2399"/>
      <c r="AM6" s="2399"/>
      <c r="AN6" s="2399"/>
      <c r="AO6" s="2399"/>
      <c r="AP6" s="2400"/>
      <c r="AQ6" s="1004"/>
      <c r="AR6" s="2394" t="s">
        <v>74</v>
      </c>
      <c r="AS6" s="2395"/>
      <c r="AT6" s="2395"/>
      <c r="AU6" s="2395"/>
      <c r="AV6" s="2395"/>
      <c r="AW6" s="2395"/>
      <c r="AX6" s="2395"/>
      <c r="AY6" s="2395"/>
      <c r="AZ6" s="2395"/>
      <c r="BA6" s="2396"/>
      <c r="BB6" s="2394" t="s">
        <v>75</v>
      </c>
      <c r="BC6" s="2395"/>
      <c r="BD6" s="2395"/>
      <c r="BE6" s="2395"/>
      <c r="BF6" s="2395"/>
      <c r="BG6" s="2395"/>
      <c r="BH6" s="2395"/>
      <c r="BI6" s="2395"/>
      <c r="BJ6" s="2395"/>
      <c r="BK6" s="2396"/>
      <c r="BL6" s="2394" t="s">
        <v>76</v>
      </c>
      <c r="BM6" s="2395"/>
      <c r="BN6" s="2395"/>
      <c r="BO6" s="2395"/>
      <c r="BP6" s="2395"/>
      <c r="BQ6" s="2395"/>
      <c r="BR6" s="2395"/>
      <c r="BS6" s="2395"/>
      <c r="BT6" s="2395"/>
      <c r="BU6" s="2396"/>
      <c r="BV6" s="2394" t="s">
        <v>77</v>
      </c>
      <c r="BW6" s="2395"/>
      <c r="BX6" s="2395"/>
      <c r="BY6" s="2395"/>
      <c r="BZ6" s="2395"/>
      <c r="CA6" s="2395"/>
      <c r="CB6" s="2395"/>
      <c r="CC6" s="2395"/>
      <c r="CD6" s="2395"/>
      <c r="CE6" s="2396"/>
      <c r="CF6" s="2394" t="s">
        <v>78</v>
      </c>
      <c r="CG6" s="2395"/>
      <c r="CH6" s="2395"/>
      <c r="CI6" s="2395"/>
      <c r="CJ6" s="2395"/>
      <c r="CK6" s="2395"/>
      <c r="CL6" s="2395"/>
      <c r="CM6" s="2395"/>
      <c r="CN6" s="2395"/>
      <c r="CO6" s="2396"/>
      <c r="CP6" s="2394" t="s">
        <v>79</v>
      </c>
      <c r="CQ6" s="2395"/>
      <c r="CR6" s="2395"/>
      <c r="CS6" s="2395"/>
      <c r="CT6" s="2395"/>
      <c r="CU6" s="2395"/>
      <c r="CV6" s="2395"/>
      <c r="CW6" s="2395"/>
      <c r="CX6" s="2395"/>
      <c r="CY6" s="2397"/>
    </row>
    <row r="7" spans="1:103" s="246" customFormat="1" ht="24">
      <c r="A7" s="241"/>
      <c r="B7" s="242"/>
      <c r="C7" s="255" t="s">
        <v>0</v>
      </c>
      <c r="D7" s="244" t="s">
        <v>1</v>
      </c>
      <c r="E7" s="256" t="s">
        <v>51</v>
      </c>
      <c r="F7" s="243" t="s">
        <v>80</v>
      </c>
      <c r="G7" s="244" t="s">
        <v>81</v>
      </c>
      <c r="H7" s="256" t="s">
        <v>68</v>
      </c>
      <c r="I7" s="243" t="s">
        <v>80</v>
      </c>
      <c r="J7" s="244" t="s">
        <v>81</v>
      </c>
      <c r="K7" s="245" t="s">
        <v>69</v>
      </c>
      <c r="L7" s="245" t="s">
        <v>4</v>
      </c>
      <c r="M7" s="1012" t="s">
        <v>0</v>
      </c>
      <c r="N7" s="1013" t="s">
        <v>1</v>
      </c>
      <c r="O7" s="1014" t="s">
        <v>51</v>
      </c>
      <c r="P7" s="1023" t="s">
        <v>80</v>
      </c>
      <c r="Q7" s="1013" t="s">
        <v>81</v>
      </c>
      <c r="R7" s="1014" t="s">
        <v>68</v>
      </c>
      <c r="S7" s="1023" t="s">
        <v>80</v>
      </c>
      <c r="T7" s="1013" t="s">
        <v>81</v>
      </c>
      <c r="U7" s="1024" t="s">
        <v>69</v>
      </c>
      <c r="V7" s="1024" t="s">
        <v>4</v>
      </c>
      <c r="W7" s="1012" t="s">
        <v>0</v>
      </c>
      <c r="X7" s="1013" t="s">
        <v>1</v>
      </c>
      <c r="Y7" s="1014" t="s">
        <v>51</v>
      </c>
      <c r="Z7" s="1023" t="s">
        <v>80</v>
      </c>
      <c r="AA7" s="1013" t="s">
        <v>81</v>
      </c>
      <c r="AB7" s="1014" t="s">
        <v>68</v>
      </c>
      <c r="AC7" s="1023" t="s">
        <v>80</v>
      </c>
      <c r="AD7" s="1013" t="s">
        <v>81</v>
      </c>
      <c r="AE7" s="1024" t="s">
        <v>69</v>
      </c>
      <c r="AF7" s="1024" t="s">
        <v>4</v>
      </c>
      <c r="AG7" s="1012" t="s">
        <v>0</v>
      </c>
      <c r="AH7" s="1013" t="s">
        <v>1</v>
      </c>
      <c r="AI7" s="1014" t="s">
        <v>51</v>
      </c>
      <c r="AJ7" s="1023" t="s">
        <v>80</v>
      </c>
      <c r="AK7" s="1013" t="s">
        <v>81</v>
      </c>
      <c r="AL7" s="1014" t="s">
        <v>68</v>
      </c>
      <c r="AM7" s="1023" t="s">
        <v>80</v>
      </c>
      <c r="AN7" s="1013" t="s">
        <v>81</v>
      </c>
      <c r="AO7" s="1024" t="s">
        <v>69</v>
      </c>
      <c r="AP7" s="1024" t="s">
        <v>4</v>
      </c>
      <c r="AQ7" s="1004"/>
      <c r="AR7" s="255" t="s">
        <v>0</v>
      </c>
      <c r="AS7" s="244" t="s">
        <v>1</v>
      </c>
      <c r="AT7" s="256" t="s">
        <v>51</v>
      </c>
      <c r="AU7" s="243" t="s">
        <v>80</v>
      </c>
      <c r="AV7" s="244" t="s">
        <v>81</v>
      </c>
      <c r="AW7" s="256" t="s">
        <v>68</v>
      </c>
      <c r="AX7" s="243" t="s">
        <v>80</v>
      </c>
      <c r="AY7" s="244" t="s">
        <v>81</v>
      </c>
      <c r="AZ7" s="245" t="s">
        <v>69</v>
      </c>
      <c r="BA7" s="245" t="s">
        <v>4</v>
      </c>
      <c r="BB7" s="255" t="s">
        <v>0</v>
      </c>
      <c r="BC7" s="244" t="s">
        <v>1</v>
      </c>
      <c r="BD7" s="256" t="s">
        <v>51</v>
      </c>
      <c r="BE7" s="243" t="s">
        <v>80</v>
      </c>
      <c r="BF7" s="244" t="s">
        <v>81</v>
      </c>
      <c r="BG7" s="256" t="s">
        <v>68</v>
      </c>
      <c r="BH7" s="243" t="s">
        <v>80</v>
      </c>
      <c r="BI7" s="244" t="s">
        <v>81</v>
      </c>
      <c r="BJ7" s="245" t="s">
        <v>69</v>
      </c>
      <c r="BK7" s="245" t="s">
        <v>4</v>
      </c>
      <c r="BL7" s="255" t="s">
        <v>0</v>
      </c>
      <c r="BM7" s="244" t="s">
        <v>1</v>
      </c>
      <c r="BN7" s="256" t="s">
        <v>51</v>
      </c>
      <c r="BO7" s="243" t="s">
        <v>80</v>
      </c>
      <c r="BP7" s="244" t="s">
        <v>81</v>
      </c>
      <c r="BQ7" s="256" t="s">
        <v>68</v>
      </c>
      <c r="BR7" s="243" t="s">
        <v>80</v>
      </c>
      <c r="BS7" s="244" t="s">
        <v>81</v>
      </c>
      <c r="BT7" s="245" t="s">
        <v>69</v>
      </c>
      <c r="BU7" s="245" t="s">
        <v>4</v>
      </c>
      <c r="BV7" s="255" t="s">
        <v>0</v>
      </c>
      <c r="BW7" s="244" t="s">
        <v>1</v>
      </c>
      <c r="BX7" s="256" t="s">
        <v>51</v>
      </c>
      <c r="BY7" s="243" t="s">
        <v>80</v>
      </c>
      <c r="BZ7" s="244" t="s">
        <v>81</v>
      </c>
      <c r="CA7" s="256" t="s">
        <v>68</v>
      </c>
      <c r="CB7" s="243" t="s">
        <v>80</v>
      </c>
      <c r="CC7" s="244" t="s">
        <v>81</v>
      </c>
      <c r="CD7" s="245" t="s">
        <v>69</v>
      </c>
      <c r="CE7" s="245" t="s">
        <v>4</v>
      </c>
      <c r="CF7" s="255" t="s">
        <v>0</v>
      </c>
      <c r="CG7" s="244" t="s">
        <v>1</v>
      </c>
      <c r="CH7" s="256" t="s">
        <v>51</v>
      </c>
      <c r="CI7" s="243" t="s">
        <v>80</v>
      </c>
      <c r="CJ7" s="244" t="s">
        <v>81</v>
      </c>
      <c r="CK7" s="256" t="s">
        <v>68</v>
      </c>
      <c r="CL7" s="243" t="s">
        <v>80</v>
      </c>
      <c r="CM7" s="244" t="s">
        <v>81</v>
      </c>
      <c r="CN7" s="245" t="s">
        <v>69</v>
      </c>
      <c r="CO7" s="245" t="s">
        <v>4</v>
      </c>
      <c r="CP7" s="255" t="s">
        <v>0</v>
      </c>
      <c r="CQ7" s="244" t="s">
        <v>1</v>
      </c>
      <c r="CR7" s="256" t="s">
        <v>51</v>
      </c>
      <c r="CS7" s="243" t="s">
        <v>80</v>
      </c>
      <c r="CT7" s="244" t="s">
        <v>81</v>
      </c>
      <c r="CU7" s="256" t="s">
        <v>68</v>
      </c>
      <c r="CV7" s="243" t="s">
        <v>80</v>
      </c>
      <c r="CW7" s="244" t="s">
        <v>81</v>
      </c>
      <c r="CX7" s="245" t="s">
        <v>69</v>
      </c>
      <c r="CY7" s="317" t="s">
        <v>4</v>
      </c>
    </row>
    <row r="8" spans="1:103" ht="13">
      <c r="B8" s="222" t="s">
        <v>57</v>
      </c>
      <c r="C8" s="275"/>
      <c r="D8" s="221"/>
      <c r="E8" s="276"/>
      <c r="F8" s="282"/>
      <c r="G8" s="221"/>
      <c r="H8" s="276"/>
      <c r="I8" s="282"/>
      <c r="J8" s="221"/>
      <c r="K8" s="276"/>
      <c r="L8" s="221"/>
      <c r="M8" s="275"/>
      <c r="N8" s="221"/>
      <c r="O8" s="276"/>
      <c r="P8" s="282"/>
      <c r="Q8" s="221"/>
      <c r="R8" s="276"/>
      <c r="S8" s="282"/>
      <c r="T8" s="221"/>
      <c r="U8" s="276"/>
      <c r="V8" s="221"/>
      <c r="W8" s="275"/>
      <c r="X8" s="221"/>
      <c r="Y8" s="276"/>
      <c r="Z8" s="282"/>
      <c r="AA8" s="221"/>
      <c r="AB8" s="276"/>
      <c r="AC8" s="282"/>
      <c r="AD8" s="221"/>
      <c r="AE8" s="276"/>
      <c r="AF8" s="221"/>
      <c r="AG8" s="275"/>
      <c r="AH8" s="221"/>
      <c r="AI8" s="276"/>
      <c r="AJ8" s="282"/>
      <c r="AK8" s="221"/>
      <c r="AL8" s="276"/>
      <c r="AM8" s="282"/>
      <c r="AN8" s="221"/>
      <c r="AO8" s="276"/>
      <c r="AP8" s="221"/>
      <c r="AQ8" s="1004"/>
      <c r="AR8" s="275"/>
      <c r="AS8" s="221"/>
      <c r="AT8" s="276"/>
      <c r="AU8" s="282"/>
      <c r="AV8" s="221"/>
      <c r="AW8" s="276"/>
      <c r="AX8" s="282"/>
      <c r="AY8" s="221"/>
      <c r="AZ8" s="276"/>
      <c r="BA8" s="221"/>
      <c r="BB8" s="275"/>
      <c r="BC8" s="221"/>
      <c r="BD8" s="276"/>
      <c r="BE8" s="282"/>
      <c r="BF8" s="221"/>
      <c r="BG8" s="276"/>
      <c r="BH8" s="282"/>
      <c r="BI8" s="221"/>
      <c r="BJ8" s="276"/>
      <c r="BK8" s="221"/>
      <c r="BL8" s="275"/>
      <c r="BM8" s="221"/>
      <c r="BN8" s="276"/>
      <c r="BO8" s="282"/>
      <c r="BP8" s="221"/>
      <c r="BQ8" s="276"/>
      <c r="BR8" s="282"/>
      <c r="BS8" s="221"/>
      <c r="BT8" s="276"/>
      <c r="BU8" s="221"/>
      <c r="BV8" s="275"/>
      <c r="BW8" s="221"/>
      <c r="BX8" s="276"/>
      <c r="BY8" s="282"/>
      <c r="BZ8" s="221"/>
      <c r="CA8" s="276"/>
      <c r="CB8" s="282"/>
      <c r="CC8" s="221"/>
      <c r="CD8" s="276"/>
      <c r="CE8" s="221"/>
      <c r="CF8" s="275"/>
      <c r="CG8" s="221"/>
      <c r="CH8" s="276"/>
      <c r="CI8" s="282"/>
      <c r="CJ8" s="221"/>
      <c r="CK8" s="276"/>
      <c r="CL8" s="282"/>
      <c r="CM8" s="221"/>
      <c r="CN8" s="276"/>
      <c r="CO8" s="221"/>
      <c r="CP8" s="275"/>
      <c r="CQ8" s="221"/>
      <c r="CR8" s="276"/>
      <c r="CS8" s="282"/>
      <c r="CT8" s="221"/>
      <c r="CU8" s="276"/>
      <c r="CV8" s="282"/>
      <c r="CW8" s="221"/>
      <c r="CX8" s="276"/>
      <c r="CY8" s="318"/>
    </row>
    <row r="9" spans="1:103" s="213" customFormat="1" ht="13">
      <c r="B9" s="223" t="s">
        <v>63</v>
      </c>
      <c r="C9" s="272"/>
      <c r="D9" s="224"/>
      <c r="E9" s="277"/>
      <c r="F9" s="283"/>
      <c r="G9" s="224"/>
      <c r="H9" s="277"/>
      <c r="I9" s="283"/>
      <c r="J9" s="224"/>
      <c r="K9" s="277"/>
      <c r="L9" s="224"/>
      <c r="M9" s="287"/>
      <c r="N9" s="288"/>
      <c r="O9" s="289"/>
      <c r="P9" s="290"/>
      <c r="Q9" s="288"/>
      <c r="R9" s="289"/>
      <c r="S9" s="290"/>
      <c r="T9" s="288"/>
      <c r="U9" s="289"/>
      <c r="V9" s="288"/>
      <c r="W9" s="287"/>
      <c r="X9" s="288"/>
      <c r="Y9" s="289"/>
      <c r="Z9" s="290"/>
      <c r="AA9" s="288"/>
      <c r="AB9" s="289"/>
      <c r="AC9" s="290"/>
      <c r="AD9" s="288"/>
      <c r="AE9" s="289"/>
      <c r="AF9" s="288"/>
      <c r="AG9" s="298"/>
      <c r="AH9" s="236"/>
      <c r="AI9" s="299"/>
      <c r="AJ9" s="300"/>
      <c r="AK9" s="236"/>
      <c r="AL9" s="299"/>
      <c r="AM9" s="300"/>
      <c r="AN9" s="236"/>
      <c r="AO9" s="299"/>
      <c r="AP9" s="236"/>
      <c r="AQ9" s="1004"/>
      <c r="AR9" s="298"/>
      <c r="AS9" s="236"/>
      <c r="AT9" s="299"/>
      <c r="AU9" s="300"/>
      <c r="AV9" s="236"/>
      <c r="AW9" s="299"/>
      <c r="AX9" s="300"/>
      <c r="AY9" s="236"/>
      <c r="AZ9" s="299"/>
      <c r="BA9" s="236"/>
      <c r="BB9" s="298"/>
      <c r="BC9" s="236"/>
      <c r="BD9" s="299"/>
      <c r="BE9" s="300"/>
      <c r="BF9" s="236"/>
      <c r="BG9" s="299"/>
      <c r="BH9" s="300"/>
      <c r="BI9" s="236"/>
      <c r="BJ9" s="299"/>
      <c r="BK9" s="236"/>
      <c r="BL9" s="298"/>
      <c r="BM9" s="236"/>
      <c r="BN9" s="299"/>
      <c r="BO9" s="300"/>
      <c r="BP9" s="236"/>
      <c r="BQ9" s="299"/>
      <c r="BR9" s="300"/>
      <c r="BS9" s="236"/>
      <c r="BT9" s="299"/>
      <c r="BU9" s="236"/>
      <c r="BV9" s="298"/>
      <c r="BW9" s="236"/>
      <c r="BX9" s="299"/>
      <c r="BY9" s="300"/>
      <c r="BZ9" s="236"/>
      <c r="CA9" s="299"/>
      <c r="CB9" s="300"/>
      <c r="CC9" s="236"/>
      <c r="CD9" s="299"/>
      <c r="CE9" s="236"/>
      <c r="CF9" s="298"/>
      <c r="CG9" s="236"/>
      <c r="CH9" s="299"/>
      <c r="CI9" s="300"/>
      <c r="CJ9" s="236"/>
      <c r="CK9" s="299"/>
      <c r="CL9" s="300"/>
      <c r="CM9" s="236"/>
      <c r="CN9" s="299"/>
      <c r="CO9" s="236"/>
      <c r="CP9" s="298"/>
      <c r="CQ9" s="236"/>
      <c r="CR9" s="299"/>
      <c r="CS9" s="300"/>
      <c r="CT9" s="236"/>
      <c r="CU9" s="299"/>
      <c r="CV9" s="300"/>
      <c r="CW9" s="236"/>
      <c r="CX9" s="299"/>
      <c r="CY9" s="319"/>
    </row>
    <row r="10" spans="1:103" ht="13">
      <c r="B10" s="223" t="s">
        <v>60</v>
      </c>
      <c r="C10" s="272"/>
      <c r="D10" s="224"/>
      <c r="E10" s="277"/>
      <c r="F10" s="283"/>
      <c r="G10" s="224"/>
      <c r="H10" s="277"/>
      <c r="I10" s="283"/>
      <c r="J10" s="224"/>
      <c r="K10" s="277"/>
      <c r="L10" s="224"/>
      <c r="M10" s="287"/>
      <c r="N10" s="288"/>
      <c r="O10" s="289"/>
      <c r="P10" s="290"/>
      <c r="Q10" s="288"/>
      <c r="R10" s="289"/>
      <c r="S10" s="290"/>
      <c r="T10" s="288"/>
      <c r="U10" s="289"/>
      <c r="V10" s="288"/>
      <c r="W10" s="287"/>
      <c r="X10" s="288"/>
      <c r="Y10" s="289"/>
      <c r="Z10" s="290"/>
      <c r="AA10" s="288"/>
      <c r="AB10" s="289"/>
      <c r="AC10" s="290"/>
      <c r="AD10" s="288"/>
      <c r="AE10" s="289"/>
      <c r="AF10" s="288"/>
      <c r="AG10" s="298"/>
      <c r="AH10" s="236"/>
      <c r="AI10" s="299"/>
      <c r="AJ10" s="300"/>
      <c r="AK10" s="236"/>
      <c r="AL10" s="299"/>
      <c r="AM10" s="300"/>
      <c r="AN10" s="236"/>
      <c r="AO10" s="299"/>
      <c r="AP10" s="236"/>
      <c r="AQ10" s="1004"/>
      <c r="AR10" s="298"/>
      <c r="AS10" s="236"/>
      <c r="AT10" s="299"/>
      <c r="AU10" s="300"/>
      <c r="AV10" s="236"/>
      <c r="AW10" s="299"/>
      <c r="AX10" s="300"/>
      <c r="AY10" s="236"/>
      <c r="AZ10" s="299"/>
      <c r="BA10" s="236"/>
      <c r="BB10" s="298"/>
      <c r="BC10" s="236"/>
      <c r="BD10" s="299"/>
      <c r="BE10" s="300"/>
      <c r="BF10" s="236"/>
      <c r="BG10" s="299"/>
      <c r="BH10" s="300"/>
      <c r="BI10" s="236"/>
      <c r="BJ10" s="299"/>
      <c r="BK10" s="236"/>
      <c r="BL10" s="298"/>
      <c r="BM10" s="236"/>
      <c r="BN10" s="299"/>
      <c r="BO10" s="300"/>
      <c r="BP10" s="236"/>
      <c r="BQ10" s="299"/>
      <c r="BR10" s="300"/>
      <c r="BS10" s="236"/>
      <c r="BT10" s="299"/>
      <c r="BU10" s="236"/>
      <c r="BV10" s="298"/>
      <c r="BW10" s="236"/>
      <c r="BX10" s="299"/>
      <c r="BY10" s="300"/>
      <c r="BZ10" s="236"/>
      <c r="CA10" s="299"/>
      <c r="CB10" s="300"/>
      <c r="CC10" s="236"/>
      <c r="CD10" s="299"/>
      <c r="CE10" s="236"/>
      <c r="CF10" s="298"/>
      <c r="CG10" s="236"/>
      <c r="CH10" s="299"/>
      <c r="CI10" s="300"/>
      <c r="CJ10" s="236"/>
      <c r="CK10" s="299"/>
      <c r="CL10" s="300"/>
      <c r="CM10" s="236"/>
      <c r="CN10" s="299"/>
      <c r="CO10" s="236"/>
      <c r="CP10" s="298"/>
      <c r="CQ10" s="236"/>
      <c r="CR10" s="299"/>
      <c r="CS10" s="300"/>
      <c r="CT10" s="236"/>
      <c r="CU10" s="299"/>
      <c r="CV10" s="300"/>
      <c r="CW10" s="236"/>
      <c r="CX10" s="299"/>
      <c r="CY10" s="319"/>
    </row>
    <row r="11" spans="1:103" ht="13">
      <c r="B11" s="216" t="s">
        <v>61</v>
      </c>
      <c r="C11" s="270"/>
      <c r="D11" s="225"/>
      <c r="E11" s="277"/>
      <c r="F11" s="284"/>
      <c r="G11" s="225"/>
      <c r="H11" s="277"/>
      <c r="I11" s="284"/>
      <c r="J11" s="225"/>
      <c r="K11" s="278"/>
      <c r="L11" s="225"/>
      <c r="M11" s="291"/>
      <c r="N11" s="292"/>
      <c r="O11" s="289"/>
      <c r="P11" s="293"/>
      <c r="Q11" s="292"/>
      <c r="R11" s="289"/>
      <c r="S11" s="293"/>
      <c r="T11" s="292"/>
      <c r="U11" s="294"/>
      <c r="V11" s="292"/>
      <c r="W11" s="291"/>
      <c r="X11" s="292"/>
      <c r="Y11" s="289"/>
      <c r="Z11" s="293"/>
      <c r="AA11" s="292"/>
      <c r="AB11" s="289"/>
      <c r="AC11" s="293"/>
      <c r="AD11" s="292"/>
      <c r="AE11" s="294"/>
      <c r="AF11" s="292"/>
      <c r="AG11" s="301"/>
      <c r="AH11" s="237"/>
      <c r="AI11" s="299"/>
      <c r="AJ11" s="302"/>
      <c r="AK11" s="237"/>
      <c r="AL11" s="299"/>
      <c r="AM11" s="302"/>
      <c r="AN11" s="237"/>
      <c r="AO11" s="303"/>
      <c r="AP11" s="237"/>
      <c r="AQ11" s="1004"/>
      <c r="AR11" s="301"/>
      <c r="AS11" s="237"/>
      <c r="AT11" s="299"/>
      <c r="AU11" s="302"/>
      <c r="AV11" s="237"/>
      <c r="AW11" s="299"/>
      <c r="AX11" s="302"/>
      <c r="AY11" s="237"/>
      <c r="AZ11" s="303"/>
      <c r="BA11" s="237"/>
      <c r="BB11" s="301"/>
      <c r="BC11" s="237"/>
      <c r="BD11" s="299"/>
      <c r="BE11" s="302"/>
      <c r="BF11" s="237"/>
      <c r="BG11" s="299"/>
      <c r="BH11" s="302"/>
      <c r="BI11" s="237"/>
      <c r="BJ11" s="303"/>
      <c r="BK11" s="237"/>
      <c r="BL11" s="301"/>
      <c r="BM11" s="237"/>
      <c r="BN11" s="299"/>
      <c r="BO11" s="302"/>
      <c r="BP11" s="237"/>
      <c r="BQ11" s="299"/>
      <c r="BR11" s="302"/>
      <c r="BS11" s="237"/>
      <c r="BT11" s="303"/>
      <c r="BU11" s="237"/>
      <c r="BV11" s="301"/>
      <c r="BW11" s="237"/>
      <c r="BX11" s="299"/>
      <c r="BY11" s="302"/>
      <c r="BZ11" s="237"/>
      <c r="CA11" s="299"/>
      <c r="CB11" s="302"/>
      <c r="CC11" s="237"/>
      <c r="CD11" s="303"/>
      <c r="CE11" s="237"/>
      <c r="CF11" s="301"/>
      <c r="CG11" s="237"/>
      <c r="CH11" s="299"/>
      <c r="CI11" s="302"/>
      <c r="CJ11" s="237"/>
      <c r="CK11" s="299"/>
      <c r="CL11" s="302"/>
      <c r="CM11" s="237"/>
      <c r="CN11" s="303"/>
      <c r="CO11" s="237"/>
      <c r="CP11" s="301"/>
      <c r="CQ11" s="237"/>
      <c r="CR11" s="299"/>
      <c r="CS11" s="302"/>
      <c r="CT11" s="237"/>
      <c r="CU11" s="299"/>
      <c r="CV11" s="302"/>
      <c r="CW11" s="237"/>
      <c r="CX11" s="303"/>
      <c r="CY11" s="320"/>
    </row>
    <row r="12" spans="1:103" ht="13">
      <c r="B12" s="216" t="s">
        <v>55</v>
      </c>
      <c r="C12" s="270"/>
      <c r="D12" s="225"/>
      <c r="E12" s="277"/>
      <c r="F12" s="284"/>
      <c r="G12" s="225"/>
      <c r="H12" s="277"/>
      <c r="I12" s="284"/>
      <c r="J12" s="225"/>
      <c r="K12" s="278"/>
      <c r="L12" s="225"/>
      <c r="M12" s="291"/>
      <c r="N12" s="292"/>
      <c r="O12" s="289"/>
      <c r="P12" s="293"/>
      <c r="Q12" s="292"/>
      <c r="R12" s="289"/>
      <c r="S12" s="293"/>
      <c r="T12" s="292"/>
      <c r="U12" s="294"/>
      <c r="V12" s="292"/>
      <c r="W12" s="291"/>
      <c r="X12" s="292"/>
      <c r="Y12" s="289"/>
      <c r="Z12" s="293"/>
      <c r="AA12" s="292"/>
      <c r="AB12" s="289"/>
      <c r="AC12" s="293"/>
      <c r="AD12" s="292"/>
      <c r="AE12" s="294"/>
      <c r="AF12" s="292"/>
      <c r="AG12" s="301"/>
      <c r="AH12" s="237"/>
      <c r="AI12" s="299"/>
      <c r="AJ12" s="302"/>
      <c r="AK12" s="237"/>
      <c r="AL12" s="299"/>
      <c r="AM12" s="302"/>
      <c r="AN12" s="237"/>
      <c r="AO12" s="303"/>
      <c r="AP12" s="237"/>
      <c r="AQ12" s="1004"/>
      <c r="AR12" s="301"/>
      <c r="AS12" s="237"/>
      <c r="AT12" s="299"/>
      <c r="AU12" s="302"/>
      <c r="AV12" s="237"/>
      <c r="AW12" s="299"/>
      <c r="AX12" s="302"/>
      <c r="AY12" s="237"/>
      <c r="AZ12" s="303"/>
      <c r="BA12" s="237"/>
      <c r="BB12" s="301"/>
      <c r="BC12" s="237"/>
      <c r="BD12" s="299"/>
      <c r="BE12" s="302"/>
      <c r="BF12" s="237"/>
      <c r="BG12" s="299"/>
      <c r="BH12" s="302"/>
      <c r="BI12" s="237"/>
      <c r="BJ12" s="303"/>
      <c r="BK12" s="237"/>
      <c r="BL12" s="301"/>
      <c r="BM12" s="237"/>
      <c r="BN12" s="299"/>
      <c r="BO12" s="302"/>
      <c r="BP12" s="237"/>
      <c r="BQ12" s="299"/>
      <c r="BR12" s="302"/>
      <c r="BS12" s="237"/>
      <c r="BT12" s="303"/>
      <c r="BU12" s="237"/>
      <c r="BV12" s="301"/>
      <c r="BW12" s="237"/>
      <c r="BX12" s="299"/>
      <c r="BY12" s="302"/>
      <c r="BZ12" s="237"/>
      <c r="CA12" s="299"/>
      <c r="CB12" s="302"/>
      <c r="CC12" s="237"/>
      <c r="CD12" s="303"/>
      <c r="CE12" s="237"/>
      <c r="CF12" s="301"/>
      <c r="CG12" s="237"/>
      <c r="CH12" s="299"/>
      <c r="CI12" s="302"/>
      <c r="CJ12" s="237"/>
      <c r="CK12" s="299"/>
      <c r="CL12" s="302"/>
      <c r="CM12" s="237"/>
      <c r="CN12" s="303"/>
      <c r="CO12" s="237"/>
      <c r="CP12" s="301"/>
      <c r="CQ12" s="237"/>
      <c r="CR12" s="299"/>
      <c r="CS12" s="302"/>
      <c r="CT12" s="237"/>
      <c r="CU12" s="299"/>
      <c r="CV12" s="302"/>
      <c r="CW12" s="237"/>
      <c r="CX12" s="303"/>
      <c r="CY12" s="320"/>
    </row>
    <row r="13" spans="1:103" s="129" customFormat="1" ht="13">
      <c r="A13" s="132"/>
      <c r="B13" s="153" t="s">
        <v>56</v>
      </c>
      <c r="C13" s="279"/>
      <c r="D13" s="226"/>
      <c r="E13" s="286"/>
      <c r="F13" s="285"/>
      <c r="G13" s="226"/>
      <c r="H13" s="286"/>
      <c r="I13" s="285"/>
      <c r="J13" s="226"/>
      <c r="K13" s="280"/>
      <c r="L13" s="226"/>
      <c r="M13" s="295"/>
      <c r="N13" s="186"/>
      <c r="O13" s="296"/>
      <c r="P13" s="134"/>
      <c r="Q13" s="186"/>
      <c r="R13" s="296"/>
      <c r="S13" s="134"/>
      <c r="T13" s="186"/>
      <c r="U13" s="152"/>
      <c r="V13" s="186"/>
      <c r="W13" s="295"/>
      <c r="X13" s="186"/>
      <c r="Y13" s="296"/>
      <c r="Z13" s="134"/>
      <c r="AA13" s="186"/>
      <c r="AB13" s="296"/>
      <c r="AC13" s="134"/>
      <c r="AD13" s="186"/>
      <c r="AE13" s="152"/>
      <c r="AF13" s="186"/>
      <c r="AG13" s="193"/>
      <c r="AH13" s="50"/>
      <c r="AI13" s="304"/>
      <c r="AJ13" s="119"/>
      <c r="AK13" s="50"/>
      <c r="AL13" s="304"/>
      <c r="AM13" s="119"/>
      <c r="AN13" s="50"/>
      <c r="AO13" s="118"/>
      <c r="AP13" s="50"/>
      <c r="AQ13" s="1004"/>
      <c r="AR13" s="193"/>
      <c r="AS13" s="50"/>
      <c r="AT13" s="304"/>
      <c r="AU13" s="119"/>
      <c r="AV13" s="50"/>
      <c r="AW13" s="304"/>
      <c r="AX13" s="119"/>
      <c r="AY13" s="50"/>
      <c r="AZ13" s="118"/>
      <c r="BA13" s="50"/>
      <c r="BB13" s="193"/>
      <c r="BC13" s="50"/>
      <c r="BD13" s="304"/>
      <c r="BE13" s="119"/>
      <c r="BF13" s="50"/>
      <c r="BG13" s="304"/>
      <c r="BH13" s="119"/>
      <c r="BI13" s="50"/>
      <c r="BJ13" s="118"/>
      <c r="BK13" s="50"/>
      <c r="BL13" s="193"/>
      <c r="BM13" s="50"/>
      <c r="BN13" s="304"/>
      <c r="BO13" s="119"/>
      <c r="BP13" s="50"/>
      <c r="BQ13" s="304"/>
      <c r="BR13" s="119"/>
      <c r="BS13" s="50"/>
      <c r="BT13" s="118"/>
      <c r="BU13" s="50"/>
      <c r="BV13" s="193"/>
      <c r="BW13" s="50"/>
      <c r="BX13" s="304"/>
      <c r="BY13" s="119"/>
      <c r="BZ13" s="50"/>
      <c r="CA13" s="304"/>
      <c r="CB13" s="119"/>
      <c r="CC13" s="50"/>
      <c r="CD13" s="118"/>
      <c r="CE13" s="50"/>
      <c r="CF13" s="193"/>
      <c r="CG13" s="50"/>
      <c r="CH13" s="304"/>
      <c r="CI13" s="119"/>
      <c r="CJ13" s="50"/>
      <c r="CK13" s="304"/>
      <c r="CL13" s="119"/>
      <c r="CM13" s="50"/>
      <c r="CN13" s="118"/>
      <c r="CO13" s="50"/>
      <c r="CP13" s="193"/>
      <c r="CQ13" s="50"/>
      <c r="CR13" s="304"/>
      <c r="CS13" s="119"/>
      <c r="CT13" s="50"/>
      <c r="CU13" s="304"/>
      <c r="CV13" s="119"/>
      <c r="CW13" s="50"/>
      <c r="CX13" s="118"/>
      <c r="CY13" s="151"/>
    </row>
    <row r="14" spans="1:103" ht="13">
      <c r="B14" s="216" t="s">
        <v>84</v>
      </c>
      <c r="C14" s="270"/>
      <c r="D14" s="225"/>
      <c r="E14" s="277"/>
      <c r="F14" s="284"/>
      <c r="G14" s="225"/>
      <c r="H14" s="277"/>
      <c r="I14" s="284"/>
      <c r="J14" s="225"/>
      <c r="K14" s="278"/>
      <c r="L14" s="225"/>
      <c r="M14" s="291"/>
      <c r="N14" s="292"/>
      <c r="O14" s="289"/>
      <c r="P14" s="293"/>
      <c r="Q14" s="292"/>
      <c r="R14" s="289"/>
      <c r="S14" s="293"/>
      <c r="T14" s="292"/>
      <c r="U14" s="294"/>
      <c r="V14" s="292"/>
      <c r="W14" s="291"/>
      <c r="X14" s="292"/>
      <c r="Y14" s="289"/>
      <c r="Z14" s="293"/>
      <c r="AA14" s="292"/>
      <c r="AB14" s="289"/>
      <c r="AC14" s="293"/>
      <c r="AD14" s="292"/>
      <c r="AE14" s="294"/>
      <c r="AF14" s="292"/>
      <c r="AG14" s="301"/>
      <c r="AH14" s="237"/>
      <c r="AI14" s="299"/>
      <c r="AJ14" s="302"/>
      <c r="AK14" s="237"/>
      <c r="AL14" s="299"/>
      <c r="AM14" s="302"/>
      <c r="AN14" s="237"/>
      <c r="AO14" s="303"/>
      <c r="AP14" s="237"/>
      <c r="AQ14" s="1004"/>
      <c r="AR14" s="301"/>
      <c r="AS14" s="237"/>
      <c r="AT14" s="299"/>
      <c r="AU14" s="302"/>
      <c r="AV14" s="237"/>
      <c r="AW14" s="299"/>
      <c r="AX14" s="302"/>
      <c r="AY14" s="237"/>
      <c r="AZ14" s="303"/>
      <c r="BA14" s="237"/>
      <c r="BB14" s="301"/>
      <c r="BC14" s="237"/>
      <c r="BD14" s="299"/>
      <c r="BE14" s="302"/>
      <c r="BF14" s="237"/>
      <c r="BG14" s="299"/>
      <c r="BH14" s="302"/>
      <c r="BI14" s="237"/>
      <c r="BJ14" s="303"/>
      <c r="BK14" s="237"/>
      <c r="BL14" s="301"/>
      <c r="BM14" s="237"/>
      <c r="BN14" s="299"/>
      <c r="BO14" s="302"/>
      <c r="BP14" s="237"/>
      <c r="BQ14" s="299"/>
      <c r="BR14" s="302"/>
      <c r="BS14" s="237"/>
      <c r="BT14" s="303"/>
      <c r="BU14" s="237"/>
      <c r="BV14" s="301"/>
      <c r="BW14" s="237"/>
      <c r="BX14" s="299"/>
      <c r="BY14" s="302"/>
      <c r="BZ14" s="237"/>
      <c r="CA14" s="299"/>
      <c r="CB14" s="302"/>
      <c r="CC14" s="237"/>
      <c r="CD14" s="303"/>
      <c r="CE14" s="237"/>
      <c r="CF14" s="301"/>
      <c r="CG14" s="237"/>
      <c r="CH14" s="299"/>
      <c r="CI14" s="302"/>
      <c r="CJ14" s="237"/>
      <c r="CK14" s="299"/>
      <c r="CL14" s="302"/>
      <c r="CM14" s="237"/>
      <c r="CN14" s="303"/>
      <c r="CO14" s="237"/>
      <c r="CP14" s="301"/>
      <c r="CQ14" s="237"/>
      <c r="CR14" s="299"/>
      <c r="CS14" s="302"/>
      <c r="CT14" s="237"/>
      <c r="CU14" s="299"/>
      <c r="CV14" s="302"/>
      <c r="CW14" s="237"/>
      <c r="CX14" s="303"/>
      <c r="CY14" s="320"/>
    </row>
    <row r="15" spans="1:103" ht="13">
      <c r="B15" s="222" t="s">
        <v>58</v>
      </c>
      <c r="C15" s="275"/>
      <c r="D15" s="221"/>
      <c r="E15" s="276"/>
      <c r="F15" s="282"/>
      <c r="G15" s="221"/>
      <c r="H15" s="276"/>
      <c r="I15" s="282"/>
      <c r="J15" s="221"/>
      <c r="K15" s="276"/>
      <c r="L15" s="221"/>
      <c r="M15" s="275"/>
      <c r="N15" s="221"/>
      <c r="O15" s="276"/>
      <c r="P15" s="282"/>
      <c r="Q15" s="221"/>
      <c r="R15" s="276"/>
      <c r="S15" s="282"/>
      <c r="T15" s="221"/>
      <c r="U15" s="276"/>
      <c r="V15" s="221"/>
      <c r="W15" s="275"/>
      <c r="X15" s="221"/>
      <c r="Y15" s="276"/>
      <c r="Z15" s="282"/>
      <c r="AA15" s="221"/>
      <c r="AB15" s="276"/>
      <c r="AC15" s="282"/>
      <c r="AD15" s="221"/>
      <c r="AE15" s="276"/>
      <c r="AF15" s="221"/>
      <c r="AG15" s="275"/>
      <c r="AH15" s="221"/>
      <c r="AI15" s="276"/>
      <c r="AJ15" s="282"/>
      <c r="AK15" s="221"/>
      <c r="AL15" s="276"/>
      <c r="AM15" s="282"/>
      <c r="AN15" s="221"/>
      <c r="AO15" s="276"/>
      <c r="AP15" s="221"/>
      <c r="AQ15" s="1004"/>
      <c r="AR15" s="275"/>
      <c r="AS15" s="221"/>
      <c r="AT15" s="276"/>
      <c r="AU15" s="282"/>
      <c r="AV15" s="221"/>
      <c r="AW15" s="276"/>
      <c r="AX15" s="282"/>
      <c r="AY15" s="221"/>
      <c r="AZ15" s="276"/>
      <c r="BA15" s="221"/>
      <c r="BB15" s="275"/>
      <c r="BC15" s="221"/>
      <c r="BD15" s="276"/>
      <c r="BE15" s="282"/>
      <c r="BF15" s="221"/>
      <c r="BG15" s="276"/>
      <c r="BH15" s="282"/>
      <c r="BI15" s="221"/>
      <c r="BJ15" s="276"/>
      <c r="BK15" s="221"/>
      <c r="BL15" s="275"/>
      <c r="BM15" s="221"/>
      <c r="BN15" s="276"/>
      <c r="BO15" s="282"/>
      <c r="BP15" s="221"/>
      <c r="BQ15" s="276"/>
      <c r="BR15" s="282"/>
      <c r="BS15" s="221"/>
      <c r="BT15" s="276"/>
      <c r="BU15" s="221"/>
      <c r="BV15" s="275"/>
      <c r="BW15" s="221"/>
      <c r="BX15" s="276"/>
      <c r="BY15" s="282"/>
      <c r="BZ15" s="221"/>
      <c r="CA15" s="276"/>
      <c r="CB15" s="282"/>
      <c r="CC15" s="221"/>
      <c r="CD15" s="276"/>
      <c r="CE15" s="221"/>
      <c r="CF15" s="275"/>
      <c r="CG15" s="221"/>
      <c r="CH15" s="276"/>
      <c r="CI15" s="282"/>
      <c r="CJ15" s="221"/>
      <c r="CK15" s="276"/>
      <c r="CL15" s="282"/>
      <c r="CM15" s="221"/>
      <c r="CN15" s="276"/>
      <c r="CO15" s="221"/>
      <c r="CP15" s="275"/>
      <c r="CQ15" s="221"/>
      <c r="CR15" s="276"/>
      <c r="CS15" s="282"/>
      <c r="CT15" s="221"/>
      <c r="CU15" s="276"/>
      <c r="CV15" s="282"/>
      <c r="CW15" s="221"/>
      <c r="CX15" s="276"/>
      <c r="CY15" s="318"/>
    </row>
    <row r="16" spans="1:103" s="213" customFormat="1" ht="13">
      <c r="B16" s="223" t="s">
        <v>63</v>
      </c>
      <c r="C16" s="272"/>
      <c r="D16" s="224"/>
      <c r="E16" s="277"/>
      <c r="F16" s="283"/>
      <c r="G16" s="224"/>
      <c r="H16" s="277"/>
      <c r="I16" s="283"/>
      <c r="J16" s="224"/>
      <c r="K16" s="277"/>
      <c r="L16" s="224"/>
      <c r="M16" s="287"/>
      <c r="N16" s="288"/>
      <c r="O16" s="289"/>
      <c r="P16" s="290"/>
      <c r="Q16" s="288"/>
      <c r="R16" s="289"/>
      <c r="S16" s="290"/>
      <c r="T16" s="288"/>
      <c r="U16" s="289"/>
      <c r="V16" s="288"/>
      <c r="W16" s="287"/>
      <c r="X16" s="288"/>
      <c r="Y16" s="289"/>
      <c r="Z16" s="290"/>
      <c r="AA16" s="288"/>
      <c r="AB16" s="289"/>
      <c r="AC16" s="290"/>
      <c r="AD16" s="288"/>
      <c r="AE16" s="289"/>
      <c r="AF16" s="288"/>
      <c r="AG16" s="298"/>
      <c r="AH16" s="236"/>
      <c r="AI16" s="299"/>
      <c r="AJ16" s="300"/>
      <c r="AK16" s="236"/>
      <c r="AL16" s="299"/>
      <c r="AM16" s="300"/>
      <c r="AN16" s="236"/>
      <c r="AO16" s="299"/>
      <c r="AP16" s="236"/>
      <c r="AQ16" s="1004"/>
      <c r="AR16" s="298"/>
      <c r="AS16" s="236"/>
      <c r="AT16" s="299"/>
      <c r="AU16" s="300"/>
      <c r="AV16" s="236"/>
      <c r="AW16" s="299"/>
      <c r="AX16" s="300"/>
      <c r="AY16" s="236"/>
      <c r="AZ16" s="299"/>
      <c r="BA16" s="236"/>
      <c r="BB16" s="298"/>
      <c r="BC16" s="236"/>
      <c r="BD16" s="299"/>
      <c r="BE16" s="300"/>
      <c r="BF16" s="236"/>
      <c r="BG16" s="299"/>
      <c r="BH16" s="300"/>
      <c r="BI16" s="236"/>
      <c r="BJ16" s="299"/>
      <c r="BK16" s="236"/>
      <c r="BL16" s="298"/>
      <c r="BM16" s="236"/>
      <c r="BN16" s="299"/>
      <c r="BO16" s="300"/>
      <c r="BP16" s="236"/>
      <c r="BQ16" s="299"/>
      <c r="BR16" s="300"/>
      <c r="BS16" s="236"/>
      <c r="BT16" s="299"/>
      <c r="BU16" s="236"/>
      <c r="BV16" s="298"/>
      <c r="BW16" s="236"/>
      <c r="BX16" s="299"/>
      <c r="BY16" s="300"/>
      <c r="BZ16" s="236"/>
      <c r="CA16" s="299"/>
      <c r="CB16" s="300"/>
      <c r="CC16" s="236"/>
      <c r="CD16" s="299"/>
      <c r="CE16" s="236"/>
      <c r="CF16" s="298"/>
      <c r="CG16" s="236"/>
      <c r="CH16" s="299"/>
      <c r="CI16" s="300"/>
      <c r="CJ16" s="236"/>
      <c r="CK16" s="299"/>
      <c r="CL16" s="300"/>
      <c r="CM16" s="236"/>
      <c r="CN16" s="299"/>
      <c r="CO16" s="236"/>
      <c r="CP16" s="298"/>
      <c r="CQ16" s="236"/>
      <c r="CR16" s="299"/>
      <c r="CS16" s="300"/>
      <c r="CT16" s="236"/>
      <c r="CU16" s="299"/>
      <c r="CV16" s="300"/>
      <c r="CW16" s="236"/>
      <c r="CX16" s="299"/>
      <c r="CY16" s="319"/>
    </row>
    <row r="17" spans="2:103" ht="14.25" customHeight="1">
      <c r="B17" s="223" t="s">
        <v>83</v>
      </c>
      <c r="C17" s="272"/>
      <c r="D17" s="224"/>
      <c r="E17" s="277"/>
      <c r="F17" s="283"/>
      <c r="G17" s="224"/>
      <c r="H17" s="277"/>
      <c r="I17" s="283"/>
      <c r="J17" s="224"/>
      <c r="K17" s="277"/>
      <c r="L17" s="224"/>
      <c r="M17" s="287"/>
      <c r="N17" s="288"/>
      <c r="O17" s="289"/>
      <c r="P17" s="290"/>
      <c r="Q17" s="288"/>
      <c r="R17" s="289"/>
      <c r="S17" s="290"/>
      <c r="T17" s="288"/>
      <c r="U17" s="289"/>
      <c r="V17" s="288"/>
      <c r="W17" s="287"/>
      <c r="X17" s="288"/>
      <c r="Y17" s="289"/>
      <c r="Z17" s="290"/>
      <c r="AA17" s="288"/>
      <c r="AB17" s="289"/>
      <c r="AC17" s="290"/>
      <c r="AD17" s="288"/>
      <c r="AE17" s="289"/>
      <c r="AF17" s="288"/>
      <c r="AG17" s="298"/>
      <c r="AH17" s="236"/>
      <c r="AI17" s="299"/>
      <c r="AJ17" s="300"/>
      <c r="AK17" s="236"/>
      <c r="AL17" s="299"/>
      <c r="AM17" s="300"/>
      <c r="AN17" s="236"/>
      <c r="AO17" s="299"/>
      <c r="AP17" s="236"/>
      <c r="AQ17" s="1004"/>
      <c r="AR17" s="298"/>
      <c r="AS17" s="236"/>
      <c r="AT17" s="299"/>
      <c r="AU17" s="300"/>
      <c r="AV17" s="236"/>
      <c r="AW17" s="299"/>
      <c r="AX17" s="300"/>
      <c r="AY17" s="236"/>
      <c r="AZ17" s="299"/>
      <c r="BA17" s="236"/>
      <c r="BB17" s="298"/>
      <c r="BC17" s="236"/>
      <c r="BD17" s="299"/>
      <c r="BE17" s="300"/>
      <c r="BF17" s="236"/>
      <c r="BG17" s="299"/>
      <c r="BH17" s="300"/>
      <c r="BI17" s="236"/>
      <c r="BJ17" s="299"/>
      <c r="BK17" s="236"/>
      <c r="BL17" s="298"/>
      <c r="BM17" s="236"/>
      <c r="BN17" s="299"/>
      <c r="BO17" s="300"/>
      <c r="BP17" s="236"/>
      <c r="BQ17" s="299"/>
      <c r="BR17" s="300"/>
      <c r="BS17" s="236"/>
      <c r="BT17" s="299"/>
      <c r="BU17" s="236"/>
      <c r="BV17" s="298"/>
      <c r="BW17" s="236"/>
      <c r="BX17" s="299"/>
      <c r="BY17" s="300"/>
      <c r="BZ17" s="236"/>
      <c r="CA17" s="299"/>
      <c r="CB17" s="300"/>
      <c r="CC17" s="236"/>
      <c r="CD17" s="299"/>
      <c r="CE17" s="236"/>
      <c r="CF17" s="298"/>
      <c r="CG17" s="236"/>
      <c r="CH17" s="299"/>
      <c r="CI17" s="300"/>
      <c r="CJ17" s="236"/>
      <c r="CK17" s="299"/>
      <c r="CL17" s="300"/>
      <c r="CM17" s="236"/>
      <c r="CN17" s="299"/>
      <c r="CO17" s="236"/>
      <c r="CP17" s="298"/>
      <c r="CQ17" s="236"/>
      <c r="CR17" s="299"/>
      <c r="CS17" s="300"/>
      <c r="CT17" s="236"/>
      <c r="CU17" s="299"/>
      <c r="CV17" s="300"/>
      <c r="CW17" s="236"/>
      <c r="CX17" s="299"/>
      <c r="CY17" s="319"/>
    </row>
    <row r="18" spans="2:103" ht="13">
      <c r="B18" s="222" t="s">
        <v>59</v>
      </c>
      <c r="C18" s="275"/>
      <c r="D18" s="221"/>
      <c r="E18" s="276"/>
      <c r="F18" s="282"/>
      <c r="G18" s="221"/>
      <c r="H18" s="276"/>
      <c r="I18" s="282"/>
      <c r="J18" s="221"/>
      <c r="K18" s="276"/>
      <c r="L18" s="221"/>
      <c r="M18" s="275"/>
      <c r="N18" s="221"/>
      <c r="O18" s="276"/>
      <c r="P18" s="282"/>
      <c r="Q18" s="221"/>
      <c r="R18" s="276"/>
      <c r="S18" s="282"/>
      <c r="T18" s="221"/>
      <c r="U18" s="276"/>
      <c r="V18" s="221"/>
      <c r="W18" s="275"/>
      <c r="X18" s="221"/>
      <c r="Y18" s="276"/>
      <c r="Z18" s="282"/>
      <c r="AA18" s="221"/>
      <c r="AB18" s="276"/>
      <c r="AC18" s="282"/>
      <c r="AD18" s="221"/>
      <c r="AE18" s="276"/>
      <c r="AF18" s="221"/>
      <c r="AG18" s="275"/>
      <c r="AH18" s="221"/>
      <c r="AI18" s="276"/>
      <c r="AJ18" s="282"/>
      <c r="AK18" s="221"/>
      <c r="AL18" s="276"/>
      <c r="AM18" s="282"/>
      <c r="AN18" s="221"/>
      <c r="AO18" s="276"/>
      <c r="AP18" s="221"/>
      <c r="AQ18" s="1004"/>
      <c r="AR18" s="275"/>
      <c r="AS18" s="221"/>
      <c r="AT18" s="276"/>
      <c r="AU18" s="282"/>
      <c r="AV18" s="221"/>
      <c r="AW18" s="276"/>
      <c r="AX18" s="282"/>
      <c r="AY18" s="221"/>
      <c r="AZ18" s="276"/>
      <c r="BA18" s="221"/>
      <c r="BB18" s="275"/>
      <c r="BC18" s="221"/>
      <c r="BD18" s="276"/>
      <c r="BE18" s="282"/>
      <c r="BF18" s="221"/>
      <c r="BG18" s="276"/>
      <c r="BH18" s="282"/>
      <c r="BI18" s="221"/>
      <c r="BJ18" s="276"/>
      <c r="BK18" s="221"/>
      <c r="BL18" s="275"/>
      <c r="BM18" s="221"/>
      <c r="BN18" s="276"/>
      <c r="BO18" s="282"/>
      <c r="BP18" s="221"/>
      <c r="BQ18" s="276"/>
      <c r="BR18" s="282"/>
      <c r="BS18" s="221"/>
      <c r="BT18" s="276"/>
      <c r="BU18" s="221"/>
      <c r="BV18" s="275"/>
      <c r="BW18" s="221"/>
      <c r="BX18" s="276"/>
      <c r="BY18" s="282"/>
      <c r="BZ18" s="221"/>
      <c r="CA18" s="276"/>
      <c r="CB18" s="282"/>
      <c r="CC18" s="221"/>
      <c r="CD18" s="276"/>
      <c r="CE18" s="221"/>
      <c r="CF18" s="275"/>
      <c r="CG18" s="221"/>
      <c r="CH18" s="276"/>
      <c r="CI18" s="282"/>
      <c r="CJ18" s="221"/>
      <c r="CK18" s="276"/>
      <c r="CL18" s="282"/>
      <c r="CM18" s="221"/>
      <c r="CN18" s="276"/>
      <c r="CO18" s="221"/>
      <c r="CP18" s="275"/>
      <c r="CQ18" s="221"/>
      <c r="CR18" s="276"/>
      <c r="CS18" s="282"/>
      <c r="CT18" s="221"/>
      <c r="CU18" s="276"/>
      <c r="CV18" s="282"/>
      <c r="CW18" s="221"/>
      <c r="CX18" s="276"/>
      <c r="CY18" s="318"/>
    </row>
    <row r="19" spans="2:103" s="213" customFormat="1" ht="13">
      <c r="B19" s="223" t="s">
        <v>71</v>
      </c>
      <c r="C19" s="272"/>
      <c r="D19" s="224"/>
      <c r="E19" s="277"/>
      <c r="F19" s="283"/>
      <c r="G19" s="224"/>
      <c r="H19" s="277"/>
      <c r="I19" s="283"/>
      <c r="J19" s="224"/>
      <c r="K19" s="277"/>
      <c r="L19" s="224"/>
      <c r="M19" s="287"/>
      <c r="N19" s="288"/>
      <c r="O19" s="289"/>
      <c r="P19" s="290"/>
      <c r="Q19" s="288"/>
      <c r="R19" s="289"/>
      <c r="S19" s="290"/>
      <c r="T19" s="288"/>
      <c r="U19" s="289"/>
      <c r="V19" s="288"/>
      <c r="W19" s="287"/>
      <c r="X19" s="288"/>
      <c r="Y19" s="289"/>
      <c r="Z19" s="290"/>
      <c r="AA19" s="288"/>
      <c r="AB19" s="289"/>
      <c r="AC19" s="290"/>
      <c r="AD19" s="288"/>
      <c r="AE19" s="289"/>
      <c r="AF19" s="288"/>
      <c r="AG19" s="298"/>
      <c r="AH19" s="236"/>
      <c r="AI19" s="299"/>
      <c r="AJ19" s="300"/>
      <c r="AK19" s="236"/>
      <c r="AL19" s="299"/>
      <c r="AM19" s="300"/>
      <c r="AN19" s="236"/>
      <c r="AO19" s="299"/>
      <c r="AP19" s="236"/>
      <c r="AQ19" s="1004"/>
      <c r="AR19" s="298"/>
      <c r="AS19" s="236"/>
      <c r="AT19" s="299"/>
      <c r="AU19" s="300"/>
      <c r="AV19" s="236"/>
      <c r="AW19" s="299"/>
      <c r="AX19" s="300"/>
      <c r="AY19" s="236"/>
      <c r="AZ19" s="299"/>
      <c r="BA19" s="236"/>
      <c r="BB19" s="298"/>
      <c r="BC19" s="236"/>
      <c r="BD19" s="299"/>
      <c r="BE19" s="300"/>
      <c r="BF19" s="236"/>
      <c r="BG19" s="299"/>
      <c r="BH19" s="300"/>
      <c r="BI19" s="236"/>
      <c r="BJ19" s="299"/>
      <c r="BK19" s="236"/>
      <c r="BL19" s="298"/>
      <c r="BM19" s="236"/>
      <c r="BN19" s="299"/>
      <c r="BO19" s="300"/>
      <c r="BP19" s="236"/>
      <c r="BQ19" s="299"/>
      <c r="BR19" s="300"/>
      <c r="BS19" s="236"/>
      <c r="BT19" s="299"/>
      <c r="BU19" s="236"/>
      <c r="BV19" s="298"/>
      <c r="BW19" s="236"/>
      <c r="BX19" s="299"/>
      <c r="BY19" s="300"/>
      <c r="BZ19" s="236"/>
      <c r="CA19" s="299"/>
      <c r="CB19" s="300"/>
      <c r="CC19" s="236"/>
      <c r="CD19" s="299"/>
      <c r="CE19" s="236"/>
      <c r="CF19" s="298"/>
      <c r="CG19" s="236"/>
      <c r="CH19" s="299"/>
      <c r="CI19" s="300"/>
      <c r="CJ19" s="236"/>
      <c r="CK19" s="299"/>
      <c r="CL19" s="300"/>
      <c r="CM19" s="236"/>
      <c r="CN19" s="299"/>
      <c r="CO19" s="236"/>
      <c r="CP19" s="298"/>
      <c r="CQ19" s="236"/>
      <c r="CR19" s="299"/>
      <c r="CS19" s="300"/>
      <c r="CT19" s="236"/>
      <c r="CU19" s="299"/>
      <c r="CV19" s="300"/>
      <c r="CW19" s="236"/>
      <c r="CX19" s="299"/>
      <c r="CY19" s="319"/>
    </row>
    <row r="20" spans="2:103" ht="13">
      <c r="B20" s="752" t="s">
        <v>63</v>
      </c>
      <c r="C20" s="270"/>
      <c r="D20" s="225"/>
      <c r="E20" s="277"/>
      <c r="F20" s="284"/>
      <c r="G20" s="225"/>
      <c r="H20" s="277"/>
      <c r="I20" s="284"/>
      <c r="J20" s="225"/>
      <c r="K20" s="278"/>
      <c r="L20" s="225"/>
      <c r="M20" s="291"/>
      <c r="N20" s="292"/>
      <c r="O20" s="289"/>
      <c r="P20" s="293"/>
      <c r="Q20" s="292"/>
      <c r="R20" s="289"/>
      <c r="S20" s="293"/>
      <c r="T20" s="292"/>
      <c r="U20" s="294"/>
      <c r="V20" s="292"/>
      <c r="W20" s="291"/>
      <c r="X20" s="292"/>
      <c r="Y20" s="289"/>
      <c r="Z20" s="293"/>
      <c r="AA20" s="292"/>
      <c r="AB20" s="289"/>
      <c r="AC20" s="293"/>
      <c r="AD20" s="292"/>
      <c r="AE20" s="294"/>
      <c r="AF20" s="292"/>
      <c r="AG20" s="301"/>
      <c r="AH20" s="237"/>
      <c r="AI20" s="299"/>
      <c r="AJ20" s="302"/>
      <c r="AK20" s="237"/>
      <c r="AL20" s="299"/>
      <c r="AM20" s="302"/>
      <c r="AN20" s="237"/>
      <c r="AO20" s="303"/>
      <c r="AP20" s="237"/>
      <c r="AQ20" s="1004"/>
      <c r="AR20" s="301"/>
      <c r="AS20" s="237"/>
      <c r="AT20" s="299"/>
      <c r="AU20" s="302"/>
      <c r="AV20" s="237"/>
      <c r="AW20" s="299"/>
      <c r="AX20" s="302"/>
      <c r="AY20" s="237"/>
      <c r="AZ20" s="303"/>
      <c r="BA20" s="237"/>
      <c r="BB20" s="301"/>
      <c r="BC20" s="237"/>
      <c r="BD20" s="299"/>
      <c r="BE20" s="302"/>
      <c r="BF20" s="237"/>
      <c r="BG20" s="299"/>
      <c r="BH20" s="302"/>
      <c r="BI20" s="237"/>
      <c r="BJ20" s="303"/>
      <c r="BK20" s="237"/>
      <c r="BL20" s="301"/>
      <c r="BM20" s="237"/>
      <c r="BN20" s="299"/>
      <c r="BO20" s="302"/>
      <c r="BP20" s="237"/>
      <c r="BQ20" s="299"/>
      <c r="BR20" s="302"/>
      <c r="BS20" s="237"/>
      <c r="BT20" s="303"/>
      <c r="BU20" s="237"/>
      <c r="BV20" s="301"/>
      <c r="BW20" s="237"/>
      <c r="BX20" s="299"/>
      <c r="BY20" s="302"/>
      <c r="BZ20" s="237"/>
      <c r="CA20" s="299"/>
      <c r="CB20" s="302"/>
      <c r="CC20" s="237"/>
      <c r="CD20" s="303"/>
      <c r="CE20" s="237"/>
      <c r="CF20" s="301"/>
      <c r="CG20" s="237"/>
      <c r="CH20" s="299"/>
      <c r="CI20" s="302"/>
      <c r="CJ20" s="237"/>
      <c r="CK20" s="299"/>
      <c r="CL20" s="302"/>
      <c r="CM20" s="237"/>
      <c r="CN20" s="303"/>
      <c r="CO20" s="237"/>
      <c r="CP20" s="301"/>
      <c r="CQ20" s="237"/>
      <c r="CR20" s="299"/>
      <c r="CS20" s="302"/>
      <c r="CT20" s="237"/>
      <c r="CU20" s="299"/>
      <c r="CV20" s="302"/>
      <c r="CW20" s="237"/>
      <c r="CX20" s="303"/>
      <c r="CY20" s="320"/>
    </row>
    <row r="21" spans="2:103" ht="13">
      <c r="B21" s="216" t="s">
        <v>88</v>
      </c>
      <c r="C21" s="270"/>
      <c r="D21" s="225"/>
      <c r="E21" s="277"/>
      <c r="F21" s="284"/>
      <c r="G21" s="225"/>
      <c r="H21" s="277"/>
      <c r="I21" s="284"/>
      <c r="J21" s="225"/>
      <c r="K21" s="278"/>
      <c r="L21" s="225"/>
      <c r="M21" s="291"/>
      <c r="N21" s="292"/>
      <c r="O21" s="289"/>
      <c r="P21" s="293"/>
      <c r="Q21" s="292"/>
      <c r="R21" s="289"/>
      <c r="S21" s="293"/>
      <c r="T21" s="292"/>
      <c r="U21" s="294"/>
      <c r="V21" s="292"/>
      <c r="W21" s="291"/>
      <c r="X21" s="292"/>
      <c r="Y21" s="289"/>
      <c r="Z21" s="293"/>
      <c r="AA21" s="292"/>
      <c r="AB21" s="289"/>
      <c r="AC21" s="293"/>
      <c r="AD21" s="292"/>
      <c r="AE21" s="294"/>
      <c r="AF21" s="292"/>
      <c r="AG21" s="301"/>
      <c r="AH21" s="237"/>
      <c r="AI21" s="299"/>
      <c r="AJ21" s="302"/>
      <c r="AK21" s="237"/>
      <c r="AL21" s="299"/>
      <c r="AM21" s="302"/>
      <c r="AN21" s="237"/>
      <c r="AO21" s="303"/>
      <c r="AP21" s="237"/>
      <c r="AQ21" s="1004"/>
      <c r="AR21" s="301"/>
      <c r="AS21" s="237"/>
      <c r="AT21" s="299"/>
      <c r="AU21" s="302"/>
      <c r="AV21" s="237"/>
      <c r="AW21" s="299"/>
      <c r="AX21" s="302"/>
      <c r="AY21" s="237"/>
      <c r="AZ21" s="303"/>
      <c r="BA21" s="237"/>
      <c r="BB21" s="301"/>
      <c r="BC21" s="237"/>
      <c r="BD21" s="299"/>
      <c r="BE21" s="302"/>
      <c r="BF21" s="237"/>
      <c r="BG21" s="299"/>
      <c r="BH21" s="302"/>
      <c r="BI21" s="237"/>
      <c r="BJ21" s="303"/>
      <c r="BK21" s="237"/>
      <c r="BL21" s="301"/>
      <c r="BM21" s="237"/>
      <c r="BN21" s="299"/>
      <c r="BO21" s="302"/>
      <c r="BP21" s="237"/>
      <c r="BQ21" s="299"/>
      <c r="BR21" s="302"/>
      <c r="BS21" s="237"/>
      <c r="BT21" s="303"/>
      <c r="BU21" s="237"/>
      <c r="BV21" s="301"/>
      <c r="BW21" s="237"/>
      <c r="BX21" s="299"/>
      <c r="BY21" s="302"/>
      <c r="BZ21" s="237"/>
      <c r="CA21" s="299"/>
      <c r="CB21" s="302"/>
      <c r="CC21" s="237"/>
      <c r="CD21" s="303"/>
      <c r="CE21" s="237"/>
      <c r="CF21" s="301"/>
      <c r="CG21" s="237"/>
      <c r="CH21" s="299"/>
      <c r="CI21" s="302"/>
      <c r="CJ21" s="237"/>
      <c r="CK21" s="299"/>
      <c r="CL21" s="302"/>
      <c r="CM21" s="237"/>
      <c r="CN21" s="303"/>
      <c r="CO21" s="237"/>
      <c r="CP21" s="301"/>
      <c r="CQ21" s="237"/>
      <c r="CR21" s="299"/>
      <c r="CS21" s="302"/>
      <c r="CT21" s="237"/>
      <c r="CU21" s="299"/>
      <c r="CV21" s="302"/>
      <c r="CW21" s="237"/>
      <c r="CX21" s="303"/>
      <c r="CY21" s="320"/>
    </row>
    <row r="22" spans="2:103" s="213" customFormat="1" ht="13">
      <c r="B22" s="223" t="s">
        <v>72</v>
      </c>
      <c r="C22" s="272"/>
      <c r="D22" s="224"/>
      <c r="E22" s="277"/>
      <c r="F22" s="283"/>
      <c r="G22" s="224"/>
      <c r="H22" s="277"/>
      <c r="I22" s="283"/>
      <c r="J22" s="224"/>
      <c r="K22" s="277"/>
      <c r="L22" s="224"/>
      <c r="M22" s="287"/>
      <c r="N22" s="288"/>
      <c r="O22" s="289"/>
      <c r="P22" s="290"/>
      <c r="Q22" s="288"/>
      <c r="R22" s="289"/>
      <c r="S22" s="290"/>
      <c r="T22" s="288"/>
      <c r="U22" s="289"/>
      <c r="V22" s="288"/>
      <c r="W22" s="287"/>
      <c r="X22" s="288"/>
      <c r="Y22" s="289"/>
      <c r="Z22" s="290"/>
      <c r="AA22" s="288"/>
      <c r="AB22" s="289"/>
      <c r="AC22" s="290"/>
      <c r="AD22" s="288"/>
      <c r="AE22" s="289"/>
      <c r="AF22" s="288"/>
      <c r="AG22" s="298"/>
      <c r="AH22" s="236"/>
      <c r="AI22" s="299"/>
      <c r="AJ22" s="300"/>
      <c r="AK22" s="236"/>
      <c r="AL22" s="299"/>
      <c r="AM22" s="300"/>
      <c r="AN22" s="236"/>
      <c r="AO22" s="299"/>
      <c r="AP22" s="236"/>
      <c r="AQ22" s="1004"/>
      <c r="AR22" s="298"/>
      <c r="AS22" s="236"/>
      <c r="AT22" s="299"/>
      <c r="AU22" s="300"/>
      <c r="AV22" s="236"/>
      <c r="AW22" s="299"/>
      <c r="AX22" s="300"/>
      <c r="AY22" s="236"/>
      <c r="AZ22" s="299"/>
      <c r="BA22" s="236"/>
      <c r="BB22" s="298"/>
      <c r="BC22" s="236"/>
      <c r="BD22" s="299"/>
      <c r="BE22" s="300"/>
      <c r="BF22" s="236"/>
      <c r="BG22" s="299"/>
      <c r="BH22" s="300"/>
      <c r="BI22" s="236"/>
      <c r="BJ22" s="299"/>
      <c r="BK22" s="236"/>
      <c r="BL22" s="298"/>
      <c r="BM22" s="236"/>
      <c r="BN22" s="299"/>
      <c r="BO22" s="300"/>
      <c r="BP22" s="236"/>
      <c r="BQ22" s="299"/>
      <c r="BR22" s="300"/>
      <c r="BS22" s="236"/>
      <c r="BT22" s="299"/>
      <c r="BU22" s="236"/>
      <c r="BV22" s="298"/>
      <c r="BW22" s="236"/>
      <c r="BX22" s="299"/>
      <c r="BY22" s="300"/>
      <c r="BZ22" s="236"/>
      <c r="CA22" s="299"/>
      <c r="CB22" s="300"/>
      <c r="CC22" s="236"/>
      <c r="CD22" s="299"/>
      <c r="CE22" s="236"/>
      <c r="CF22" s="298"/>
      <c r="CG22" s="236"/>
      <c r="CH22" s="299"/>
      <c r="CI22" s="300"/>
      <c r="CJ22" s="236"/>
      <c r="CK22" s="299"/>
      <c r="CL22" s="300"/>
      <c r="CM22" s="236"/>
      <c r="CN22" s="299"/>
      <c r="CO22" s="236"/>
      <c r="CP22" s="298"/>
      <c r="CQ22" s="236"/>
      <c r="CR22" s="299"/>
      <c r="CS22" s="300"/>
      <c r="CT22" s="236"/>
      <c r="CU22" s="299"/>
      <c r="CV22" s="300"/>
      <c r="CW22" s="236"/>
      <c r="CX22" s="299"/>
      <c r="CY22" s="319"/>
    </row>
    <row r="23" spans="2:103" ht="13">
      <c r="B23" s="752" t="s">
        <v>63</v>
      </c>
      <c r="C23" s="270"/>
      <c r="D23" s="225"/>
      <c r="E23" s="277"/>
      <c r="F23" s="284"/>
      <c r="G23" s="225"/>
      <c r="H23" s="277"/>
      <c r="I23" s="284"/>
      <c r="J23" s="225"/>
      <c r="K23" s="278"/>
      <c r="L23" s="225"/>
      <c r="M23" s="291"/>
      <c r="N23" s="292"/>
      <c r="O23" s="289"/>
      <c r="P23" s="293"/>
      <c r="Q23" s="292"/>
      <c r="R23" s="289"/>
      <c r="S23" s="293"/>
      <c r="T23" s="292"/>
      <c r="U23" s="294"/>
      <c r="V23" s="292"/>
      <c r="W23" s="291"/>
      <c r="X23" s="292"/>
      <c r="Y23" s="289"/>
      <c r="Z23" s="293"/>
      <c r="AA23" s="292"/>
      <c r="AB23" s="289"/>
      <c r="AC23" s="293"/>
      <c r="AD23" s="292"/>
      <c r="AE23" s="294"/>
      <c r="AF23" s="292"/>
      <c r="AG23" s="301"/>
      <c r="AH23" s="237"/>
      <c r="AI23" s="299"/>
      <c r="AJ23" s="302"/>
      <c r="AK23" s="237"/>
      <c r="AL23" s="299"/>
      <c r="AM23" s="302"/>
      <c r="AN23" s="237"/>
      <c r="AO23" s="303"/>
      <c r="AP23" s="237"/>
      <c r="AQ23" s="1004"/>
      <c r="AR23" s="301"/>
      <c r="AS23" s="237"/>
      <c r="AT23" s="299"/>
      <c r="AU23" s="302"/>
      <c r="AV23" s="237"/>
      <c r="AW23" s="299"/>
      <c r="AX23" s="302"/>
      <c r="AY23" s="237"/>
      <c r="AZ23" s="303"/>
      <c r="BA23" s="237"/>
      <c r="BB23" s="301"/>
      <c r="BC23" s="237"/>
      <c r="BD23" s="299"/>
      <c r="BE23" s="302"/>
      <c r="BF23" s="237"/>
      <c r="BG23" s="299"/>
      <c r="BH23" s="302"/>
      <c r="BI23" s="237"/>
      <c r="BJ23" s="303"/>
      <c r="BK23" s="237"/>
      <c r="BL23" s="301"/>
      <c r="BM23" s="237"/>
      <c r="BN23" s="299"/>
      <c r="BO23" s="302"/>
      <c r="BP23" s="237"/>
      <c r="BQ23" s="299"/>
      <c r="BR23" s="302"/>
      <c r="BS23" s="237"/>
      <c r="BT23" s="303"/>
      <c r="BU23" s="237"/>
      <c r="BV23" s="301"/>
      <c r="BW23" s="237"/>
      <c r="BX23" s="299"/>
      <c r="BY23" s="302"/>
      <c r="BZ23" s="237"/>
      <c r="CA23" s="299"/>
      <c r="CB23" s="302"/>
      <c r="CC23" s="237"/>
      <c r="CD23" s="303"/>
      <c r="CE23" s="237"/>
      <c r="CF23" s="301"/>
      <c r="CG23" s="237"/>
      <c r="CH23" s="299"/>
      <c r="CI23" s="302"/>
      <c r="CJ23" s="237"/>
      <c r="CK23" s="299"/>
      <c r="CL23" s="302"/>
      <c r="CM23" s="237"/>
      <c r="CN23" s="303"/>
      <c r="CO23" s="237"/>
      <c r="CP23" s="301"/>
      <c r="CQ23" s="237"/>
      <c r="CR23" s="299"/>
      <c r="CS23" s="302"/>
      <c r="CT23" s="237"/>
      <c r="CU23" s="299"/>
      <c r="CV23" s="302"/>
      <c r="CW23" s="237"/>
      <c r="CX23" s="303"/>
      <c r="CY23" s="320"/>
    </row>
    <row r="24" spans="2:103" ht="13">
      <c r="B24" s="216" t="s">
        <v>88</v>
      </c>
      <c r="C24" s="270"/>
      <c r="D24" s="225"/>
      <c r="E24" s="277"/>
      <c r="F24" s="284"/>
      <c r="G24" s="225"/>
      <c r="H24" s="277"/>
      <c r="I24" s="284"/>
      <c r="J24" s="225"/>
      <c r="K24" s="278"/>
      <c r="L24" s="225"/>
      <c r="M24" s="291"/>
      <c r="N24" s="292"/>
      <c r="O24" s="289"/>
      <c r="P24" s="293"/>
      <c r="Q24" s="292"/>
      <c r="R24" s="289"/>
      <c r="S24" s="293"/>
      <c r="T24" s="292"/>
      <c r="U24" s="294"/>
      <c r="V24" s="292"/>
      <c r="W24" s="291"/>
      <c r="X24" s="292"/>
      <c r="Y24" s="289"/>
      <c r="Z24" s="293"/>
      <c r="AA24" s="292"/>
      <c r="AB24" s="289"/>
      <c r="AC24" s="293"/>
      <c r="AD24" s="292"/>
      <c r="AE24" s="294"/>
      <c r="AF24" s="292"/>
      <c r="AG24" s="301"/>
      <c r="AH24" s="237"/>
      <c r="AI24" s="299"/>
      <c r="AJ24" s="302"/>
      <c r="AK24" s="237"/>
      <c r="AL24" s="299"/>
      <c r="AM24" s="302"/>
      <c r="AN24" s="237"/>
      <c r="AO24" s="303"/>
      <c r="AP24" s="237"/>
      <c r="AQ24" s="1004"/>
      <c r="AR24" s="301"/>
      <c r="AS24" s="237"/>
      <c r="AT24" s="299"/>
      <c r="AU24" s="302"/>
      <c r="AV24" s="237"/>
      <c r="AW24" s="299"/>
      <c r="AX24" s="302"/>
      <c r="AY24" s="237"/>
      <c r="AZ24" s="303"/>
      <c r="BA24" s="237"/>
      <c r="BB24" s="301"/>
      <c r="BC24" s="237"/>
      <c r="BD24" s="299"/>
      <c r="BE24" s="302"/>
      <c r="BF24" s="237"/>
      <c r="BG24" s="299"/>
      <c r="BH24" s="302"/>
      <c r="BI24" s="237"/>
      <c r="BJ24" s="303"/>
      <c r="BK24" s="237"/>
      <c r="BL24" s="301"/>
      <c r="BM24" s="237"/>
      <c r="BN24" s="299"/>
      <c r="BO24" s="302"/>
      <c r="BP24" s="237"/>
      <c r="BQ24" s="299"/>
      <c r="BR24" s="302"/>
      <c r="BS24" s="237"/>
      <c r="BT24" s="303"/>
      <c r="BU24" s="237"/>
      <c r="BV24" s="301"/>
      <c r="BW24" s="237"/>
      <c r="BX24" s="299"/>
      <c r="BY24" s="302"/>
      <c r="BZ24" s="237"/>
      <c r="CA24" s="299"/>
      <c r="CB24" s="302"/>
      <c r="CC24" s="237"/>
      <c r="CD24" s="303"/>
      <c r="CE24" s="237"/>
      <c r="CF24" s="301"/>
      <c r="CG24" s="237"/>
      <c r="CH24" s="299"/>
      <c r="CI24" s="302"/>
      <c r="CJ24" s="237"/>
      <c r="CK24" s="299"/>
      <c r="CL24" s="302"/>
      <c r="CM24" s="237"/>
      <c r="CN24" s="303"/>
      <c r="CO24" s="237"/>
      <c r="CP24" s="301"/>
      <c r="CQ24" s="237"/>
      <c r="CR24" s="299"/>
      <c r="CS24" s="302"/>
      <c r="CT24" s="237"/>
      <c r="CU24" s="299"/>
      <c r="CV24" s="302"/>
      <c r="CW24" s="237"/>
      <c r="CX24" s="303"/>
      <c r="CY24" s="320"/>
    </row>
    <row r="25" spans="2:103" s="213" customFormat="1" ht="13">
      <c r="B25" s="223" t="s">
        <v>85</v>
      </c>
      <c r="C25" s="272"/>
      <c r="D25" s="224"/>
      <c r="E25" s="277"/>
      <c r="F25" s="283"/>
      <c r="G25" s="224"/>
      <c r="H25" s="277"/>
      <c r="I25" s="283"/>
      <c r="J25" s="224"/>
      <c r="K25" s="277"/>
      <c r="L25" s="224"/>
      <c r="M25" s="287"/>
      <c r="N25" s="288"/>
      <c r="O25" s="289"/>
      <c r="P25" s="290"/>
      <c r="Q25" s="288"/>
      <c r="R25" s="289"/>
      <c r="S25" s="290"/>
      <c r="T25" s="288"/>
      <c r="U25" s="289"/>
      <c r="V25" s="288"/>
      <c r="W25" s="287"/>
      <c r="X25" s="288"/>
      <c r="Y25" s="289"/>
      <c r="Z25" s="290"/>
      <c r="AA25" s="288"/>
      <c r="AB25" s="289"/>
      <c r="AC25" s="290"/>
      <c r="AD25" s="288"/>
      <c r="AE25" s="289"/>
      <c r="AF25" s="288"/>
      <c r="AG25" s="298"/>
      <c r="AH25" s="236"/>
      <c r="AI25" s="299"/>
      <c r="AJ25" s="300"/>
      <c r="AK25" s="236"/>
      <c r="AL25" s="299"/>
      <c r="AM25" s="300"/>
      <c r="AN25" s="236"/>
      <c r="AO25" s="299"/>
      <c r="AP25" s="236"/>
      <c r="AQ25" s="1004"/>
      <c r="AR25" s="298"/>
      <c r="AS25" s="236"/>
      <c r="AT25" s="299"/>
      <c r="AU25" s="300"/>
      <c r="AV25" s="236"/>
      <c r="AW25" s="299"/>
      <c r="AX25" s="300"/>
      <c r="AY25" s="236"/>
      <c r="AZ25" s="299"/>
      <c r="BA25" s="236"/>
      <c r="BB25" s="298"/>
      <c r="BC25" s="236"/>
      <c r="BD25" s="299"/>
      <c r="BE25" s="300"/>
      <c r="BF25" s="236"/>
      <c r="BG25" s="299"/>
      <c r="BH25" s="300"/>
      <c r="BI25" s="236"/>
      <c r="BJ25" s="299"/>
      <c r="BK25" s="236"/>
      <c r="BL25" s="298"/>
      <c r="BM25" s="236"/>
      <c r="BN25" s="299"/>
      <c r="BO25" s="300"/>
      <c r="BP25" s="236"/>
      <c r="BQ25" s="299"/>
      <c r="BR25" s="300"/>
      <c r="BS25" s="236"/>
      <c r="BT25" s="299"/>
      <c r="BU25" s="236"/>
      <c r="BV25" s="298"/>
      <c r="BW25" s="236"/>
      <c r="BX25" s="299"/>
      <c r="BY25" s="300"/>
      <c r="BZ25" s="236"/>
      <c r="CA25" s="299"/>
      <c r="CB25" s="300"/>
      <c r="CC25" s="236"/>
      <c r="CD25" s="299"/>
      <c r="CE25" s="236"/>
      <c r="CF25" s="298"/>
      <c r="CG25" s="236"/>
      <c r="CH25" s="299"/>
      <c r="CI25" s="300"/>
      <c r="CJ25" s="236"/>
      <c r="CK25" s="299"/>
      <c r="CL25" s="300"/>
      <c r="CM25" s="236"/>
      <c r="CN25" s="299"/>
      <c r="CO25" s="236"/>
      <c r="CP25" s="298"/>
      <c r="CQ25" s="236"/>
      <c r="CR25" s="299"/>
      <c r="CS25" s="300"/>
      <c r="CT25" s="236"/>
      <c r="CU25" s="299"/>
      <c r="CV25" s="300"/>
      <c r="CW25" s="236"/>
      <c r="CX25" s="299"/>
      <c r="CY25" s="319"/>
    </row>
    <row r="26" spans="2:103" ht="13">
      <c r="B26" s="752" t="s">
        <v>63</v>
      </c>
      <c r="C26" s="270"/>
      <c r="D26" s="225"/>
      <c r="E26" s="277"/>
      <c r="F26" s="284"/>
      <c r="G26" s="225"/>
      <c r="H26" s="277"/>
      <c r="I26" s="284"/>
      <c r="J26" s="225"/>
      <c r="K26" s="278"/>
      <c r="L26" s="225"/>
      <c r="M26" s="291"/>
      <c r="N26" s="292"/>
      <c r="O26" s="289"/>
      <c r="P26" s="293"/>
      <c r="Q26" s="292"/>
      <c r="R26" s="289"/>
      <c r="S26" s="293"/>
      <c r="T26" s="292"/>
      <c r="U26" s="294"/>
      <c r="V26" s="292"/>
      <c r="W26" s="291"/>
      <c r="X26" s="292"/>
      <c r="Y26" s="289"/>
      <c r="Z26" s="293"/>
      <c r="AA26" s="292"/>
      <c r="AB26" s="289"/>
      <c r="AC26" s="293"/>
      <c r="AD26" s="292"/>
      <c r="AE26" s="294"/>
      <c r="AF26" s="292"/>
      <c r="AG26" s="301"/>
      <c r="AH26" s="237"/>
      <c r="AI26" s="299"/>
      <c r="AJ26" s="302"/>
      <c r="AK26" s="237"/>
      <c r="AL26" s="299"/>
      <c r="AM26" s="302"/>
      <c r="AN26" s="237"/>
      <c r="AO26" s="303"/>
      <c r="AP26" s="237"/>
      <c r="AQ26" s="1004"/>
      <c r="AR26" s="301"/>
      <c r="AS26" s="237"/>
      <c r="AT26" s="299"/>
      <c r="AU26" s="302"/>
      <c r="AV26" s="237"/>
      <c r="AW26" s="299"/>
      <c r="AX26" s="302"/>
      <c r="AY26" s="237"/>
      <c r="AZ26" s="303"/>
      <c r="BA26" s="237"/>
      <c r="BB26" s="301"/>
      <c r="BC26" s="237"/>
      <c r="BD26" s="299"/>
      <c r="BE26" s="302"/>
      <c r="BF26" s="237"/>
      <c r="BG26" s="299"/>
      <c r="BH26" s="302"/>
      <c r="BI26" s="237"/>
      <c r="BJ26" s="303"/>
      <c r="BK26" s="237"/>
      <c r="BL26" s="301"/>
      <c r="BM26" s="237"/>
      <c r="BN26" s="299"/>
      <c r="BO26" s="302"/>
      <c r="BP26" s="237"/>
      <c r="BQ26" s="299"/>
      <c r="BR26" s="302"/>
      <c r="BS26" s="237"/>
      <c r="BT26" s="303"/>
      <c r="BU26" s="237"/>
      <c r="BV26" s="301"/>
      <c r="BW26" s="237"/>
      <c r="BX26" s="299"/>
      <c r="BY26" s="302"/>
      <c r="BZ26" s="237"/>
      <c r="CA26" s="299"/>
      <c r="CB26" s="302"/>
      <c r="CC26" s="237"/>
      <c r="CD26" s="303"/>
      <c r="CE26" s="237"/>
      <c r="CF26" s="301"/>
      <c r="CG26" s="237"/>
      <c r="CH26" s="299"/>
      <c r="CI26" s="302"/>
      <c r="CJ26" s="237"/>
      <c r="CK26" s="299"/>
      <c r="CL26" s="302"/>
      <c r="CM26" s="237"/>
      <c r="CN26" s="303"/>
      <c r="CO26" s="237"/>
      <c r="CP26" s="301"/>
      <c r="CQ26" s="237"/>
      <c r="CR26" s="299"/>
      <c r="CS26" s="302"/>
      <c r="CT26" s="237"/>
      <c r="CU26" s="299"/>
      <c r="CV26" s="302"/>
      <c r="CW26" s="237"/>
      <c r="CX26" s="303"/>
      <c r="CY26" s="320"/>
    </row>
    <row r="27" spans="2:103" ht="14" thickBot="1">
      <c r="B27" s="321" t="s">
        <v>492</v>
      </c>
      <c r="C27" s="322"/>
      <c r="D27" s="323"/>
      <c r="E27" s="324"/>
      <c r="F27" s="325"/>
      <c r="G27" s="323"/>
      <c r="H27" s="324"/>
      <c r="I27" s="325"/>
      <c r="J27" s="323"/>
      <c r="K27" s="326"/>
      <c r="L27" s="323"/>
      <c r="M27" s="327"/>
      <c r="N27" s="328"/>
      <c r="O27" s="329"/>
      <c r="P27" s="330"/>
      <c r="Q27" s="328"/>
      <c r="R27" s="329"/>
      <c r="S27" s="330"/>
      <c r="T27" s="328"/>
      <c r="U27" s="331"/>
      <c r="V27" s="328"/>
      <c r="W27" s="327"/>
      <c r="X27" s="328"/>
      <c r="Y27" s="329"/>
      <c r="Z27" s="330"/>
      <c r="AA27" s="328"/>
      <c r="AB27" s="329"/>
      <c r="AC27" s="330"/>
      <c r="AD27" s="328"/>
      <c r="AE27" s="331"/>
      <c r="AF27" s="328"/>
      <c r="AG27" s="332"/>
      <c r="AH27" s="333"/>
      <c r="AI27" s="334"/>
      <c r="AJ27" s="335"/>
      <c r="AK27" s="333"/>
      <c r="AL27" s="334"/>
      <c r="AM27" s="335"/>
      <c r="AN27" s="333"/>
      <c r="AO27" s="336"/>
      <c r="AP27" s="333"/>
      <c r="AQ27" s="1004"/>
      <c r="AR27" s="332"/>
      <c r="AS27" s="333"/>
      <c r="AT27" s="334"/>
      <c r="AU27" s="335"/>
      <c r="AV27" s="333"/>
      <c r="AW27" s="334"/>
      <c r="AX27" s="335"/>
      <c r="AY27" s="333"/>
      <c r="AZ27" s="336"/>
      <c r="BA27" s="333"/>
      <c r="BB27" s="332"/>
      <c r="BC27" s="333"/>
      <c r="BD27" s="334"/>
      <c r="BE27" s="335"/>
      <c r="BF27" s="333"/>
      <c r="BG27" s="334"/>
      <c r="BH27" s="335"/>
      <c r="BI27" s="333"/>
      <c r="BJ27" s="336"/>
      <c r="BK27" s="333"/>
      <c r="BL27" s="332"/>
      <c r="BM27" s="333"/>
      <c r="BN27" s="334"/>
      <c r="BO27" s="335"/>
      <c r="BP27" s="333"/>
      <c r="BQ27" s="334"/>
      <c r="BR27" s="335"/>
      <c r="BS27" s="333"/>
      <c r="BT27" s="336"/>
      <c r="BU27" s="333"/>
      <c r="BV27" s="332"/>
      <c r="BW27" s="333"/>
      <c r="BX27" s="334"/>
      <c r="BY27" s="335"/>
      <c r="BZ27" s="333"/>
      <c r="CA27" s="334"/>
      <c r="CB27" s="335"/>
      <c r="CC27" s="333"/>
      <c r="CD27" s="336"/>
      <c r="CE27" s="333"/>
      <c r="CF27" s="332"/>
      <c r="CG27" s="333"/>
      <c r="CH27" s="334"/>
      <c r="CI27" s="335"/>
      <c r="CJ27" s="333"/>
      <c r="CK27" s="334"/>
      <c r="CL27" s="335"/>
      <c r="CM27" s="333"/>
      <c r="CN27" s="336"/>
      <c r="CO27" s="333"/>
      <c r="CP27" s="332"/>
      <c r="CQ27" s="333"/>
      <c r="CR27" s="334"/>
      <c r="CS27" s="335"/>
      <c r="CT27" s="333"/>
      <c r="CU27" s="334"/>
      <c r="CV27" s="335"/>
      <c r="CW27" s="333"/>
      <c r="CX27" s="336"/>
      <c r="CY27" s="337"/>
    </row>
    <row r="28" spans="2:103" ht="14" thickBot="1">
      <c r="AQ28" s="1004"/>
    </row>
    <row r="29" spans="2:103" ht="13">
      <c r="B29" s="173" t="s">
        <v>64</v>
      </c>
      <c r="C29" s="314"/>
      <c r="D29" s="305"/>
      <c r="E29" s="306"/>
      <c r="F29" s="305"/>
      <c r="G29" s="305"/>
      <c r="H29" s="306"/>
      <c r="I29" s="305"/>
      <c r="J29" s="305"/>
      <c r="K29" s="306"/>
      <c r="L29" s="315"/>
      <c r="M29" s="743"/>
      <c r="N29" s="743"/>
      <c r="O29" s="744"/>
      <c r="P29" s="743"/>
      <c r="Q29" s="743"/>
      <c r="R29" s="744"/>
      <c r="S29" s="307"/>
      <c r="T29" s="307"/>
      <c r="U29" s="308"/>
      <c r="V29" s="744"/>
      <c r="W29" s="309"/>
      <c r="X29" s="307"/>
      <c r="Y29" s="308"/>
      <c r="Z29" s="307"/>
      <c r="AA29" s="307"/>
      <c r="AB29" s="308"/>
      <c r="AC29" s="307"/>
      <c r="AD29" s="307"/>
      <c r="AE29" s="308"/>
      <c r="AF29" s="310"/>
      <c r="AG29" s="235"/>
      <c r="AH29" s="235"/>
      <c r="AI29" s="240"/>
      <c r="AJ29" s="235"/>
      <c r="AK29" s="235"/>
      <c r="AL29" s="240"/>
      <c r="AM29" s="235"/>
      <c r="AN29" s="235"/>
      <c r="AO29" s="240"/>
      <c r="AP29" s="240"/>
      <c r="AQ29" s="1004"/>
      <c r="AR29" s="239"/>
      <c r="AS29" s="235"/>
      <c r="AT29" s="240"/>
      <c r="AU29" s="235"/>
      <c r="AV29" s="235"/>
      <c r="AW29" s="240"/>
      <c r="AX29" s="235"/>
      <c r="AY29" s="235"/>
      <c r="AZ29" s="240"/>
      <c r="BA29" s="240"/>
      <c r="BB29" s="239"/>
      <c r="BC29" s="235"/>
      <c r="BD29" s="240"/>
      <c r="BE29" s="235"/>
      <c r="BF29" s="235"/>
      <c r="BG29" s="240"/>
      <c r="BH29" s="235"/>
      <c r="BI29" s="235"/>
      <c r="BJ29" s="240"/>
      <c r="BK29" s="240"/>
      <c r="BL29" s="239"/>
      <c r="BM29" s="235"/>
      <c r="BN29" s="240"/>
      <c r="BO29" s="235"/>
      <c r="BP29" s="235"/>
      <c r="BQ29" s="240"/>
      <c r="BR29" s="235"/>
      <c r="BS29" s="235"/>
      <c r="BT29" s="240"/>
      <c r="BU29" s="240"/>
      <c r="BV29" s="239"/>
      <c r="BW29" s="235"/>
      <c r="BX29" s="240"/>
      <c r="BY29" s="235"/>
      <c r="BZ29" s="235"/>
      <c r="CA29" s="240"/>
      <c r="CB29" s="235"/>
      <c r="CC29" s="235"/>
      <c r="CD29" s="240"/>
      <c r="CE29" s="240"/>
      <c r="CF29" s="239"/>
      <c r="CG29" s="235"/>
      <c r="CH29" s="240"/>
      <c r="CI29" s="235"/>
      <c r="CJ29" s="235"/>
      <c r="CK29" s="240"/>
      <c r="CL29" s="235"/>
      <c r="CM29" s="235"/>
      <c r="CN29" s="240"/>
      <c r="CO29" s="240"/>
      <c r="CP29" s="239"/>
      <c r="CQ29" s="235"/>
      <c r="CR29" s="240"/>
      <c r="CS29" s="235"/>
      <c r="CT29" s="235"/>
      <c r="CU29" s="240"/>
      <c r="CV29" s="235"/>
      <c r="CW29" s="235"/>
      <c r="CX29" s="240"/>
      <c r="CY29" s="240"/>
    </row>
    <row r="30" spans="2:103" ht="13">
      <c r="B30" s="146" t="s">
        <v>65</v>
      </c>
      <c r="C30" s="316"/>
      <c r="D30" s="57"/>
      <c r="E30" s="271"/>
      <c r="F30" s="57"/>
      <c r="G30" s="57"/>
      <c r="H30" s="271"/>
      <c r="I30" s="57"/>
      <c r="J30" s="57"/>
      <c r="K30" s="271"/>
      <c r="L30" s="58"/>
      <c r="M30" s="686"/>
      <c r="N30" s="686"/>
      <c r="O30" s="745"/>
      <c r="P30" s="686"/>
      <c r="Q30" s="686"/>
      <c r="R30" s="745"/>
      <c r="S30" s="56"/>
      <c r="T30" s="56"/>
      <c r="U30" s="228"/>
      <c r="V30" s="745"/>
      <c r="W30" s="311"/>
      <c r="X30" s="56"/>
      <c r="Y30" s="228"/>
      <c r="Z30" s="56"/>
      <c r="AA30" s="56"/>
      <c r="AB30" s="228"/>
      <c r="AC30" s="56"/>
      <c r="AD30" s="56"/>
      <c r="AE30" s="228"/>
      <c r="AF30" s="312"/>
      <c r="AG30" s="59"/>
      <c r="AH30" s="59"/>
      <c r="AI30" s="230"/>
      <c r="AJ30" s="59"/>
      <c r="AK30" s="59"/>
      <c r="AL30" s="230"/>
      <c r="AM30" s="59"/>
      <c r="AN30" s="59"/>
      <c r="AO30" s="230"/>
      <c r="AP30" s="230"/>
      <c r="AQ30" s="1004"/>
      <c r="AR30" s="229"/>
      <c r="AS30" s="59"/>
      <c r="AT30" s="230"/>
      <c r="AU30" s="59"/>
      <c r="AV30" s="59"/>
      <c r="AW30" s="230"/>
      <c r="AX30" s="59"/>
      <c r="AY30" s="59"/>
      <c r="AZ30" s="230"/>
      <c r="BA30" s="230"/>
      <c r="BB30" s="229"/>
      <c r="BC30" s="59"/>
      <c r="BD30" s="230"/>
      <c r="BE30" s="59"/>
      <c r="BF30" s="59"/>
      <c r="BG30" s="230"/>
      <c r="BH30" s="59"/>
      <c r="BI30" s="59"/>
      <c r="BJ30" s="230"/>
      <c r="BK30" s="230"/>
      <c r="BL30" s="229"/>
      <c r="BM30" s="59"/>
      <c r="BN30" s="230"/>
      <c r="BO30" s="59"/>
      <c r="BP30" s="59"/>
      <c r="BQ30" s="230"/>
      <c r="BR30" s="59"/>
      <c r="BS30" s="59"/>
      <c r="BT30" s="230"/>
      <c r="BU30" s="230"/>
      <c r="BV30" s="229"/>
      <c r="BW30" s="59"/>
      <c r="BX30" s="230"/>
      <c r="BY30" s="59"/>
      <c r="BZ30" s="59"/>
      <c r="CA30" s="230"/>
      <c r="CB30" s="59"/>
      <c r="CC30" s="59"/>
      <c r="CD30" s="230"/>
      <c r="CE30" s="230"/>
      <c r="CF30" s="229"/>
      <c r="CG30" s="59"/>
      <c r="CH30" s="230"/>
      <c r="CI30" s="59"/>
      <c r="CJ30" s="59"/>
      <c r="CK30" s="230"/>
      <c r="CL30" s="59"/>
      <c r="CM30" s="59"/>
      <c r="CN30" s="230"/>
      <c r="CO30" s="230"/>
      <c r="CP30" s="229"/>
      <c r="CQ30" s="59"/>
      <c r="CR30" s="230"/>
      <c r="CS30" s="59"/>
      <c r="CT30" s="59"/>
      <c r="CU30" s="230"/>
      <c r="CV30" s="59"/>
      <c r="CW30" s="59"/>
      <c r="CX30" s="230"/>
      <c r="CY30" s="230"/>
    </row>
    <row r="31" spans="2:103" ht="13">
      <c r="B31" s="349" t="s">
        <v>67</v>
      </c>
      <c r="C31" s="316"/>
      <c r="D31" s="57"/>
      <c r="E31" s="271"/>
      <c r="F31" s="57"/>
      <c r="G31" s="57"/>
      <c r="H31" s="271"/>
      <c r="I31" s="57"/>
      <c r="J31" s="57"/>
      <c r="K31" s="271"/>
      <c r="L31" s="58"/>
      <c r="M31" s="686"/>
      <c r="N31" s="686"/>
      <c r="O31" s="745"/>
      <c r="P31" s="686"/>
      <c r="Q31" s="686"/>
      <c r="R31" s="745"/>
      <c r="S31" s="56"/>
      <c r="T31" s="56"/>
      <c r="U31" s="745"/>
      <c r="V31" s="745"/>
      <c r="W31" s="311"/>
      <c r="X31" s="56"/>
      <c r="Y31" s="228"/>
      <c r="Z31" s="56"/>
      <c r="AA31" s="56"/>
      <c r="AB31" s="228"/>
      <c r="AC31" s="56"/>
      <c r="AD31" s="56"/>
      <c r="AE31" s="228"/>
      <c r="AF31" s="312"/>
      <c r="AG31" s="59"/>
      <c r="AH31" s="59"/>
      <c r="AI31" s="230"/>
      <c r="AJ31" s="59"/>
      <c r="AK31" s="59"/>
      <c r="AL31" s="230"/>
      <c r="AM31" s="59"/>
      <c r="AN31" s="59"/>
      <c r="AO31" s="230"/>
      <c r="AP31" s="230"/>
      <c r="AQ31" s="1004"/>
      <c r="AR31" s="229"/>
      <c r="AS31" s="59"/>
      <c r="AT31" s="230"/>
      <c r="AU31" s="59"/>
      <c r="AV31" s="59"/>
      <c r="AW31" s="230"/>
      <c r="AX31" s="59"/>
      <c r="AY31" s="59"/>
      <c r="AZ31" s="230"/>
      <c r="BA31" s="230"/>
      <c r="BB31" s="229"/>
      <c r="BC31" s="59"/>
      <c r="BD31" s="230"/>
      <c r="BE31" s="59"/>
      <c r="BF31" s="59"/>
      <c r="BG31" s="230"/>
      <c r="BH31" s="59"/>
      <c r="BI31" s="59"/>
      <c r="BJ31" s="230"/>
      <c r="BK31" s="230"/>
      <c r="BL31" s="229"/>
      <c r="BM31" s="59"/>
      <c r="BN31" s="230"/>
      <c r="BO31" s="59"/>
      <c r="BP31" s="59"/>
      <c r="BQ31" s="230"/>
      <c r="BR31" s="59"/>
      <c r="BS31" s="59"/>
      <c r="BT31" s="230"/>
      <c r="BU31" s="230"/>
      <c r="BV31" s="229"/>
      <c r="BW31" s="59"/>
      <c r="BX31" s="230"/>
      <c r="BY31" s="59"/>
      <c r="BZ31" s="59"/>
      <c r="CA31" s="230"/>
      <c r="CB31" s="59"/>
      <c r="CC31" s="59"/>
      <c r="CD31" s="230"/>
      <c r="CE31" s="230"/>
      <c r="CF31" s="229"/>
      <c r="CG31" s="59"/>
      <c r="CH31" s="230"/>
      <c r="CI31" s="59"/>
      <c r="CJ31" s="59"/>
      <c r="CK31" s="230"/>
      <c r="CL31" s="59"/>
      <c r="CM31" s="59"/>
      <c r="CN31" s="230"/>
      <c r="CO31" s="230"/>
      <c r="CP31" s="229"/>
      <c r="CQ31" s="59"/>
      <c r="CR31" s="230"/>
      <c r="CS31" s="59"/>
      <c r="CT31" s="59"/>
      <c r="CU31" s="230"/>
      <c r="CV31" s="59"/>
      <c r="CW31" s="59"/>
      <c r="CX31" s="230"/>
      <c r="CY31" s="230"/>
    </row>
    <row r="32" spans="2:103" ht="13">
      <c r="B32" s="146" t="s">
        <v>66</v>
      </c>
      <c r="C32" s="316"/>
      <c r="D32" s="57"/>
      <c r="E32" s="271"/>
      <c r="F32" s="57"/>
      <c r="G32" s="57"/>
      <c r="H32" s="271"/>
      <c r="I32" s="57"/>
      <c r="J32" s="57"/>
      <c r="K32" s="271"/>
      <c r="L32" s="58"/>
      <c r="M32" s="686"/>
      <c r="N32" s="686"/>
      <c r="O32" s="745"/>
      <c r="P32" s="686"/>
      <c r="Q32" s="686"/>
      <c r="R32" s="745"/>
      <c r="S32" s="56"/>
      <c r="T32" s="56"/>
      <c r="U32" s="228"/>
      <c r="V32" s="745"/>
      <c r="W32" s="311"/>
      <c r="X32" s="56"/>
      <c r="Y32" s="228"/>
      <c r="Z32" s="56"/>
      <c r="AA32" s="56"/>
      <c r="AB32" s="228"/>
      <c r="AC32" s="56"/>
      <c r="AD32" s="56"/>
      <c r="AE32" s="228"/>
      <c r="AF32" s="312"/>
      <c r="AG32" s="59"/>
      <c r="AH32" s="59"/>
      <c r="AI32" s="230"/>
      <c r="AJ32" s="59"/>
      <c r="AK32" s="59"/>
      <c r="AL32" s="230"/>
      <c r="AM32" s="59"/>
      <c r="AN32" s="59"/>
      <c r="AO32" s="230"/>
      <c r="AP32" s="230"/>
      <c r="AQ32" s="1004"/>
      <c r="AR32" s="229"/>
      <c r="AS32" s="59"/>
      <c r="AT32" s="230"/>
      <c r="AU32" s="59"/>
      <c r="AV32" s="59"/>
      <c r="AW32" s="230"/>
      <c r="AX32" s="59"/>
      <c r="AY32" s="59"/>
      <c r="AZ32" s="230"/>
      <c r="BA32" s="230"/>
      <c r="BB32" s="229"/>
      <c r="BC32" s="59"/>
      <c r="BD32" s="230"/>
      <c r="BE32" s="59"/>
      <c r="BF32" s="59"/>
      <c r="BG32" s="230"/>
      <c r="BH32" s="59"/>
      <c r="BI32" s="59"/>
      <c r="BJ32" s="230"/>
      <c r="BK32" s="230"/>
      <c r="BL32" s="229"/>
      <c r="BM32" s="59"/>
      <c r="BN32" s="230"/>
      <c r="BO32" s="59"/>
      <c r="BP32" s="59"/>
      <c r="BQ32" s="230"/>
      <c r="BR32" s="59"/>
      <c r="BS32" s="59"/>
      <c r="BT32" s="230"/>
      <c r="BU32" s="230"/>
      <c r="BV32" s="229"/>
      <c r="BW32" s="59"/>
      <c r="BX32" s="230"/>
      <c r="BY32" s="59"/>
      <c r="BZ32" s="59"/>
      <c r="CA32" s="230"/>
      <c r="CB32" s="59"/>
      <c r="CC32" s="59"/>
      <c r="CD32" s="230"/>
      <c r="CE32" s="230"/>
      <c r="CF32" s="229"/>
      <c r="CG32" s="59"/>
      <c r="CH32" s="230"/>
      <c r="CI32" s="59"/>
      <c r="CJ32" s="59"/>
      <c r="CK32" s="230"/>
      <c r="CL32" s="59"/>
      <c r="CM32" s="59"/>
      <c r="CN32" s="230"/>
      <c r="CO32" s="230"/>
      <c r="CP32" s="229"/>
      <c r="CQ32" s="59"/>
      <c r="CR32" s="230"/>
      <c r="CS32" s="59"/>
      <c r="CT32" s="59"/>
      <c r="CU32" s="230"/>
      <c r="CV32" s="59"/>
      <c r="CW32" s="59"/>
      <c r="CX32" s="230"/>
      <c r="CY32" s="230"/>
    </row>
    <row r="33" spans="2:103" ht="14" thickBot="1">
      <c r="B33" s="238" t="s">
        <v>4</v>
      </c>
      <c r="C33" s="281"/>
      <c r="D33" s="227"/>
      <c r="E33" s="273"/>
      <c r="F33" s="227"/>
      <c r="G33" s="227"/>
      <c r="H33" s="273"/>
      <c r="I33" s="227"/>
      <c r="J33" s="227"/>
      <c r="K33" s="273"/>
      <c r="L33" s="274"/>
      <c r="M33" s="746"/>
      <c r="N33" s="746"/>
      <c r="O33" s="747"/>
      <c r="P33" s="746"/>
      <c r="Q33" s="746"/>
      <c r="R33" s="747"/>
      <c r="S33" s="231"/>
      <c r="T33" s="231"/>
      <c r="U33" s="232"/>
      <c r="V33" s="747"/>
      <c r="W33" s="297"/>
      <c r="X33" s="231"/>
      <c r="Y33" s="232"/>
      <c r="Z33" s="231"/>
      <c r="AA33" s="231"/>
      <c r="AB33" s="232"/>
      <c r="AC33" s="231"/>
      <c r="AD33" s="231"/>
      <c r="AE33" s="232"/>
      <c r="AF33" s="313"/>
      <c r="AG33" s="182"/>
      <c r="AH33" s="182"/>
      <c r="AI33" s="234"/>
      <c r="AJ33" s="182"/>
      <c r="AK33" s="182"/>
      <c r="AL33" s="234"/>
      <c r="AM33" s="182"/>
      <c r="AN33" s="182"/>
      <c r="AO33" s="234"/>
      <c r="AP33" s="234"/>
      <c r="AQ33" s="1004"/>
      <c r="AR33" s="233"/>
      <c r="AS33" s="182"/>
      <c r="AT33" s="234"/>
      <c r="AU33" s="182"/>
      <c r="AV33" s="182"/>
      <c r="AW33" s="234"/>
      <c r="AX33" s="182"/>
      <c r="AY33" s="182"/>
      <c r="AZ33" s="234"/>
      <c r="BA33" s="234"/>
      <c r="BB33" s="233"/>
      <c r="BC33" s="182"/>
      <c r="BD33" s="234"/>
      <c r="BE33" s="182"/>
      <c r="BF33" s="182"/>
      <c r="BG33" s="234"/>
      <c r="BH33" s="182"/>
      <c r="BI33" s="182"/>
      <c r="BJ33" s="234"/>
      <c r="BK33" s="234"/>
      <c r="BL33" s="233"/>
      <c r="BM33" s="182"/>
      <c r="BN33" s="234"/>
      <c r="BO33" s="182"/>
      <c r="BP33" s="182"/>
      <c r="BQ33" s="234"/>
      <c r="BR33" s="182"/>
      <c r="BS33" s="182"/>
      <c r="BT33" s="234"/>
      <c r="BU33" s="234"/>
      <c r="BV33" s="233"/>
      <c r="BW33" s="182"/>
      <c r="BX33" s="234"/>
      <c r="BY33" s="182"/>
      <c r="BZ33" s="182"/>
      <c r="CA33" s="234"/>
      <c r="CB33" s="182"/>
      <c r="CC33" s="182"/>
      <c r="CD33" s="234"/>
      <c r="CE33" s="234"/>
      <c r="CF33" s="233"/>
      <c r="CG33" s="182"/>
      <c r="CH33" s="234"/>
      <c r="CI33" s="182"/>
      <c r="CJ33" s="182"/>
      <c r="CK33" s="234"/>
      <c r="CL33" s="182"/>
      <c r="CM33" s="182"/>
      <c r="CN33" s="234"/>
      <c r="CO33" s="234"/>
      <c r="CP33" s="233"/>
      <c r="CQ33" s="182"/>
      <c r="CR33" s="234"/>
      <c r="CS33" s="182"/>
      <c r="CT33" s="182"/>
      <c r="CU33" s="234"/>
      <c r="CV33" s="182"/>
      <c r="CW33" s="182"/>
      <c r="CX33" s="234"/>
      <c r="CY33" s="234"/>
    </row>
    <row r="34" spans="2:103" ht="14" thickBot="1">
      <c r="AQ34" s="1004"/>
    </row>
    <row r="35" spans="2:103" ht="13">
      <c r="B35" s="387" t="s">
        <v>18</v>
      </c>
      <c r="C35" s="388"/>
      <c r="D35" s="388"/>
      <c r="E35" s="388"/>
      <c r="F35" s="388"/>
      <c r="G35" s="388"/>
      <c r="H35" s="388"/>
      <c r="I35" s="388"/>
      <c r="J35" s="388"/>
      <c r="K35" s="388"/>
      <c r="L35" s="388"/>
      <c r="M35" s="235"/>
      <c r="N35" s="235"/>
      <c r="O35" s="235"/>
      <c r="P35" s="235"/>
      <c r="Q35" s="235"/>
      <c r="R35" s="235"/>
      <c r="S35" s="235"/>
      <c r="T35" s="235"/>
      <c r="U35" s="235"/>
      <c r="V35" s="235"/>
      <c r="W35" s="235"/>
      <c r="X35" s="235"/>
      <c r="Y35" s="235"/>
      <c r="Z35" s="235"/>
      <c r="AA35" s="235"/>
      <c r="AB35" s="235"/>
      <c r="AC35" s="235"/>
      <c r="AD35" s="235"/>
      <c r="AE35" s="235"/>
      <c r="AF35" s="235"/>
      <c r="AG35" s="389">
        <f>'T1_CG vs CNG'!AD146</f>
        <v>0</v>
      </c>
      <c r="AH35" s="389">
        <f>'T1_CG vs CNG'!AE146</f>
        <v>0</v>
      </c>
      <c r="AI35" s="389">
        <f>'T1_CG vs CNG'!AF146</f>
        <v>0</v>
      </c>
      <c r="AJ35" s="389">
        <f>'T1_CG vs CNG'!AG146</f>
        <v>0</v>
      </c>
      <c r="AK35" s="389">
        <f>'T1_CG vs CNG'!AH146</f>
        <v>0</v>
      </c>
      <c r="AL35" s="389">
        <f>'T1_CG vs CNG'!AI146</f>
        <v>0</v>
      </c>
      <c r="AM35" s="389">
        <f>'T1_CG vs CNG'!AJ146</f>
        <v>0</v>
      </c>
      <c r="AN35" s="389">
        <f>'T1_CG vs CNG'!AK146</f>
        <v>0</v>
      </c>
      <c r="AO35" s="389">
        <f>'T1_CG vs CNG'!AL146</f>
        <v>0</v>
      </c>
      <c r="AP35" s="389">
        <f>'T1_CG vs CNG'!AM146</f>
        <v>0</v>
      </c>
      <c r="AQ35" s="1004"/>
      <c r="AR35" s="389">
        <f>'T1_CG vs CNG'!AN146</f>
        <v>0</v>
      </c>
      <c r="AS35" s="389">
        <f>'T1_CG vs CNG'!AO146</f>
        <v>0</v>
      </c>
      <c r="AT35" s="389" t="e">
        <f>'T1_CG vs CNG'!#REF!</f>
        <v>#REF!</v>
      </c>
      <c r="AU35" s="389" t="e">
        <f>'T1_CG vs CNG'!#REF!</f>
        <v>#REF!</v>
      </c>
      <c r="AV35" s="389" t="e">
        <f>'T1_CG vs CNG'!#REF!</f>
        <v>#REF!</v>
      </c>
      <c r="AW35" s="389" t="e">
        <f>'T1_CG vs CNG'!#REF!</f>
        <v>#REF!</v>
      </c>
      <c r="AX35" s="389" t="e">
        <f>'T1_CG vs CNG'!#REF!</f>
        <v>#REF!</v>
      </c>
      <c r="AY35" s="389" t="e">
        <f>'T1_CG vs CNG'!#REF!</f>
        <v>#REF!</v>
      </c>
      <c r="AZ35" s="389" t="e">
        <f>'T1_CG vs CNG'!#REF!</f>
        <v>#REF!</v>
      </c>
      <c r="BA35" s="389" t="e">
        <f>'T1_CG vs CNG'!#REF!</f>
        <v>#REF!</v>
      </c>
      <c r="BB35" s="389" t="e">
        <f>'T1_CG vs CNG'!#REF!</f>
        <v>#REF!</v>
      </c>
      <c r="BC35" s="389" t="e">
        <f>'T1_CG vs CNG'!#REF!</f>
        <v>#REF!</v>
      </c>
      <c r="BD35" s="389" t="e">
        <f>'T1_CG vs CNG'!#REF!</f>
        <v>#REF!</v>
      </c>
      <c r="BE35" s="389" t="e">
        <f>'T1_CG vs CNG'!#REF!</f>
        <v>#REF!</v>
      </c>
      <c r="BF35" s="389" t="e">
        <f>'T1_CG vs CNG'!#REF!</f>
        <v>#REF!</v>
      </c>
      <c r="BG35" s="389" t="e">
        <f>'T1_CG vs CNG'!#REF!</f>
        <v>#REF!</v>
      </c>
      <c r="BH35" s="389" t="e">
        <f>'T1_CG vs CNG'!#REF!</f>
        <v>#REF!</v>
      </c>
      <c r="BI35" s="389" t="e">
        <f>'T1_CG vs CNG'!#REF!</f>
        <v>#REF!</v>
      </c>
      <c r="BJ35" s="389" t="e">
        <f>'T1_CG vs CNG'!#REF!</f>
        <v>#REF!</v>
      </c>
      <c r="BK35" s="389" t="e">
        <f>'T1_CG vs CNG'!#REF!</f>
        <v>#REF!</v>
      </c>
      <c r="BL35" s="389" t="e">
        <f>'T1_CG vs CNG'!#REF!</f>
        <v>#REF!</v>
      </c>
      <c r="BM35" s="389" t="e">
        <f>'T1_CG vs CNG'!#REF!</f>
        <v>#REF!</v>
      </c>
      <c r="BN35" s="389" t="e">
        <f>'T1_CG vs CNG'!#REF!</f>
        <v>#REF!</v>
      </c>
      <c r="BO35" s="389" t="e">
        <f>'T1_CG vs CNG'!#REF!</f>
        <v>#REF!</v>
      </c>
      <c r="BP35" s="389" t="e">
        <f>'T1_CG vs CNG'!#REF!</f>
        <v>#REF!</v>
      </c>
      <c r="BQ35" s="389" t="e">
        <f>'T1_CG vs CNG'!#REF!</f>
        <v>#REF!</v>
      </c>
      <c r="BR35" s="389" t="e">
        <f>'T1_CG vs CNG'!#REF!</f>
        <v>#REF!</v>
      </c>
      <c r="BS35" s="389" t="e">
        <f>'T1_CG vs CNG'!#REF!</f>
        <v>#REF!</v>
      </c>
      <c r="BT35" s="389" t="e">
        <f>'T1_CG vs CNG'!#REF!</f>
        <v>#REF!</v>
      </c>
      <c r="BU35" s="389" t="e">
        <f>'T1_CG vs CNG'!#REF!</f>
        <v>#REF!</v>
      </c>
      <c r="BV35" s="389" t="e">
        <f>'T1_CG vs CNG'!#REF!</f>
        <v>#REF!</v>
      </c>
      <c r="BW35" s="389" t="e">
        <f>'T1_CG vs CNG'!#REF!</f>
        <v>#REF!</v>
      </c>
      <c r="BX35" s="389" t="e">
        <f>'T1_CG vs CNG'!#REF!</f>
        <v>#REF!</v>
      </c>
      <c r="BY35" s="389" t="e">
        <f>'T1_CG vs CNG'!#REF!</f>
        <v>#REF!</v>
      </c>
      <c r="BZ35" s="389" t="e">
        <f>'T1_CG vs CNG'!#REF!</f>
        <v>#REF!</v>
      </c>
      <c r="CA35" s="389" t="e">
        <f>'T1_CG vs CNG'!#REF!</f>
        <v>#REF!</v>
      </c>
      <c r="CB35" s="389" t="e">
        <f>'T1_CG vs CNG'!#REF!</f>
        <v>#REF!</v>
      </c>
      <c r="CC35" s="389" t="e">
        <f>'T1_CG vs CNG'!#REF!</f>
        <v>#REF!</v>
      </c>
      <c r="CD35" s="389" t="e">
        <f>'T1_CG vs CNG'!#REF!</f>
        <v>#REF!</v>
      </c>
      <c r="CE35" s="389" t="e">
        <f>'T1_CG vs CNG'!#REF!</f>
        <v>#REF!</v>
      </c>
      <c r="CF35" s="389" t="e">
        <f>'T1_CG vs CNG'!#REF!</f>
        <v>#REF!</v>
      </c>
      <c r="CG35" s="389" t="e">
        <f>'T1_CG vs CNG'!#REF!</f>
        <v>#REF!</v>
      </c>
      <c r="CH35" s="389" t="e">
        <f>'T1_CG vs CNG'!#REF!</f>
        <v>#REF!</v>
      </c>
      <c r="CI35" s="389" t="e">
        <f>'T1_CG vs CNG'!#REF!</f>
        <v>#REF!</v>
      </c>
      <c r="CJ35" s="389" t="e">
        <f>'T1_CG vs CNG'!#REF!</f>
        <v>#REF!</v>
      </c>
      <c r="CK35" s="389" t="e">
        <f>'T1_CG vs CNG'!#REF!</f>
        <v>#REF!</v>
      </c>
      <c r="CL35" s="389" t="e">
        <f>'T1_CG vs CNG'!#REF!</f>
        <v>#REF!</v>
      </c>
      <c r="CM35" s="389" t="e">
        <f>'T1_CG vs CNG'!#REF!</f>
        <v>#REF!</v>
      </c>
      <c r="CN35" s="389" t="e">
        <f>'T1_CG vs CNG'!#REF!</f>
        <v>#REF!</v>
      </c>
      <c r="CO35" s="389" t="e">
        <f>'T1_CG vs CNG'!#REF!</f>
        <v>#REF!</v>
      </c>
      <c r="CP35" s="389" t="e">
        <f>'T1_CG vs CNG'!#REF!</f>
        <v>#REF!</v>
      </c>
      <c r="CQ35" s="389" t="e">
        <f>'T1_CG vs CNG'!#REF!</f>
        <v>#REF!</v>
      </c>
      <c r="CR35" s="389" t="e">
        <f>'T1_CG vs CNG'!#REF!</f>
        <v>#REF!</v>
      </c>
      <c r="CS35" s="389" t="e">
        <f>'T1_CG vs CNG'!#REF!</f>
        <v>#REF!</v>
      </c>
      <c r="CT35" s="389" t="e">
        <f>'T1_CG vs CNG'!#REF!</f>
        <v>#REF!</v>
      </c>
      <c r="CU35" s="389" t="e">
        <f>'T1_CG vs CNG'!#REF!</f>
        <v>#REF!</v>
      </c>
      <c r="CV35" s="389" t="e">
        <f>'T1_CG vs CNG'!#REF!</f>
        <v>#REF!</v>
      </c>
      <c r="CW35" s="389" t="e">
        <f>'T1_CG vs CNG'!#REF!</f>
        <v>#REF!</v>
      </c>
      <c r="CX35" s="389" t="e">
        <f>'T1_CG vs CNG'!#REF!</f>
        <v>#REF!</v>
      </c>
      <c r="CY35" s="390" t="e">
        <f>'T1_CG vs CNG'!#REF!</f>
        <v>#REF!</v>
      </c>
    </row>
    <row r="36" spans="2:103" ht="13">
      <c r="B36" s="189" t="s">
        <v>20</v>
      </c>
      <c r="C36" s="385"/>
      <c r="D36" s="385"/>
      <c r="E36" s="385"/>
      <c r="F36" s="385"/>
      <c r="G36" s="385"/>
      <c r="H36" s="385"/>
      <c r="I36" s="385"/>
      <c r="J36" s="385"/>
      <c r="K36" s="385"/>
      <c r="L36" s="385"/>
      <c r="M36" s="59"/>
      <c r="N36" s="59"/>
      <c r="O36" s="59"/>
      <c r="P36" s="59"/>
      <c r="Q36" s="59"/>
      <c r="R36" s="59"/>
      <c r="S36" s="59"/>
      <c r="T36" s="59"/>
      <c r="U36" s="59"/>
      <c r="V36" s="59"/>
      <c r="W36" s="59"/>
      <c r="X36" s="59"/>
      <c r="Y36" s="59"/>
      <c r="Z36" s="59"/>
      <c r="AA36" s="59"/>
      <c r="AB36" s="59"/>
      <c r="AC36" s="59"/>
      <c r="AD36" s="59"/>
      <c r="AE36" s="59"/>
      <c r="AF36" s="59"/>
      <c r="AG36" s="386">
        <f>'T1_CG vs CNG'!AD147</f>
        <v>0</v>
      </c>
      <c r="AH36" s="386">
        <f>'T1_CG vs CNG'!AE147</f>
        <v>0</v>
      </c>
      <c r="AI36" s="386">
        <f>'T1_CG vs CNG'!AF147</f>
        <v>0</v>
      </c>
      <c r="AJ36" s="386">
        <f>'T1_CG vs CNG'!AG147</f>
        <v>0</v>
      </c>
      <c r="AK36" s="386">
        <f>'T1_CG vs CNG'!AH147</f>
        <v>0</v>
      </c>
      <c r="AL36" s="386">
        <f>'T1_CG vs CNG'!AI147</f>
        <v>0</v>
      </c>
      <c r="AM36" s="386">
        <f>'T1_CG vs CNG'!AJ147</f>
        <v>0</v>
      </c>
      <c r="AN36" s="386">
        <f>'T1_CG vs CNG'!AK147</f>
        <v>0</v>
      </c>
      <c r="AO36" s="386">
        <f>'T1_CG vs CNG'!AL147</f>
        <v>0</v>
      </c>
      <c r="AP36" s="386">
        <f>'T1_CG vs CNG'!AM147</f>
        <v>0</v>
      </c>
      <c r="AQ36" s="1004"/>
      <c r="AR36" s="386">
        <f>'T1_CG vs CNG'!AN147</f>
        <v>0</v>
      </c>
      <c r="AS36" s="386">
        <f>'T1_CG vs CNG'!AO147</f>
        <v>0</v>
      </c>
      <c r="AT36" s="386" t="e">
        <f>'T1_CG vs CNG'!#REF!</f>
        <v>#REF!</v>
      </c>
      <c r="AU36" s="386" t="e">
        <f>'T1_CG vs CNG'!#REF!</f>
        <v>#REF!</v>
      </c>
      <c r="AV36" s="386" t="e">
        <f>'T1_CG vs CNG'!#REF!</f>
        <v>#REF!</v>
      </c>
      <c r="AW36" s="386" t="e">
        <f>'T1_CG vs CNG'!#REF!</f>
        <v>#REF!</v>
      </c>
      <c r="AX36" s="386" t="e">
        <f>'T1_CG vs CNG'!#REF!</f>
        <v>#REF!</v>
      </c>
      <c r="AY36" s="386" t="e">
        <f>'T1_CG vs CNG'!#REF!</f>
        <v>#REF!</v>
      </c>
      <c r="AZ36" s="386" t="e">
        <f>'T1_CG vs CNG'!#REF!</f>
        <v>#REF!</v>
      </c>
      <c r="BA36" s="386" t="e">
        <f>'T1_CG vs CNG'!#REF!</f>
        <v>#REF!</v>
      </c>
      <c r="BB36" s="386" t="e">
        <f>'T1_CG vs CNG'!#REF!</f>
        <v>#REF!</v>
      </c>
      <c r="BC36" s="386" t="e">
        <f>'T1_CG vs CNG'!#REF!</f>
        <v>#REF!</v>
      </c>
      <c r="BD36" s="386" t="e">
        <f>'T1_CG vs CNG'!#REF!</f>
        <v>#REF!</v>
      </c>
      <c r="BE36" s="386" t="e">
        <f>'T1_CG vs CNG'!#REF!</f>
        <v>#REF!</v>
      </c>
      <c r="BF36" s="386" t="e">
        <f>'T1_CG vs CNG'!#REF!</f>
        <v>#REF!</v>
      </c>
      <c r="BG36" s="386" t="e">
        <f>'T1_CG vs CNG'!#REF!</f>
        <v>#REF!</v>
      </c>
      <c r="BH36" s="386" t="e">
        <f>'T1_CG vs CNG'!#REF!</f>
        <v>#REF!</v>
      </c>
      <c r="BI36" s="386" t="e">
        <f>'T1_CG vs CNG'!#REF!</f>
        <v>#REF!</v>
      </c>
      <c r="BJ36" s="386" t="e">
        <f>'T1_CG vs CNG'!#REF!</f>
        <v>#REF!</v>
      </c>
      <c r="BK36" s="386" t="e">
        <f>'T1_CG vs CNG'!#REF!</f>
        <v>#REF!</v>
      </c>
      <c r="BL36" s="386" t="e">
        <f>'T1_CG vs CNG'!#REF!</f>
        <v>#REF!</v>
      </c>
      <c r="BM36" s="386" t="e">
        <f>'T1_CG vs CNG'!#REF!</f>
        <v>#REF!</v>
      </c>
      <c r="BN36" s="386" t="e">
        <f>'T1_CG vs CNG'!#REF!</f>
        <v>#REF!</v>
      </c>
      <c r="BO36" s="386" t="e">
        <f>'T1_CG vs CNG'!#REF!</f>
        <v>#REF!</v>
      </c>
      <c r="BP36" s="386" t="e">
        <f>'T1_CG vs CNG'!#REF!</f>
        <v>#REF!</v>
      </c>
      <c r="BQ36" s="386" t="e">
        <f>'T1_CG vs CNG'!#REF!</f>
        <v>#REF!</v>
      </c>
      <c r="BR36" s="386" t="e">
        <f>'T1_CG vs CNG'!#REF!</f>
        <v>#REF!</v>
      </c>
      <c r="BS36" s="386" t="e">
        <f>'T1_CG vs CNG'!#REF!</f>
        <v>#REF!</v>
      </c>
      <c r="BT36" s="386" t="e">
        <f>'T1_CG vs CNG'!#REF!</f>
        <v>#REF!</v>
      </c>
      <c r="BU36" s="386" t="e">
        <f>'T1_CG vs CNG'!#REF!</f>
        <v>#REF!</v>
      </c>
      <c r="BV36" s="386" t="e">
        <f>'T1_CG vs CNG'!#REF!</f>
        <v>#REF!</v>
      </c>
      <c r="BW36" s="386" t="e">
        <f>'T1_CG vs CNG'!#REF!</f>
        <v>#REF!</v>
      </c>
      <c r="BX36" s="386" t="e">
        <f>'T1_CG vs CNG'!#REF!</f>
        <v>#REF!</v>
      </c>
      <c r="BY36" s="386" t="e">
        <f>'T1_CG vs CNG'!#REF!</f>
        <v>#REF!</v>
      </c>
      <c r="BZ36" s="386" t="e">
        <f>'T1_CG vs CNG'!#REF!</f>
        <v>#REF!</v>
      </c>
      <c r="CA36" s="386" t="e">
        <f>'T1_CG vs CNG'!#REF!</f>
        <v>#REF!</v>
      </c>
      <c r="CB36" s="386" t="e">
        <f>'T1_CG vs CNG'!#REF!</f>
        <v>#REF!</v>
      </c>
      <c r="CC36" s="386" t="e">
        <f>'T1_CG vs CNG'!#REF!</f>
        <v>#REF!</v>
      </c>
      <c r="CD36" s="386" t="e">
        <f>'T1_CG vs CNG'!#REF!</f>
        <v>#REF!</v>
      </c>
      <c r="CE36" s="386" t="e">
        <f>'T1_CG vs CNG'!#REF!</f>
        <v>#REF!</v>
      </c>
      <c r="CF36" s="386" t="e">
        <f>'T1_CG vs CNG'!#REF!</f>
        <v>#REF!</v>
      </c>
      <c r="CG36" s="386" t="e">
        <f>'T1_CG vs CNG'!#REF!</f>
        <v>#REF!</v>
      </c>
      <c r="CH36" s="386" t="e">
        <f>'T1_CG vs CNG'!#REF!</f>
        <v>#REF!</v>
      </c>
      <c r="CI36" s="386" t="e">
        <f>'T1_CG vs CNG'!#REF!</f>
        <v>#REF!</v>
      </c>
      <c r="CJ36" s="386" t="e">
        <f>'T1_CG vs CNG'!#REF!</f>
        <v>#REF!</v>
      </c>
      <c r="CK36" s="386" t="e">
        <f>'T1_CG vs CNG'!#REF!</f>
        <v>#REF!</v>
      </c>
      <c r="CL36" s="386" t="e">
        <f>'T1_CG vs CNG'!#REF!</f>
        <v>#REF!</v>
      </c>
      <c r="CM36" s="386" t="e">
        <f>'T1_CG vs CNG'!#REF!</f>
        <v>#REF!</v>
      </c>
      <c r="CN36" s="386" t="e">
        <f>'T1_CG vs CNG'!#REF!</f>
        <v>#REF!</v>
      </c>
      <c r="CO36" s="386" t="e">
        <f>'T1_CG vs CNG'!#REF!</f>
        <v>#REF!</v>
      </c>
      <c r="CP36" s="386" t="e">
        <f>'T1_CG vs CNG'!#REF!</f>
        <v>#REF!</v>
      </c>
      <c r="CQ36" s="386" t="e">
        <f>'T1_CG vs CNG'!#REF!</f>
        <v>#REF!</v>
      </c>
      <c r="CR36" s="386" t="e">
        <f>'T1_CG vs CNG'!#REF!</f>
        <v>#REF!</v>
      </c>
      <c r="CS36" s="386" t="e">
        <f>'T1_CG vs CNG'!#REF!</f>
        <v>#REF!</v>
      </c>
      <c r="CT36" s="386" t="e">
        <f>'T1_CG vs CNG'!#REF!</f>
        <v>#REF!</v>
      </c>
      <c r="CU36" s="386" t="e">
        <f>'T1_CG vs CNG'!#REF!</f>
        <v>#REF!</v>
      </c>
      <c r="CV36" s="386" t="e">
        <f>'T1_CG vs CNG'!#REF!</f>
        <v>#REF!</v>
      </c>
      <c r="CW36" s="386" t="e">
        <f>'T1_CG vs CNG'!#REF!</f>
        <v>#REF!</v>
      </c>
      <c r="CX36" s="386" t="e">
        <f>'T1_CG vs CNG'!#REF!</f>
        <v>#REF!</v>
      </c>
      <c r="CY36" s="391" t="e">
        <f>'T1_CG vs CNG'!#REF!</f>
        <v>#REF!</v>
      </c>
    </row>
    <row r="37" spans="2:103" ht="13">
      <c r="B37" s="190" t="s">
        <v>19</v>
      </c>
      <c r="C37" s="385"/>
      <c r="D37" s="385"/>
      <c r="E37" s="385"/>
      <c r="F37" s="385"/>
      <c r="G37" s="385"/>
      <c r="H37" s="385"/>
      <c r="I37" s="385"/>
      <c r="J37" s="385"/>
      <c r="K37" s="385"/>
      <c r="L37" s="385"/>
      <c r="M37" s="59"/>
      <c r="N37" s="59"/>
      <c r="O37" s="59"/>
      <c r="P37" s="59"/>
      <c r="Q37" s="59"/>
      <c r="R37" s="59"/>
      <c r="S37" s="59"/>
      <c r="T37" s="59"/>
      <c r="U37" s="59"/>
      <c r="V37" s="59"/>
      <c r="W37" s="59"/>
      <c r="X37" s="59"/>
      <c r="Y37" s="59"/>
      <c r="Z37" s="59"/>
      <c r="AA37" s="59"/>
      <c r="AB37" s="59"/>
      <c r="AC37" s="59"/>
      <c r="AD37" s="59"/>
      <c r="AE37" s="59"/>
      <c r="AF37" s="59"/>
      <c r="AG37" s="386">
        <f>'T1_CG vs CNG'!AD148</f>
        <v>0</v>
      </c>
      <c r="AH37" s="386">
        <f>'T1_CG vs CNG'!AE148</f>
        <v>0</v>
      </c>
      <c r="AI37" s="386">
        <f>'T1_CG vs CNG'!AF148</f>
        <v>0</v>
      </c>
      <c r="AJ37" s="386">
        <f>'T1_CG vs CNG'!AG148</f>
        <v>0</v>
      </c>
      <c r="AK37" s="386">
        <f>'T1_CG vs CNG'!AH148</f>
        <v>0</v>
      </c>
      <c r="AL37" s="386">
        <f>'T1_CG vs CNG'!AI148</f>
        <v>0</v>
      </c>
      <c r="AM37" s="386">
        <f>'T1_CG vs CNG'!AJ148</f>
        <v>0</v>
      </c>
      <c r="AN37" s="386">
        <f>'T1_CG vs CNG'!AK148</f>
        <v>0</v>
      </c>
      <c r="AO37" s="386">
        <f>'T1_CG vs CNG'!AL148</f>
        <v>0</v>
      </c>
      <c r="AP37" s="386">
        <f>'T1_CG vs CNG'!AM148</f>
        <v>0</v>
      </c>
      <c r="AQ37" s="1004"/>
      <c r="AR37" s="386">
        <f>'T1_CG vs CNG'!AN148</f>
        <v>0</v>
      </c>
      <c r="AS37" s="386">
        <f>'T1_CG vs CNG'!AO148</f>
        <v>0</v>
      </c>
      <c r="AT37" s="386" t="e">
        <f>'T1_CG vs CNG'!#REF!</f>
        <v>#REF!</v>
      </c>
      <c r="AU37" s="386" t="e">
        <f>'T1_CG vs CNG'!#REF!</f>
        <v>#REF!</v>
      </c>
      <c r="AV37" s="386" t="e">
        <f>'T1_CG vs CNG'!#REF!</f>
        <v>#REF!</v>
      </c>
      <c r="AW37" s="386" t="e">
        <f>'T1_CG vs CNG'!#REF!</f>
        <v>#REF!</v>
      </c>
      <c r="AX37" s="386" t="e">
        <f>'T1_CG vs CNG'!#REF!</f>
        <v>#REF!</v>
      </c>
      <c r="AY37" s="386" t="e">
        <f>'T1_CG vs CNG'!#REF!</f>
        <v>#REF!</v>
      </c>
      <c r="AZ37" s="386" t="e">
        <f>'T1_CG vs CNG'!#REF!</f>
        <v>#REF!</v>
      </c>
      <c r="BA37" s="386" t="e">
        <f>'T1_CG vs CNG'!#REF!</f>
        <v>#REF!</v>
      </c>
      <c r="BB37" s="386" t="e">
        <f>'T1_CG vs CNG'!#REF!</f>
        <v>#REF!</v>
      </c>
      <c r="BC37" s="386" t="e">
        <f>'T1_CG vs CNG'!#REF!</f>
        <v>#REF!</v>
      </c>
      <c r="BD37" s="386" t="e">
        <f>'T1_CG vs CNG'!#REF!</f>
        <v>#REF!</v>
      </c>
      <c r="BE37" s="386" t="e">
        <f>'T1_CG vs CNG'!#REF!</f>
        <v>#REF!</v>
      </c>
      <c r="BF37" s="386" t="e">
        <f>'T1_CG vs CNG'!#REF!</f>
        <v>#REF!</v>
      </c>
      <c r="BG37" s="386" t="e">
        <f>'T1_CG vs CNG'!#REF!</f>
        <v>#REF!</v>
      </c>
      <c r="BH37" s="386" t="e">
        <f>'T1_CG vs CNG'!#REF!</f>
        <v>#REF!</v>
      </c>
      <c r="BI37" s="386" t="e">
        <f>'T1_CG vs CNG'!#REF!</f>
        <v>#REF!</v>
      </c>
      <c r="BJ37" s="386" t="e">
        <f>'T1_CG vs CNG'!#REF!</f>
        <v>#REF!</v>
      </c>
      <c r="BK37" s="386" t="e">
        <f>'T1_CG vs CNG'!#REF!</f>
        <v>#REF!</v>
      </c>
      <c r="BL37" s="386" t="e">
        <f>'T1_CG vs CNG'!#REF!</f>
        <v>#REF!</v>
      </c>
      <c r="BM37" s="386" t="e">
        <f>'T1_CG vs CNG'!#REF!</f>
        <v>#REF!</v>
      </c>
      <c r="BN37" s="386" t="e">
        <f>'T1_CG vs CNG'!#REF!</f>
        <v>#REF!</v>
      </c>
      <c r="BO37" s="386" t="e">
        <f>'T1_CG vs CNG'!#REF!</f>
        <v>#REF!</v>
      </c>
      <c r="BP37" s="386" t="e">
        <f>'T1_CG vs CNG'!#REF!</f>
        <v>#REF!</v>
      </c>
      <c r="BQ37" s="386" t="e">
        <f>'T1_CG vs CNG'!#REF!</f>
        <v>#REF!</v>
      </c>
      <c r="BR37" s="386" t="e">
        <f>'T1_CG vs CNG'!#REF!</f>
        <v>#REF!</v>
      </c>
      <c r="BS37" s="386" t="e">
        <f>'T1_CG vs CNG'!#REF!</f>
        <v>#REF!</v>
      </c>
      <c r="BT37" s="386" t="e">
        <f>'T1_CG vs CNG'!#REF!</f>
        <v>#REF!</v>
      </c>
      <c r="BU37" s="386" t="e">
        <f>'T1_CG vs CNG'!#REF!</f>
        <v>#REF!</v>
      </c>
      <c r="BV37" s="386" t="e">
        <f>'T1_CG vs CNG'!#REF!</f>
        <v>#REF!</v>
      </c>
      <c r="BW37" s="386" t="e">
        <f>'T1_CG vs CNG'!#REF!</f>
        <v>#REF!</v>
      </c>
      <c r="BX37" s="386" t="e">
        <f>'T1_CG vs CNG'!#REF!</f>
        <v>#REF!</v>
      </c>
      <c r="BY37" s="386" t="e">
        <f>'T1_CG vs CNG'!#REF!</f>
        <v>#REF!</v>
      </c>
      <c r="BZ37" s="386" t="e">
        <f>'T1_CG vs CNG'!#REF!</f>
        <v>#REF!</v>
      </c>
      <c r="CA37" s="386" t="e">
        <f>'T1_CG vs CNG'!#REF!</f>
        <v>#REF!</v>
      </c>
      <c r="CB37" s="386" t="e">
        <f>'T1_CG vs CNG'!#REF!</f>
        <v>#REF!</v>
      </c>
      <c r="CC37" s="386" t="e">
        <f>'T1_CG vs CNG'!#REF!</f>
        <v>#REF!</v>
      </c>
      <c r="CD37" s="386" t="e">
        <f>'T1_CG vs CNG'!#REF!</f>
        <v>#REF!</v>
      </c>
      <c r="CE37" s="386" t="e">
        <f>'T1_CG vs CNG'!#REF!</f>
        <v>#REF!</v>
      </c>
      <c r="CF37" s="386" t="e">
        <f>'T1_CG vs CNG'!#REF!</f>
        <v>#REF!</v>
      </c>
      <c r="CG37" s="386" t="e">
        <f>'T1_CG vs CNG'!#REF!</f>
        <v>#REF!</v>
      </c>
      <c r="CH37" s="386" t="e">
        <f>'T1_CG vs CNG'!#REF!</f>
        <v>#REF!</v>
      </c>
      <c r="CI37" s="386" t="e">
        <f>'T1_CG vs CNG'!#REF!</f>
        <v>#REF!</v>
      </c>
      <c r="CJ37" s="386" t="e">
        <f>'T1_CG vs CNG'!#REF!</f>
        <v>#REF!</v>
      </c>
      <c r="CK37" s="386" t="e">
        <f>'T1_CG vs CNG'!#REF!</f>
        <v>#REF!</v>
      </c>
      <c r="CL37" s="386" t="e">
        <f>'T1_CG vs CNG'!#REF!</f>
        <v>#REF!</v>
      </c>
      <c r="CM37" s="386" t="e">
        <f>'T1_CG vs CNG'!#REF!</f>
        <v>#REF!</v>
      </c>
      <c r="CN37" s="386" t="e">
        <f>'T1_CG vs CNG'!#REF!</f>
        <v>#REF!</v>
      </c>
      <c r="CO37" s="386" t="e">
        <f>'T1_CG vs CNG'!#REF!</f>
        <v>#REF!</v>
      </c>
      <c r="CP37" s="386" t="e">
        <f>'T1_CG vs CNG'!#REF!</f>
        <v>#REF!</v>
      </c>
      <c r="CQ37" s="386" t="e">
        <f>'T1_CG vs CNG'!#REF!</f>
        <v>#REF!</v>
      </c>
      <c r="CR37" s="386" t="e">
        <f>'T1_CG vs CNG'!#REF!</f>
        <v>#REF!</v>
      </c>
      <c r="CS37" s="386" t="e">
        <f>'T1_CG vs CNG'!#REF!</f>
        <v>#REF!</v>
      </c>
      <c r="CT37" s="386" t="e">
        <f>'T1_CG vs CNG'!#REF!</f>
        <v>#REF!</v>
      </c>
      <c r="CU37" s="386" t="e">
        <f>'T1_CG vs CNG'!#REF!</f>
        <v>#REF!</v>
      </c>
      <c r="CV37" s="386" t="e">
        <f>'T1_CG vs CNG'!#REF!</f>
        <v>#REF!</v>
      </c>
      <c r="CW37" s="386" t="e">
        <f>'T1_CG vs CNG'!#REF!</f>
        <v>#REF!</v>
      </c>
      <c r="CX37" s="386" t="e">
        <f>'T1_CG vs CNG'!#REF!</f>
        <v>#REF!</v>
      </c>
      <c r="CY37" s="391" t="e">
        <f>'T1_CG vs CNG'!#REF!</f>
        <v>#REF!</v>
      </c>
    </row>
    <row r="38" spans="2:103" ht="14" thickBot="1">
      <c r="B38" s="191" t="s">
        <v>4</v>
      </c>
      <c r="C38" s="392"/>
      <c r="D38" s="392"/>
      <c r="E38" s="392"/>
      <c r="F38" s="392"/>
      <c r="G38" s="392"/>
      <c r="H38" s="392"/>
      <c r="I38" s="392"/>
      <c r="J38" s="392"/>
      <c r="K38" s="392"/>
      <c r="L38" s="392"/>
      <c r="M38" s="182"/>
      <c r="N38" s="182"/>
      <c r="O38" s="182"/>
      <c r="P38" s="182"/>
      <c r="Q38" s="182"/>
      <c r="R38" s="182"/>
      <c r="S38" s="182"/>
      <c r="T38" s="182"/>
      <c r="U38" s="182"/>
      <c r="V38" s="182"/>
      <c r="W38" s="182"/>
      <c r="X38" s="182"/>
      <c r="Y38" s="182"/>
      <c r="Z38" s="182"/>
      <c r="AA38" s="182"/>
      <c r="AB38" s="182"/>
      <c r="AC38" s="182"/>
      <c r="AD38" s="182"/>
      <c r="AE38" s="182"/>
      <c r="AF38" s="182"/>
      <c r="AG38" s="393">
        <f>'T1_CG vs CNG'!AD149</f>
        <v>0</v>
      </c>
      <c r="AH38" s="393">
        <f>'T1_CG vs CNG'!AE149</f>
        <v>0</v>
      </c>
      <c r="AI38" s="393">
        <f>'T1_CG vs CNG'!AF149</f>
        <v>0</v>
      </c>
      <c r="AJ38" s="393">
        <f>'T1_CG vs CNG'!AG149</f>
        <v>0</v>
      </c>
      <c r="AK38" s="393">
        <f>'T1_CG vs CNG'!AH149</f>
        <v>0</v>
      </c>
      <c r="AL38" s="393">
        <f>'T1_CG vs CNG'!AI149</f>
        <v>0</v>
      </c>
      <c r="AM38" s="393">
        <f>'T1_CG vs CNG'!AJ149</f>
        <v>0</v>
      </c>
      <c r="AN38" s="393">
        <f>'T1_CG vs CNG'!AK149</f>
        <v>0</v>
      </c>
      <c r="AO38" s="393">
        <f>'T1_CG vs CNG'!AL149</f>
        <v>0</v>
      </c>
      <c r="AP38" s="393">
        <f>'T1_CG vs CNG'!AM149</f>
        <v>0</v>
      </c>
      <c r="AQ38" s="1004"/>
      <c r="AR38" s="393">
        <f>'T1_CG vs CNG'!AN149</f>
        <v>0</v>
      </c>
      <c r="AS38" s="393">
        <f>'T1_CG vs CNG'!AO149</f>
        <v>0</v>
      </c>
      <c r="AT38" s="393" t="e">
        <f>'T1_CG vs CNG'!#REF!</f>
        <v>#REF!</v>
      </c>
      <c r="AU38" s="393" t="e">
        <f>'T1_CG vs CNG'!#REF!</f>
        <v>#REF!</v>
      </c>
      <c r="AV38" s="393" t="e">
        <f>'T1_CG vs CNG'!#REF!</f>
        <v>#REF!</v>
      </c>
      <c r="AW38" s="393" t="e">
        <f>'T1_CG vs CNG'!#REF!</f>
        <v>#REF!</v>
      </c>
      <c r="AX38" s="393" t="e">
        <f>'T1_CG vs CNG'!#REF!</f>
        <v>#REF!</v>
      </c>
      <c r="AY38" s="393" t="e">
        <f>'T1_CG vs CNG'!#REF!</f>
        <v>#REF!</v>
      </c>
      <c r="AZ38" s="393" t="e">
        <f>'T1_CG vs CNG'!#REF!</f>
        <v>#REF!</v>
      </c>
      <c r="BA38" s="393" t="e">
        <f>'T1_CG vs CNG'!#REF!</f>
        <v>#REF!</v>
      </c>
      <c r="BB38" s="393" t="e">
        <f>'T1_CG vs CNG'!#REF!</f>
        <v>#REF!</v>
      </c>
      <c r="BC38" s="393" t="e">
        <f>'T1_CG vs CNG'!#REF!</f>
        <v>#REF!</v>
      </c>
      <c r="BD38" s="393" t="e">
        <f>'T1_CG vs CNG'!#REF!</f>
        <v>#REF!</v>
      </c>
      <c r="BE38" s="393" t="e">
        <f>'T1_CG vs CNG'!#REF!</f>
        <v>#REF!</v>
      </c>
      <c r="BF38" s="393" t="e">
        <f>'T1_CG vs CNG'!#REF!</f>
        <v>#REF!</v>
      </c>
      <c r="BG38" s="393" t="e">
        <f>'T1_CG vs CNG'!#REF!</f>
        <v>#REF!</v>
      </c>
      <c r="BH38" s="393" t="e">
        <f>'T1_CG vs CNG'!#REF!</f>
        <v>#REF!</v>
      </c>
      <c r="BI38" s="393" t="e">
        <f>'T1_CG vs CNG'!#REF!</f>
        <v>#REF!</v>
      </c>
      <c r="BJ38" s="393" t="e">
        <f>'T1_CG vs CNG'!#REF!</f>
        <v>#REF!</v>
      </c>
      <c r="BK38" s="393" t="e">
        <f>'T1_CG vs CNG'!#REF!</f>
        <v>#REF!</v>
      </c>
      <c r="BL38" s="393" t="e">
        <f>'T1_CG vs CNG'!#REF!</f>
        <v>#REF!</v>
      </c>
      <c r="BM38" s="393" t="e">
        <f>'T1_CG vs CNG'!#REF!</f>
        <v>#REF!</v>
      </c>
      <c r="BN38" s="393" t="e">
        <f>'T1_CG vs CNG'!#REF!</f>
        <v>#REF!</v>
      </c>
      <c r="BO38" s="393" t="e">
        <f>'T1_CG vs CNG'!#REF!</f>
        <v>#REF!</v>
      </c>
      <c r="BP38" s="393" t="e">
        <f>'T1_CG vs CNG'!#REF!</f>
        <v>#REF!</v>
      </c>
      <c r="BQ38" s="393" t="e">
        <f>'T1_CG vs CNG'!#REF!</f>
        <v>#REF!</v>
      </c>
      <c r="BR38" s="393" t="e">
        <f>'T1_CG vs CNG'!#REF!</f>
        <v>#REF!</v>
      </c>
      <c r="BS38" s="393" t="e">
        <f>'T1_CG vs CNG'!#REF!</f>
        <v>#REF!</v>
      </c>
      <c r="BT38" s="393" t="e">
        <f>'T1_CG vs CNG'!#REF!</f>
        <v>#REF!</v>
      </c>
      <c r="BU38" s="393" t="e">
        <f>'T1_CG vs CNG'!#REF!</f>
        <v>#REF!</v>
      </c>
      <c r="BV38" s="393" t="e">
        <f>'T1_CG vs CNG'!#REF!</f>
        <v>#REF!</v>
      </c>
      <c r="BW38" s="393" t="e">
        <f>'T1_CG vs CNG'!#REF!</f>
        <v>#REF!</v>
      </c>
      <c r="BX38" s="393" t="e">
        <f>'T1_CG vs CNG'!#REF!</f>
        <v>#REF!</v>
      </c>
      <c r="BY38" s="393" t="e">
        <f>'T1_CG vs CNG'!#REF!</f>
        <v>#REF!</v>
      </c>
      <c r="BZ38" s="393" t="e">
        <f>'T1_CG vs CNG'!#REF!</f>
        <v>#REF!</v>
      </c>
      <c r="CA38" s="393" t="e">
        <f>'T1_CG vs CNG'!#REF!</f>
        <v>#REF!</v>
      </c>
      <c r="CB38" s="393" t="e">
        <f>'T1_CG vs CNG'!#REF!</f>
        <v>#REF!</v>
      </c>
      <c r="CC38" s="393" t="e">
        <f>'T1_CG vs CNG'!#REF!</f>
        <v>#REF!</v>
      </c>
      <c r="CD38" s="393" t="e">
        <f>'T1_CG vs CNG'!#REF!</f>
        <v>#REF!</v>
      </c>
      <c r="CE38" s="393" t="e">
        <f>'T1_CG vs CNG'!#REF!</f>
        <v>#REF!</v>
      </c>
      <c r="CF38" s="393" t="e">
        <f>'T1_CG vs CNG'!#REF!</f>
        <v>#REF!</v>
      </c>
      <c r="CG38" s="393" t="e">
        <f>'T1_CG vs CNG'!#REF!</f>
        <v>#REF!</v>
      </c>
      <c r="CH38" s="393" t="e">
        <f>'T1_CG vs CNG'!#REF!</f>
        <v>#REF!</v>
      </c>
      <c r="CI38" s="393" t="e">
        <f>'T1_CG vs CNG'!#REF!</f>
        <v>#REF!</v>
      </c>
      <c r="CJ38" s="393" t="e">
        <f>'T1_CG vs CNG'!#REF!</f>
        <v>#REF!</v>
      </c>
      <c r="CK38" s="393" t="e">
        <f>'T1_CG vs CNG'!#REF!</f>
        <v>#REF!</v>
      </c>
      <c r="CL38" s="393" t="e">
        <f>'T1_CG vs CNG'!#REF!</f>
        <v>#REF!</v>
      </c>
      <c r="CM38" s="393" t="e">
        <f>'T1_CG vs CNG'!#REF!</f>
        <v>#REF!</v>
      </c>
      <c r="CN38" s="393" t="e">
        <f>'T1_CG vs CNG'!#REF!</f>
        <v>#REF!</v>
      </c>
      <c r="CO38" s="393" t="e">
        <f>'T1_CG vs CNG'!#REF!</f>
        <v>#REF!</v>
      </c>
      <c r="CP38" s="393" t="e">
        <f>'T1_CG vs CNG'!#REF!</f>
        <v>#REF!</v>
      </c>
      <c r="CQ38" s="393" t="e">
        <f>'T1_CG vs CNG'!#REF!</f>
        <v>#REF!</v>
      </c>
      <c r="CR38" s="393" t="e">
        <f>'T1_CG vs CNG'!#REF!</f>
        <v>#REF!</v>
      </c>
      <c r="CS38" s="393" t="e">
        <f>'T1_CG vs CNG'!#REF!</f>
        <v>#REF!</v>
      </c>
      <c r="CT38" s="393" t="e">
        <f>'T1_CG vs CNG'!#REF!</f>
        <v>#REF!</v>
      </c>
      <c r="CU38" s="393" t="e">
        <f>'T1_CG vs CNG'!#REF!</f>
        <v>#REF!</v>
      </c>
      <c r="CV38" s="393" t="e">
        <f>'T1_CG vs CNG'!#REF!</f>
        <v>#REF!</v>
      </c>
      <c r="CW38" s="393" t="e">
        <f>'T1_CG vs CNG'!#REF!</f>
        <v>#REF!</v>
      </c>
      <c r="CX38" s="393" t="e">
        <f>'T1_CG vs CNG'!#REF!</f>
        <v>#REF!</v>
      </c>
      <c r="CY38" s="394" t="e">
        <f>'T1_CG vs CNG'!#REF!</f>
        <v>#REF!</v>
      </c>
    </row>
    <row r="39" spans="2:103" ht="13">
      <c r="AQ39" s="1004"/>
    </row>
    <row r="40" spans="2:103" ht="14" thickBot="1">
      <c r="B40" s="395" t="s">
        <v>86</v>
      </c>
      <c r="C40" s="396"/>
      <c r="D40" s="396"/>
      <c r="E40" s="396"/>
      <c r="F40" s="396"/>
      <c r="G40" s="396"/>
      <c r="H40" s="396"/>
      <c r="I40" s="396"/>
      <c r="J40" s="396"/>
      <c r="K40" s="396"/>
      <c r="L40" s="396"/>
      <c r="M40" s="748">
        <f>M38-M33</f>
        <v>0</v>
      </c>
      <c r="N40" s="748">
        <f t="shared" ref="N40:BZ40" si="0">N38-N33</f>
        <v>0</v>
      </c>
      <c r="O40" s="748">
        <f t="shared" si="0"/>
        <v>0</v>
      </c>
      <c r="P40" s="748">
        <f t="shared" si="0"/>
        <v>0</v>
      </c>
      <c r="Q40" s="748">
        <f t="shared" si="0"/>
        <v>0</v>
      </c>
      <c r="R40" s="748">
        <f t="shared" si="0"/>
        <v>0</v>
      </c>
      <c r="S40" s="367">
        <f t="shared" si="0"/>
        <v>0</v>
      </c>
      <c r="T40" s="367">
        <f t="shared" si="0"/>
        <v>0</v>
      </c>
      <c r="U40" s="367">
        <f t="shared" si="0"/>
        <v>0</v>
      </c>
      <c r="V40" s="367">
        <f t="shared" si="0"/>
        <v>0</v>
      </c>
      <c r="W40" s="367">
        <f t="shared" si="0"/>
        <v>0</v>
      </c>
      <c r="X40" s="367">
        <f t="shared" si="0"/>
        <v>0</v>
      </c>
      <c r="Y40" s="367">
        <f t="shared" si="0"/>
        <v>0</v>
      </c>
      <c r="Z40" s="367">
        <f t="shared" si="0"/>
        <v>0</v>
      </c>
      <c r="AA40" s="367">
        <f t="shared" si="0"/>
        <v>0</v>
      </c>
      <c r="AB40" s="367">
        <f t="shared" si="0"/>
        <v>0</v>
      </c>
      <c r="AC40" s="367">
        <f t="shared" si="0"/>
        <v>0</v>
      </c>
      <c r="AD40" s="367">
        <f t="shared" si="0"/>
        <v>0</v>
      </c>
      <c r="AE40" s="367">
        <f t="shared" si="0"/>
        <v>0</v>
      </c>
      <c r="AF40" s="367">
        <f t="shared" si="0"/>
        <v>0</v>
      </c>
      <c r="AG40" s="367">
        <f t="shared" si="0"/>
        <v>0</v>
      </c>
      <c r="AH40" s="367">
        <f t="shared" si="0"/>
        <v>0</v>
      </c>
      <c r="AI40" s="367">
        <f t="shared" si="0"/>
        <v>0</v>
      </c>
      <c r="AJ40" s="367">
        <f t="shared" si="0"/>
        <v>0</v>
      </c>
      <c r="AK40" s="367">
        <f t="shared" si="0"/>
        <v>0</v>
      </c>
      <c r="AL40" s="367">
        <f t="shared" si="0"/>
        <v>0</v>
      </c>
      <c r="AM40" s="367">
        <f t="shared" si="0"/>
        <v>0</v>
      </c>
      <c r="AN40" s="367">
        <f t="shared" si="0"/>
        <v>0</v>
      </c>
      <c r="AO40" s="367">
        <f t="shared" si="0"/>
        <v>0</v>
      </c>
      <c r="AP40" s="367">
        <f t="shared" si="0"/>
        <v>0</v>
      </c>
      <c r="AQ40" s="1004"/>
      <c r="AR40" s="367">
        <f t="shared" si="0"/>
        <v>0</v>
      </c>
      <c r="AS40" s="367">
        <f t="shared" si="0"/>
        <v>0</v>
      </c>
      <c r="AT40" s="367" t="e">
        <f t="shared" si="0"/>
        <v>#REF!</v>
      </c>
      <c r="AU40" s="367" t="e">
        <f t="shared" si="0"/>
        <v>#REF!</v>
      </c>
      <c r="AV40" s="367" t="e">
        <f t="shared" si="0"/>
        <v>#REF!</v>
      </c>
      <c r="AW40" s="367" t="e">
        <f t="shared" si="0"/>
        <v>#REF!</v>
      </c>
      <c r="AX40" s="367" t="e">
        <f t="shared" si="0"/>
        <v>#REF!</v>
      </c>
      <c r="AY40" s="367" t="e">
        <f t="shared" si="0"/>
        <v>#REF!</v>
      </c>
      <c r="AZ40" s="367" t="e">
        <f t="shared" si="0"/>
        <v>#REF!</v>
      </c>
      <c r="BA40" s="367" t="e">
        <f t="shared" si="0"/>
        <v>#REF!</v>
      </c>
      <c r="BB40" s="367" t="e">
        <f t="shared" si="0"/>
        <v>#REF!</v>
      </c>
      <c r="BC40" s="367" t="e">
        <f t="shared" si="0"/>
        <v>#REF!</v>
      </c>
      <c r="BD40" s="367" t="e">
        <f t="shared" si="0"/>
        <v>#REF!</v>
      </c>
      <c r="BE40" s="367" t="e">
        <f t="shared" si="0"/>
        <v>#REF!</v>
      </c>
      <c r="BF40" s="367" t="e">
        <f t="shared" si="0"/>
        <v>#REF!</v>
      </c>
      <c r="BG40" s="367" t="e">
        <f t="shared" si="0"/>
        <v>#REF!</v>
      </c>
      <c r="BH40" s="367" t="e">
        <f t="shared" si="0"/>
        <v>#REF!</v>
      </c>
      <c r="BI40" s="367" t="e">
        <f t="shared" si="0"/>
        <v>#REF!</v>
      </c>
      <c r="BJ40" s="367" t="e">
        <f t="shared" si="0"/>
        <v>#REF!</v>
      </c>
      <c r="BK40" s="367" t="e">
        <f t="shared" si="0"/>
        <v>#REF!</v>
      </c>
      <c r="BL40" s="367" t="e">
        <f t="shared" si="0"/>
        <v>#REF!</v>
      </c>
      <c r="BM40" s="367" t="e">
        <f t="shared" si="0"/>
        <v>#REF!</v>
      </c>
      <c r="BN40" s="367" t="e">
        <f t="shared" si="0"/>
        <v>#REF!</v>
      </c>
      <c r="BO40" s="367" t="e">
        <f t="shared" si="0"/>
        <v>#REF!</v>
      </c>
      <c r="BP40" s="367" t="e">
        <f t="shared" si="0"/>
        <v>#REF!</v>
      </c>
      <c r="BQ40" s="367" t="e">
        <f t="shared" si="0"/>
        <v>#REF!</v>
      </c>
      <c r="BR40" s="367" t="e">
        <f t="shared" si="0"/>
        <v>#REF!</v>
      </c>
      <c r="BS40" s="367" t="e">
        <f t="shared" si="0"/>
        <v>#REF!</v>
      </c>
      <c r="BT40" s="367" t="e">
        <f t="shared" si="0"/>
        <v>#REF!</v>
      </c>
      <c r="BU40" s="367" t="e">
        <f t="shared" si="0"/>
        <v>#REF!</v>
      </c>
      <c r="BV40" s="367" t="e">
        <f t="shared" si="0"/>
        <v>#REF!</v>
      </c>
      <c r="BW40" s="367" t="e">
        <f t="shared" si="0"/>
        <v>#REF!</v>
      </c>
      <c r="BX40" s="367" t="e">
        <f t="shared" si="0"/>
        <v>#REF!</v>
      </c>
      <c r="BY40" s="367" t="e">
        <f t="shared" si="0"/>
        <v>#REF!</v>
      </c>
      <c r="BZ40" s="367" t="e">
        <f t="shared" si="0"/>
        <v>#REF!</v>
      </c>
      <c r="CA40" s="367" t="e">
        <f t="shared" ref="CA40:CY40" si="1">CA38-CA33</f>
        <v>#REF!</v>
      </c>
      <c r="CB40" s="367" t="e">
        <f t="shared" si="1"/>
        <v>#REF!</v>
      </c>
      <c r="CC40" s="367" t="e">
        <f t="shared" si="1"/>
        <v>#REF!</v>
      </c>
      <c r="CD40" s="367" t="e">
        <f t="shared" si="1"/>
        <v>#REF!</v>
      </c>
      <c r="CE40" s="367" t="e">
        <f t="shared" si="1"/>
        <v>#REF!</v>
      </c>
      <c r="CF40" s="367" t="e">
        <f t="shared" si="1"/>
        <v>#REF!</v>
      </c>
      <c r="CG40" s="367" t="e">
        <f t="shared" si="1"/>
        <v>#REF!</v>
      </c>
      <c r="CH40" s="367" t="e">
        <f t="shared" si="1"/>
        <v>#REF!</v>
      </c>
      <c r="CI40" s="367" t="e">
        <f t="shared" si="1"/>
        <v>#REF!</v>
      </c>
      <c r="CJ40" s="367" t="e">
        <f t="shared" si="1"/>
        <v>#REF!</v>
      </c>
      <c r="CK40" s="367" t="e">
        <f t="shared" si="1"/>
        <v>#REF!</v>
      </c>
      <c r="CL40" s="367" t="e">
        <f t="shared" si="1"/>
        <v>#REF!</v>
      </c>
      <c r="CM40" s="367" t="e">
        <f t="shared" si="1"/>
        <v>#REF!</v>
      </c>
      <c r="CN40" s="367" t="e">
        <f t="shared" si="1"/>
        <v>#REF!</v>
      </c>
      <c r="CO40" s="367" t="e">
        <f t="shared" si="1"/>
        <v>#REF!</v>
      </c>
      <c r="CP40" s="367" t="e">
        <f t="shared" si="1"/>
        <v>#REF!</v>
      </c>
      <c r="CQ40" s="367" t="e">
        <f t="shared" si="1"/>
        <v>#REF!</v>
      </c>
      <c r="CR40" s="367" t="e">
        <f t="shared" si="1"/>
        <v>#REF!</v>
      </c>
      <c r="CS40" s="367" t="e">
        <f t="shared" si="1"/>
        <v>#REF!</v>
      </c>
      <c r="CT40" s="367" t="e">
        <f t="shared" si="1"/>
        <v>#REF!</v>
      </c>
      <c r="CU40" s="367" t="e">
        <f t="shared" si="1"/>
        <v>#REF!</v>
      </c>
      <c r="CV40" s="367" t="e">
        <f t="shared" si="1"/>
        <v>#REF!</v>
      </c>
      <c r="CW40" s="367" t="e">
        <f t="shared" si="1"/>
        <v>#REF!</v>
      </c>
      <c r="CX40" s="367" t="e">
        <f t="shared" si="1"/>
        <v>#REF!</v>
      </c>
      <c r="CY40" s="367" t="e">
        <f t="shared" si="1"/>
        <v>#REF!</v>
      </c>
    </row>
  </sheetData>
  <mergeCells count="11">
    <mergeCell ref="B3:N4"/>
    <mergeCell ref="M6:V6"/>
    <mergeCell ref="W6:AF6"/>
    <mergeCell ref="AG6:AP6"/>
    <mergeCell ref="AR6:BA6"/>
    <mergeCell ref="BL6:BU6"/>
    <mergeCell ref="BV6:CE6"/>
    <mergeCell ref="CF6:CO6"/>
    <mergeCell ref="CP6:CY6"/>
    <mergeCell ref="C6:L6"/>
    <mergeCell ref="BB6:BK6"/>
  </mergeCells>
  <conditionalFormatting sqref="AQ6:AQ40">
    <cfRule type="cellIs" dxfId="4" priority="1" operator="equal">
      <formula>"HIDE"</formula>
    </cfRule>
  </conditionalFormatting>
  <hyperlinks>
    <hyperlink ref="B1" location="TOC!A1" display="Retour à la table des matières"/>
  </hyperlinks>
  <pageMargins left="0.7" right="0.7" top="0.75" bottom="0.75" header="0.3" footer="0.3"/>
  <pageSetup paperSize="9" orientation="landscape" horizontalDpi="1200" verticalDpi="120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tabColor rgb="FF002060"/>
  </sheetPr>
  <dimension ref="B2:AI108"/>
  <sheetViews>
    <sheetView showGridLines="0" workbookViewId="0">
      <selection activeCell="D6" sqref="D6:D102"/>
    </sheetView>
  </sheetViews>
  <sheetFormatPr baseColWidth="10" defaultColWidth="9.1640625" defaultRowHeight="14" x14ac:dyDescent="0"/>
  <cols>
    <col min="1" max="1" width="9.1640625" style="4"/>
    <col min="2" max="2" width="7.6640625" style="4" customWidth="1"/>
    <col min="3" max="3" width="41.5" style="4" customWidth="1"/>
    <col min="4" max="4" width="30.6640625" style="4" customWidth="1"/>
    <col min="5" max="5" width="91.5" style="4" customWidth="1"/>
    <col min="6" max="6" width="41.1640625" style="4" customWidth="1"/>
    <col min="7" max="7" width="9.1640625" style="4" customWidth="1"/>
    <col min="8" max="16384" width="9.1640625" style="4"/>
  </cols>
  <sheetData>
    <row r="2" spans="2:35">
      <c r="B2" s="2216" t="s">
        <v>561</v>
      </c>
      <c r="C2" s="2216"/>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row>
    <row r="3" spans="2:35">
      <c r="B3" s="2216"/>
      <c r="C3" s="2216"/>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row>
    <row r="4" spans="2:35" ht="15" thickBot="1"/>
    <row r="5" spans="2:35" ht="16" thickBot="1">
      <c r="B5" s="2140" t="s">
        <v>530</v>
      </c>
      <c r="C5" s="2141" t="s">
        <v>531</v>
      </c>
      <c r="D5" s="2142" t="s">
        <v>532</v>
      </c>
      <c r="E5" s="2143" t="s">
        <v>562</v>
      </c>
      <c r="F5" s="2143" t="s">
        <v>563</v>
      </c>
    </row>
    <row r="6" spans="2:35" ht="39">
      <c r="B6" s="2217"/>
      <c r="C6" s="2220" t="s">
        <v>564</v>
      </c>
      <c r="D6" s="2223"/>
      <c r="E6" s="2144" t="s">
        <v>565</v>
      </c>
      <c r="F6" s="2145"/>
    </row>
    <row r="7" spans="2:35" ht="26">
      <c r="B7" s="2218"/>
      <c r="C7" s="2221"/>
      <c r="D7" s="2224"/>
      <c r="E7" s="2146" t="s">
        <v>566</v>
      </c>
      <c r="F7" s="2145"/>
    </row>
    <row r="8" spans="2:35" ht="15.75" customHeight="1">
      <c r="B8" s="2218"/>
      <c r="C8" s="2221"/>
      <c r="D8" s="2224"/>
      <c r="E8" s="2147" t="s">
        <v>567</v>
      </c>
      <c r="F8" s="2145"/>
    </row>
    <row r="9" spans="2:35" ht="26">
      <c r="B9" s="2218"/>
      <c r="C9" s="2221"/>
      <c r="D9" s="2224"/>
      <c r="E9" s="2148" t="s">
        <v>568</v>
      </c>
      <c r="F9" s="2145"/>
    </row>
    <row r="10" spans="2:35" ht="15.75" customHeight="1">
      <c r="B10" s="2218"/>
      <c r="C10" s="2221"/>
      <c r="D10" s="2224"/>
      <c r="E10" s="2149" t="s">
        <v>569</v>
      </c>
      <c r="F10" s="2150"/>
    </row>
    <row r="11" spans="2:35" ht="15.75" customHeight="1">
      <c r="B11" s="2219"/>
      <c r="C11" s="2222"/>
      <c r="D11" s="2225"/>
      <c r="E11" s="2151" t="s">
        <v>570</v>
      </c>
      <c r="F11" s="2152"/>
    </row>
    <row r="12" spans="2:35" ht="65">
      <c r="B12" s="2153">
        <v>0</v>
      </c>
      <c r="C12" s="2154" t="s">
        <v>533</v>
      </c>
      <c r="D12" s="2155"/>
      <c r="E12" s="2156" t="s">
        <v>571</v>
      </c>
      <c r="F12" s="2157" t="s">
        <v>572</v>
      </c>
    </row>
    <row r="13" spans="2:35" ht="25.5" customHeight="1">
      <c r="B13" s="2226">
        <v>1</v>
      </c>
      <c r="C13" s="2229" t="s">
        <v>534</v>
      </c>
      <c r="D13" s="2232"/>
      <c r="E13" s="2158" t="s">
        <v>573</v>
      </c>
      <c r="F13" s="2157" t="s">
        <v>574</v>
      </c>
    </row>
    <row r="14" spans="2:35" ht="26">
      <c r="B14" s="2227"/>
      <c r="C14" s="2230"/>
      <c r="D14" s="2233"/>
      <c r="E14" s="2159" t="s">
        <v>575</v>
      </c>
      <c r="F14" s="2145"/>
    </row>
    <row r="15" spans="2:35">
      <c r="B15" s="2227"/>
      <c r="C15" s="2230"/>
      <c r="D15" s="2233"/>
      <c r="E15" s="2159" t="s">
        <v>576</v>
      </c>
      <c r="F15" s="2145"/>
    </row>
    <row r="16" spans="2:35">
      <c r="B16" s="2227"/>
      <c r="C16" s="2230"/>
      <c r="D16" s="2233"/>
      <c r="E16" s="2159" t="s">
        <v>577</v>
      </c>
      <c r="F16" s="2145"/>
    </row>
    <row r="17" spans="2:6" ht="26">
      <c r="B17" s="2227"/>
      <c r="C17" s="2230"/>
      <c r="D17" s="2233"/>
      <c r="E17" s="2160" t="s">
        <v>578</v>
      </c>
      <c r="F17" s="2145"/>
    </row>
    <row r="18" spans="2:6" ht="26">
      <c r="B18" s="2227"/>
      <c r="C18" s="2230"/>
      <c r="D18" s="2233"/>
      <c r="E18" s="2160" t="s">
        <v>579</v>
      </c>
      <c r="F18" s="2145"/>
    </row>
    <row r="19" spans="2:6" ht="26">
      <c r="B19" s="2227"/>
      <c r="C19" s="2230"/>
      <c r="D19" s="2233"/>
      <c r="E19" s="2159" t="s">
        <v>580</v>
      </c>
      <c r="F19" s="2145"/>
    </row>
    <row r="20" spans="2:6" ht="42" customHeight="1">
      <c r="B20" s="2228"/>
      <c r="C20" s="2231"/>
      <c r="D20" s="2234"/>
      <c r="E20" s="2161" t="s">
        <v>581</v>
      </c>
      <c r="F20" s="2152"/>
    </row>
    <row r="21" spans="2:6" ht="26">
      <c r="B21" s="2226">
        <v>2</v>
      </c>
      <c r="C21" s="2229" t="s">
        <v>535</v>
      </c>
      <c r="D21" s="2232"/>
      <c r="E21" s="2158" t="s">
        <v>582</v>
      </c>
      <c r="F21" s="2157" t="s">
        <v>583</v>
      </c>
    </row>
    <row r="22" spans="2:6">
      <c r="B22" s="2227"/>
      <c r="C22" s="2230"/>
      <c r="D22" s="2233"/>
      <c r="E22" s="2159" t="s">
        <v>584</v>
      </c>
      <c r="F22" s="2162"/>
    </row>
    <row r="23" spans="2:6" ht="26">
      <c r="B23" s="2227"/>
      <c r="C23" s="2230"/>
      <c r="D23" s="2233"/>
      <c r="E23" s="2160" t="s">
        <v>585</v>
      </c>
      <c r="F23" s="2162"/>
    </row>
    <row r="24" spans="2:6">
      <c r="B24" s="2227"/>
      <c r="C24" s="2230"/>
      <c r="D24" s="2233"/>
      <c r="E24" s="2159" t="s">
        <v>586</v>
      </c>
      <c r="F24" s="2162"/>
    </row>
    <row r="25" spans="2:6" ht="26">
      <c r="B25" s="2227"/>
      <c r="C25" s="2230"/>
      <c r="D25" s="2233"/>
      <c r="E25" s="2159" t="s">
        <v>587</v>
      </c>
      <c r="F25" s="2162"/>
    </row>
    <row r="26" spans="2:6" ht="26">
      <c r="B26" s="2227"/>
      <c r="C26" s="2230"/>
      <c r="D26" s="2233"/>
      <c r="E26" s="2160" t="s">
        <v>588</v>
      </c>
      <c r="F26" s="2162"/>
    </row>
    <row r="27" spans="2:6" ht="39">
      <c r="B27" s="2228"/>
      <c r="C27" s="2231"/>
      <c r="D27" s="2234"/>
      <c r="E27" s="2159" t="s">
        <v>589</v>
      </c>
      <c r="F27" s="2163"/>
    </row>
    <row r="28" spans="2:6" ht="26">
      <c r="B28" s="2226">
        <v>3</v>
      </c>
      <c r="C28" s="2229" t="s">
        <v>536</v>
      </c>
      <c r="D28" s="2232"/>
      <c r="E28" s="2158" t="s">
        <v>590</v>
      </c>
      <c r="F28" s="2157" t="s">
        <v>526</v>
      </c>
    </row>
    <row r="29" spans="2:6">
      <c r="B29" s="2227"/>
      <c r="C29" s="2230"/>
      <c r="D29" s="2233"/>
      <c r="E29" s="2159" t="s">
        <v>591</v>
      </c>
      <c r="F29" s="2162"/>
    </row>
    <row r="30" spans="2:6" ht="26">
      <c r="B30" s="2227"/>
      <c r="C30" s="2230"/>
      <c r="D30" s="2233"/>
      <c r="E30" s="2159" t="s">
        <v>592</v>
      </c>
      <c r="F30" s="2162" t="s">
        <v>593</v>
      </c>
    </row>
    <row r="31" spans="2:6" ht="26">
      <c r="B31" s="2227"/>
      <c r="C31" s="2230"/>
      <c r="D31" s="2233"/>
      <c r="E31" s="2159" t="s">
        <v>594</v>
      </c>
      <c r="F31" s="2162" t="s">
        <v>595</v>
      </c>
    </row>
    <row r="32" spans="2:6">
      <c r="B32" s="2227"/>
      <c r="C32" s="2230"/>
      <c r="D32" s="2233"/>
      <c r="E32" s="2159" t="s">
        <v>596</v>
      </c>
      <c r="F32" s="2162"/>
    </row>
    <row r="33" spans="2:6" ht="26">
      <c r="B33" s="2227"/>
      <c r="C33" s="2230"/>
      <c r="D33" s="2233"/>
      <c r="E33" s="2159" t="s">
        <v>597</v>
      </c>
      <c r="F33" s="2162" t="s">
        <v>598</v>
      </c>
    </row>
    <row r="34" spans="2:6">
      <c r="B34" s="2228"/>
      <c r="C34" s="2231"/>
      <c r="D34" s="2234"/>
      <c r="E34" s="2164" t="s">
        <v>599</v>
      </c>
      <c r="F34" s="2163" t="s">
        <v>598</v>
      </c>
    </row>
    <row r="35" spans="2:6">
      <c r="B35" s="2226">
        <v>4</v>
      </c>
      <c r="C35" s="2229" t="s">
        <v>537</v>
      </c>
      <c r="D35" s="2232"/>
      <c r="E35" s="2158" t="s">
        <v>600</v>
      </c>
      <c r="F35" s="2165"/>
    </row>
    <row r="36" spans="2:6" ht="26">
      <c r="B36" s="2227"/>
      <c r="C36" s="2230"/>
      <c r="D36" s="2233"/>
      <c r="E36" s="2159" t="s">
        <v>601</v>
      </c>
      <c r="F36" s="2165"/>
    </row>
    <row r="37" spans="2:6">
      <c r="B37" s="2228"/>
      <c r="C37" s="2231"/>
      <c r="D37" s="2234"/>
      <c r="E37" s="2164" t="s">
        <v>602</v>
      </c>
      <c r="F37" s="2145"/>
    </row>
    <row r="38" spans="2:6" ht="26">
      <c r="B38" s="2226">
        <v>5</v>
      </c>
      <c r="C38" s="2229" t="s">
        <v>52</v>
      </c>
      <c r="D38" s="2232"/>
      <c r="E38" s="2158" t="s">
        <v>603</v>
      </c>
      <c r="F38" s="2157" t="s">
        <v>604</v>
      </c>
    </row>
    <row r="39" spans="2:6">
      <c r="B39" s="2227"/>
      <c r="C39" s="2230"/>
      <c r="D39" s="2233"/>
      <c r="E39" s="2159" t="s">
        <v>605</v>
      </c>
      <c r="F39" s="2145"/>
    </row>
    <row r="40" spans="2:6">
      <c r="B40" s="2227"/>
      <c r="C40" s="2230"/>
      <c r="D40" s="2233"/>
      <c r="E40" s="2159" t="s">
        <v>606</v>
      </c>
      <c r="F40" s="2145"/>
    </row>
    <row r="41" spans="2:6">
      <c r="B41" s="2227"/>
      <c r="C41" s="2230"/>
      <c r="D41" s="2233"/>
      <c r="E41" s="2159" t="s">
        <v>607</v>
      </c>
      <c r="F41" s="2145"/>
    </row>
    <row r="42" spans="2:6">
      <c r="B42" s="2227"/>
      <c r="C42" s="2230"/>
      <c r="D42" s="2233"/>
      <c r="E42" s="2159" t="s">
        <v>608</v>
      </c>
      <c r="F42" s="2145"/>
    </row>
    <row r="43" spans="2:6">
      <c r="B43" s="2227"/>
      <c r="C43" s="2230"/>
      <c r="D43" s="2233"/>
      <c r="E43" s="2159" t="s">
        <v>609</v>
      </c>
      <c r="F43" s="2145"/>
    </row>
    <row r="44" spans="2:6" ht="26">
      <c r="B44" s="2227"/>
      <c r="C44" s="2230"/>
      <c r="D44" s="2233"/>
      <c r="E44" s="2159" t="s">
        <v>610</v>
      </c>
      <c r="F44" s="2145"/>
    </row>
    <row r="45" spans="2:6">
      <c r="B45" s="2227"/>
      <c r="C45" s="2230"/>
      <c r="D45" s="2233"/>
      <c r="E45" s="2159" t="s">
        <v>611</v>
      </c>
      <c r="F45" s="2145"/>
    </row>
    <row r="46" spans="2:6">
      <c r="B46" s="2227"/>
      <c r="C46" s="2230"/>
      <c r="D46" s="2233"/>
      <c r="E46" s="2159" t="s">
        <v>612</v>
      </c>
      <c r="F46" s="2145"/>
    </row>
    <row r="47" spans="2:6">
      <c r="B47" s="2227"/>
      <c r="C47" s="2230"/>
      <c r="D47" s="2233"/>
      <c r="E47" s="2159" t="s">
        <v>613</v>
      </c>
      <c r="F47" s="2145"/>
    </row>
    <row r="48" spans="2:6">
      <c r="B48" s="2227"/>
      <c r="C48" s="2230"/>
      <c r="D48" s="2233"/>
      <c r="E48" s="2159" t="s">
        <v>614</v>
      </c>
      <c r="F48" s="2145"/>
    </row>
    <row r="49" spans="2:6">
      <c r="B49" s="2227"/>
      <c r="C49" s="2230"/>
      <c r="D49" s="2233"/>
      <c r="E49" s="2159" t="s">
        <v>615</v>
      </c>
      <c r="F49" s="2145"/>
    </row>
    <row r="50" spans="2:6">
      <c r="B50" s="2227"/>
      <c r="C50" s="2230"/>
      <c r="D50" s="2233"/>
      <c r="E50" s="2160" t="s">
        <v>616</v>
      </c>
      <c r="F50" s="2145"/>
    </row>
    <row r="51" spans="2:6">
      <c r="B51" s="2228"/>
      <c r="C51" s="2231"/>
      <c r="D51" s="2234"/>
      <c r="E51" s="2159" t="s">
        <v>617</v>
      </c>
      <c r="F51" s="2145"/>
    </row>
    <row r="52" spans="2:6">
      <c r="B52" s="2226">
        <v>6</v>
      </c>
      <c r="C52" s="2229" t="s">
        <v>538</v>
      </c>
      <c r="D52" s="2232"/>
      <c r="E52" s="2158" t="s">
        <v>618</v>
      </c>
      <c r="F52" s="2157" t="s">
        <v>527</v>
      </c>
    </row>
    <row r="53" spans="2:6">
      <c r="B53" s="2227"/>
      <c r="C53" s="2230"/>
      <c r="D53" s="2233"/>
      <c r="E53" s="2159" t="s">
        <v>619</v>
      </c>
      <c r="F53" s="2166" t="s">
        <v>528</v>
      </c>
    </row>
    <row r="54" spans="2:6">
      <c r="B54" s="2228"/>
      <c r="C54" s="2231"/>
      <c r="D54" s="2234"/>
      <c r="E54" s="2164" t="s">
        <v>620</v>
      </c>
      <c r="F54" s="2167"/>
    </row>
    <row r="55" spans="2:6" ht="39">
      <c r="B55" s="2153">
        <v>7</v>
      </c>
      <c r="C55" s="2168" t="s">
        <v>539</v>
      </c>
      <c r="D55" s="2169"/>
      <c r="E55" s="2156" t="s">
        <v>621</v>
      </c>
      <c r="F55" s="2170"/>
    </row>
    <row r="56" spans="2:6" ht="52">
      <c r="B56" s="2226">
        <v>8</v>
      </c>
      <c r="C56" s="2229" t="s">
        <v>540</v>
      </c>
      <c r="D56" s="2232"/>
      <c r="E56" s="2158" t="s">
        <v>622</v>
      </c>
      <c r="F56" s="2171" t="s">
        <v>593</v>
      </c>
    </row>
    <row r="57" spans="2:6">
      <c r="B57" s="2227"/>
      <c r="C57" s="2230"/>
      <c r="D57" s="2233"/>
      <c r="E57" s="2159" t="s">
        <v>623</v>
      </c>
      <c r="F57" s="2145"/>
    </row>
    <row r="58" spans="2:6">
      <c r="B58" s="2228"/>
      <c r="C58" s="2231"/>
      <c r="D58" s="2234"/>
      <c r="E58" s="2164" t="s">
        <v>624</v>
      </c>
      <c r="F58" s="2145"/>
    </row>
    <row r="59" spans="2:6">
      <c r="B59" s="2226">
        <v>9</v>
      </c>
      <c r="C59" s="2229" t="s">
        <v>541</v>
      </c>
      <c r="D59" s="2232"/>
      <c r="E59" s="2158" t="s">
        <v>625</v>
      </c>
      <c r="F59" s="2172" t="s">
        <v>595</v>
      </c>
    </row>
    <row r="60" spans="2:6" ht="26">
      <c r="B60" s="2228"/>
      <c r="C60" s="2231"/>
      <c r="D60" s="2234"/>
      <c r="E60" s="2164" t="s">
        <v>626</v>
      </c>
      <c r="F60" s="2173"/>
    </row>
    <row r="61" spans="2:6" ht="24" customHeight="1">
      <c r="B61" s="2153">
        <v>10</v>
      </c>
      <c r="C61" s="2154" t="s">
        <v>542</v>
      </c>
      <c r="D61" s="2174"/>
      <c r="E61" s="2156" t="s">
        <v>627</v>
      </c>
      <c r="F61" s="2145"/>
    </row>
    <row r="62" spans="2:6" ht="39">
      <c r="B62" s="2226">
        <v>11</v>
      </c>
      <c r="C62" s="2229" t="s">
        <v>543</v>
      </c>
      <c r="D62" s="2232"/>
      <c r="E62" s="2158" t="s">
        <v>628</v>
      </c>
      <c r="F62" s="2171" t="s">
        <v>629</v>
      </c>
    </row>
    <row r="63" spans="2:6">
      <c r="B63" s="2228"/>
      <c r="C63" s="2231"/>
      <c r="D63" s="2234"/>
      <c r="E63" s="2164" t="s">
        <v>630</v>
      </c>
      <c r="F63" s="2152"/>
    </row>
    <row r="64" spans="2:6">
      <c r="B64" s="2226">
        <v>12</v>
      </c>
      <c r="C64" s="2229" t="s">
        <v>544</v>
      </c>
      <c r="D64" s="2232"/>
      <c r="E64" s="2158" t="s">
        <v>631</v>
      </c>
      <c r="F64" s="2175" t="s">
        <v>632</v>
      </c>
    </row>
    <row r="65" spans="2:6">
      <c r="B65" s="2227"/>
      <c r="C65" s="2230"/>
      <c r="D65" s="2233"/>
      <c r="E65" s="2159" t="s">
        <v>633</v>
      </c>
      <c r="F65" s="2145"/>
    </row>
    <row r="66" spans="2:6" ht="39">
      <c r="B66" s="2228"/>
      <c r="C66" s="2231"/>
      <c r="D66" s="2234"/>
      <c r="E66" s="2164" t="s">
        <v>634</v>
      </c>
      <c r="F66" s="2145"/>
    </row>
    <row r="67" spans="2:6">
      <c r="B67" s="2226">
        <v>13</v>
      </c>
      <c r="C67" s="2229" t="s">
        <v>545</v>
      </c>
      <c r="D67" s="2232"/>
      <c r="E67" s="2158" t="s">
        <v>635</v>
      </c>
      <c r="F67" s="2172" t="s">
        <v>636</v>
      </c>
    </row>
    <row r="68" spans="2:6" ht="26">
      <c r="B68" s="2227"/>
      <c r="C68" s="2230"/>
      <c r="D68" s="2233"/>
      <c r="E68" s="2159" t="s">
        <v>637</v>
      </c>
      <c r="F68" s="2176"/>
    </row>
    <row r="69" spans="2:6" ht="26">
      <c r="B69" s="2239"/>
      <c r="C69" s="2177"/>
      <c r="D69" s="2238"/>
      <c r="E69" s="2159" t="s">
        <v>638</v>
      </c>
      <c r="F69" s="2176"/>
    </row>
    <row r="70" spans="2:6" ht="15">
      <c r="B70" s="2227"/>
      <c r="C70" s="2178"/>
      <c r="D70" s="2233"/>
      <c r="E70" s="2159" t="s">
        <v>639</v>
      </c>
      <c r="F70" s="2176"/>
    </row>
    <row r="71" spans="2:6" ht="15">
      <c r="B71" s="2228"/>
      <c r="C71" s="2179"/>
      <c r="D71" s="2234"/>
      <c r="E71" s="2159" t="s">
        <v>640</v>
      </c>
      <c r="F71" s="2176"/>
    </row>
    <row r="72" spans="2:6">
      <c r="B72" s="2226">
        <v>14</v>
      </c>
      <c r="C72" s="2229" t="s">
        <v>546</v>
      </c>
      <c r="D72" s="2232"/>
      <c r="E72" s="2158" t="s">
        <v>641</v>
      </c>
      <c r="F72" s="2172" t="s">
        <v>598</v>
      </c>
    </row>
    <row r="73" spans="2:6">
      <c r="B73" s="2227"/>
      <c r="C73" s="2230"/>
      <c r="D73" s="2233"/>
      <c r="E73" s="2159" t="s">
        <v>642</v>
      </c>
      <c r="F73" s="2180"/>
    </row>
    <row r="74" spans="2:6" ht="26">
      <c r="B74" s="2227"/>
      <c r="C74" s="2177"/>
      <c r="D74" s="2233"/>
      <c r="E74" s="2159" t="s">
        <v>643</v>
      </c>
      <c r="F74" s="2180"/>
    </row>
    <row r="75" spans="2:6" ht="15">
      <c r="B75" s="2226">
        <v>15</v>
      </c>
      <c r="C75" s="2181" t="s">
        <v>547</v>
      </c>
      <c r="D75" s="2237"/>
      <c r="E75" s="2158" t="s">
        <v>644</v>
      </c>
      <c r="F75" s="2172" t="s">
        <v>645</v>
      </c>
    </row>
    <row r="76" spans="2:6">
      <c r="B76" s="2228"/>
      <c r="C76" s="2182"/>
      <c r="D76" s="2240"/>
      <c r="E76" s="2164"/>
      <c r="F76" s="2173"/>
    </row>
    <row r="77" spans="2:6">
      <c r="B77" s="2226">
        <v>16</v>
      </c>
      <c r="C77" s="2235" t="s">
        <v>53</v>
      </c>
      <c r="D77" s="2237"/>
      <c r="E77" s="2158" t="s">
        <v>646</v>
      </c>
      <c r="F77" s="2172" t="s">
        <v>647</v>
      </c>
    </row>
    <row r="78" spans="2:6">
      <c r="B78" s="2227"/>
      <c r="C78" s="2236"/>
      <c r="D78" s="2238"/>
      <c r="E78" s="2159" t="s">
        <v>648</v>
      </c>
      <c r="F78" s="2180"/>
    </row>
    <row r="79" spans="2:6">
      <c r="B79" s="2227"/>
      <c r="C79" s="2236"/>
      <c r="D79" s="2238"/>
      <c r="E79" s="2159" t="s">
        <v>649</v>
      </c>
      <c r="F79" s="2180"/>
    </row>
    <row r="80" spans="2:6">
      <c r="B80" s="2227"/>
      <c r="C80" s="2236"/>
      <c r="D80" s="2238"/>
      <c r="E80" s="2159" t="s">
        <v>650</v>
      </c>
      <c r="F80" s="2180"/>
    </row>
    <row r="81" spans="2:6">
      <c r="B81" s="2227"/>
      <c r="C81" s="2236"/>
      <c r="D81" s="2238"/>
      <c r="E81" s="2159" t="s">
        <v>651</v>
      </c>
      <c r="F81" s="2145"/>
    </row>
    <row r="82" spans="2:6" ht="30.75" customHeight="1">
      <c r="B82" s="2183"/>
      <c r="C82" s="2184"/>
      <c r="D82" s="2185"/>
      <c r="E82" s="2159" t="s">
        <v>652</v>
      </c>
      <c r="F82" s="2145"/>
    </row>
    <row r="83" spans="2:6" ht="46.5" customHeight="1">
      <c r="B83" s="2183"/>
      <c r="C83" s="2184"/>
      <c r="D83" s="2185"/>
      <c r="E83" s="2159" t="s">
        <v>653</v>
      </c>
      <c r="F83" s="2145"/>
    </row>
    <row r="84" spans="2:6" ht="26">
      <c r="B84" s="2183"/>
      <c r="C84" s="2184"/>
      <c r="D84" s="2185"/>
      <c r="E84" s="2159" t="s">
        <v>654</v>
      </c>
      <c r="F84" s="2145"/>
    </row>
    <row r="85" spans="2:6" ht="20.25" customHeight="1">
      <c r="B85" s="2186">
        <v>17</v>
      </c>
      <c r="C85" s="2187" t="s">
        <v>655</v>
      </c>
      <c r="D85" s="2188"/>
      <c r="E85" s="2158" t="s">
        <v>656</v>
      </c>
      <c r="F85" s="2189"/>
    </row>
    <row r="86" spans="2:6" ht="20.25" customHeight="1">
      <c r="B86" s="2190"/>
      <c r="C86" s="2191"/>
      <c r="D86" s="2192"/>
      <c r="E86" s="2164" t="s">
        <v>657</v>
      </c>
      <c r="F86" s="2152"/>
    </row>
    <row r="87" spans="2:6" ht="19.5" customHeight="1">
      <c r="B87" s="2227">
        <v>18</v>
      </c>
      <c r="C87" s="2230" t="s">
        <v>549</v>
      </c>
      <c r="D87" s="2233"/>
      <c r="E87" s="2159" t="s">
        <v>658</v>
      </c>
      <c r="F87" s="2172" t="s">
        <v>659</v>
      </c>
    </row>
    <row r="88" spans="2:6">
      <c r="B88" s="2227"/>
      <c r="C88" s="2230"/>
      <c r="D88" s="2233"/>
      <c r="E88" s="2193" t="s">
        <v>660</v>
      </c>
      <c r="F88" s="2145"/>
    </row>
    <row r="89" spans="2:6" ht="29.25" customHeight="1">
      <c r="B89" s="2226" t="s">
        <v>525</v>
      </c>
      <c r="C89" s="2229" t="s">
        <v>550</v>
      </c>
      <c r="D89" s="2232"/>
      <c r="E89" s="2194" t="s">
        <v>661</v>
      </c>
      <c r="F89" s="2189"/>
    </row>
    <row r="90" spans="2:6" ht="42">
      <c r="B90" s="2228"/>
      <c r="C90" s="2231"/>
      <c r="D90" s="2234"/>
      <c r="E90" s="2195" t="s">
        <v>662</v>
      </c>
      <c r="F90" s="2152"/>
    </row>
    <row r="91" spans="2:6" ht="26">
      <c r="B91" s="2226">
        <v>19</v>
      </c>
      <c r="C91" s="2229" t="s">
        <v>551</v>
      </c>
      <c r="D91" s="2232"/>
      <c r="E91" s="2158" t="s">
        <v>663</v>
      </c>
      <c r="F91" s="2172" t="s">
        <v>664</v>
      </c>
    </row>
    <row r="92" spans="2:6" ht="27" customHeight="1">
      <c r="B92" s="2227"/>
      <c r="C92" s="2230"/>
      <c r="D92" s="2233"/>
      <c r="E92" s="2159" t="s">
        <v>665</v>
      </c>
      <c r="F92" s="2145"/>
    </row>
    <row r="93" spans="2:6" ht="26">
      <c r="B93" s="2227"/>
      <c r="C93" s="2230"/>
      <c r="D93" s="2233"/>
      <c r="E93" s="2159" t="s">
        <v>666</v>
      </c>
      <c r="F93" s="2145"/>
    </row>
    <row r="94" spans="2:6">
      <c r="B94" s="2227"/>
      <c r="C94" s="2230"/>
      <c r="D94" s="2233"/>
      <c r="E94" s="2159" t="s">
        <v>667</v>
      </c>
      <c r="F94" s="2145"/>
    </row>
    <row r="95" spans="2:6" ht="43.5" customHeight="1">
      <c r="B95" s="2227"/>
      <c r="C95" s="2230"/>
      <c r="D95" s="2233"/>
      <c r="E95" s="2159" t="s">
        <v>668</v>
      </c>
      <c r="F95" s="2145"/>
    </row>
    <row r="96" spans="2:6" ht="24.75" customHeight="1">
      <c r="B96" s="2227"/>
      <c r="C96" s="2230"/>
      <c r="D96" s="2233"/>
      <c r="E96" s="2159" t="s">
        <v>669</v>
      </c>
      <c r="F96" s="2145"/>
    </row>
    <row r="97" spans="2:6" ht="33.75" customHeight="1">
      <c r="B97" s="2186">
        <v>20</v>
      </c>
      <c r="C97" s="2187" t="s">
        <v>552</v>
      </c>
      <c r="D97" s="2196"/>
      <c r="E97" s="2158" t="s">
        <v>670</v>
      </c>
      <c r="F97" s="2172"/>
    </row>
    <row r="98" spans="2:6" ht="33.75" customHeight="1">
      <c r="B98" s="2186">
        <v>21</v>
      </c>
      <c r="C98" s="2187" t="s">
        <v>553</v>
      </c>
      <c r="D98" s="2196"/>
      <c r="E98" s="2158" t="s">
        <v>671</v>
      </c>
      <c r="F98" s="2172" t="s">
        <v>672</v>
      </c>
    </row>
    <row r="99" spans="2:6" ht="33.75" customHeight="1" thickBot="1">
      <c r="B99" s="2197">
        <v>22</v>
      </c>
      <c r="C99" s="2198" t="s">
        <v>554</v>
      </c>
      <c r="D99" s="2199"/>
      <c r="E99" s="2200" t="s">
        <v>673</v>
      </c>
      <c r="F99" s="2201" t="s">
        <v>674</v>
      </c>
    </row>
    <row r="100" spans="2:6" ht="15">
      <c r="B100" s="2202">
        <v>1</v>
      </c>
      <c r="C100" s="2203" t="s">
        <v>515</v>
      </c>
      <c r="D100" s="2204"/>
      <c r="E100" s="2205"/>
      <c r="F100" s="2145"/>
    </row>
    <row r="101" spans="2:6" ht="15">
      <c r="B101" s="2206">
        <v>2</v>
      </c>
      <c r="C101" s="2207" t="s">
        <v>516</v>
      </c>
      <c r="D101" s="2208"/>
      <c r="E101" s="2209"/>
      <c r="F101" s="2145"/>
    </row>
    <row r="102" spans="2:6" ht="15">
      <c r="B102" s="2206">
        <v>3</v>
      </c>
      <c r="C102" s="2207" t="s">
        <v>555</v>
      </c>
      <c r="D102" s="2208"/>
      <c r="E102" s="2209"/>
      <c r="F102" s="2145"/>
    </row>
    <row r="103" spans="2:6" ht="15">
      <c r="B103" s="2206">
        <v>4</v>
      </c>
      <c r="C103" s="2207" t="s">
        <v>556</v>
      </c>
      <c r="D103" s="2208"/>
      <c r="E103" s="2209"/>
      <c r="F103" s="2145"/>
    </row>
    <row r="104" spans="2:6" ht="15">
      <c r="B104" s="2206">
        <v>5</v>
      </c>
      <c r="C104" s="2207" t="s">
        <v>557</v>
      </c>
      <c r="D104" s="2208"/>
      <c r="E104" s="2209"/>
      <c r="F104" s="2145"/>
    </row>
    <row r="105" spans="2:6" ht="15">
      <c r="B105" s="2206">
        <v>6</v>
      </c>
      <c r="C105" s="2207" t="s">
        <v>558</v>
      </c>
      <c r="D105" s="2208"/>
      <c r="E105" s="2209"/>
      <c r="F105" s="2145"/>
    </row>
    <row r="106" spans="2:6" ht="15">
      <c r="B106" s="2206">
        <v>7</v>
      </c>
      <c r="C106" s="2207" t="s">
        <v>559</v>
      </c>
      <c r="D106" s="2208"/>
      <c r="E106" s="2209"/>
      <c r="F106" s="2145"/>
    </row>
    <row r="107" spans="2:6" ht="15">
      <c r="B107" s="2206">
        <v>8</v>
      </c>
      <c r="C107" s="2207" t="s">
        <v>517</v>
      </c>
      <c r="D107" s="2208"/>
      <c r="E107" s="2209"/>
      <c r="F107" s="2145"/>
    </row>
    <row r="108" spans="2:6" ht="16" thickBot="1">
      <c r="B108" s="2210">
        <v>9</v>
      </c>
      <c r="C108" s="2211" t="s">
        <v>560</v>
      </c>
      <c r="D108" s="2212"/>
      <c r="E108" s="2213"/>
      <c r="F108" s="2214"/>
    </row>
  </sheetData>
  <mergeCells count="54">
    <mergeCell ref="B91:B96"/>
    <mergeCell ref="C91:C96"/>
    <mergeCell ref="D91:D96"/>
    <mergeCell ref="B87:B88"/>
    <mergeCell ref="C87:C88"/>
    <mergeCell ref="D87:D88"/>
    <mergeCell ref="B89:B90"/>
    <mergeCell ref="C89:C90"/>
    <mergeCell ref="D89:D90"/>
    <mergeCell ref="B77:B81"/>
    <mergeCell ref="C77:C81"/>
    <mergeCell ref="D77:D81"/>
    <mergeCell ref="B64:B66"/>
    <mergeCell ref="C64:C66"/>
    <mergeCell ref="D64:D66"/>
    <mergeCell ref="B67:B71"/>
    <mergeCell ref="C67:C68"/>
    <mergeCell ref="D67:D71"/>
    <mergeCell ref="B72:B74"/>
    <mergeCell ref="C72:C73"/>
    <mergeCell ref="D72:D74"/>
    <mergeCell ref="B75:B76"/>
    <mergeCell ref="D75:D76"/>
    <mergeCell ref="B59:B60"/>
    <mergeCell ref="C59:C60"/>
    <mergeCell ref="D59:D60"/>
    <mergeCell ref="B62:B63"/>
    <mergeCell ref="C62:C63"/>
    <mergeCell ref="D62:D63"/>
    <mergeCell ref="B52:B54"/>
    <mergeCell ref="C52:C54"/>
    <mergeCell ref="D52:D54"/>
    <mergeCell ref="B56:B58"/>
    <mergeCell ref="C56:C58"/>
    <mergeCell ref="D56:D58"/>
    <mergeCell ref="B35:B37"/>
    <mergeCell ref="C35:C37"/>
    <mergeCell ref="D35:D37"/>
    <mergeCell ref="B38:B51"/>
    <mergeCell ref="C38:C51"/>
    <mergeCell ref="D38:D51"/>
    <mergeCell ref="B21:B27"/>
    <mergeCell ref="C21:C27"/>
    <mergeCell ref="D21:D27"/>
    <mergeCell ref="B28:B34"/>
    <mergeCell ref="C28:C34"/>
    <mergeCell ref="D28:D34"/>
    <mergeCell ref="B2:C3"/>
    <mergeCell ref="B6:B11"/>
    <mergeCell ref="C6:C11"/>
    <mergeCell ref="D6:D11"/>
    <mergeCell ref="B13:B20"/>
    <mergeCell ref="C13:C20"/>
    <mergeCell ref="D13:D20"/>
  </mergeCells>
  <pageMargins left="0.7" right="0.7" top="0.75" bottom="0.75" header="0.3" footer="0.3"/>
  <pageSetup paperSize="9" orientation="portrait" horizontalDpi="90" verticalDpi="90"/>
  <drawing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25" enableFormatConditionsCalculation="0">
    <tabColor theme="5"/>
    <pageSetUpPr fitToPage="1"/>
  </sheetPr>
  <dimension ref="A2:L52"/>
  <sheetViews>
    <sheetView showGridLines="0" workbookViewId="0">
      <selection activeCell="B21" sqref="B21"/>
    </sheetView>
  </sheetViews>
  <sheetFormatPr baseColWidth="10" defaultColWidth="8.83203125" defaultRowHeight="14" x14ac:dyDescent="0"/>
  <cols>
    <col min="1" max="1" width="4.5" customWidth="1"/>
    <col min="2" max="2" width="48.83203125" customWidth="1"/>
    <col min="3" max="8" width="33" customWidth="1"/>
  </cols>
  <sheetData>
    <row r="2" spans="1:12" s="55" customFormat="1">
      <c r="B2" s="113" t="s">
        <v>40</v>
      </c>
      <c r="G2" s="54"/>
      <c r="H2" s="54"/>
      <c r="I2" s="54"/>
      <c r="J2" s="54"/>
      <c r="K2" s="54"/>
      <c r="L2" s="54"/>
    </row>
    <row r="3" spans="1:12" s="55" customFormat="1">
      <c r="B3" s="113"/>
      <c r="G3" s="54"/>
      <c r="H3" s="54"/>
      <c r="I3" s="54"/>
      <c r="J3" s="54"/>
      <c r="K3" s="54"/>
      <c r="L3" s="54"/>
    </row>
    <row r="4" spans="1:12" s="65" customFormat="1" ht="12.75" customHeight="1">
      <c r="A4" s="55"/>
      <c r="B4" s="2260" t="s">
        <v>105</v>
      </c>
      <c r="C4" s="2260"/>
      <c r="D4" s="2260"/>
      <c r="E4" s="2260"/>
      <c r="F4" s="2260"/>
      <c r="G4" s="2260"/>
      <c r="H4" s="64"/>
      <c r="I4" s="64"/>
      <c r="J4" s="64"/>
      <c r="K4" s="64"/>
      <c r="L4" s="64"/>
    </row>
    <row r="5" spans="1:12" s="65" customFormat="1" ht="12.75" customHeight="1">
      <c r="A5" s="55"/>
      <c r="B5" s="2260"/>
      <c r="C5" s="2260"/>
      <c r="D5" s="2260"/>
      <c r="E5" s="2260"/>
      <c r="F5" s="2260"/>
      <c r="G5" s="2260"/>
      <c r="H5" s="64"/>
      <c r="I5" s="64"/>
      <c r="J5" s="64"/>
      <c r="K5" s="64"/>
      <c r="L5" s="64"/>
    </row>
    <row r="6" spans="1:12" ht="15" thickBot="1"/>
    <row r="7" spans="1:12" ht="20">
      <c r="C7" s="2401" t="s">
        <v>98</v>
      </c>
      <c r="D7" s="2402"/>
      <c r="E7" s="379" t="s">
        <v>99</v>
      </c>
      <c r="F7" s="2403" t="s">
        <v>100</v>
      </c>
      <c r="G7" s="2404"/>
      <c r="H7" s="2405"/>
    </row>
    <row r="8" spans="1:12" ht="15" thickBot="1">
      <c r="C8" s="376" t="s">
        <v>101</v>
      </c>
      <c r="D8" s="377" t="s">
        <v>102</v>
      </c>
      <c r="E8" s="380"/>
      <c r="F8" s="376" t="s">
        <v>71</v>
      </c>
      <c r="G8" s="384" t="s">
        <v>72</v>
      </c>
      <c r="H8" s="377" t="s">
        <v>85</v>
      </c>
    </row>
    <row r="9" spans="1:12" ht="18">
      <c r="B9" s="368" t="s">
        <v>51</v>
      </c>
      <c r="C9" s="378"/>
      <c r="D9" s="370"/>
      <c r="E9" s="381"/>
      <c r="F9" s="378"/>
      <c r="G9" s="369"/>
      <c r="H9" s="370"/>
    </row>
    <row r="10" spans="1:12">
      <c r="B10" s="371" t="s">
        <v>89</v>
      </c>
      <c r="C10" s="11"/>
      <c r="D10" s="12"/>
      <c r="E10" s="382"/>
      <c r="F10" s="11"/>
      <c r="G10" s="1"/>
      <c r="H10" s="12"/>
    </row>
    <row r="11" spans="1:12">
      <c r="B11" s="357" t="s">
        <v>97</v>
      </c>
      <c r="C11" s="11"/>
      <c r="D11" s="12"/>
      <c r="E11" s="382"/>
      <c r="F11" s="11"/>
      <c r="G11" s="1"/>
      <c r="H11" s="12"/>
    </row>
    <row r="12" spans="1:12">
      <c r="B12" s="357" t="s">
        <v>44</v>
      </c>
      <c r="C12" s="11"/>
      <c r="D12" s="12"/>
      <c r="E12" s="382"/>
      <c r="F12" s="11"/>
      <c r="G12" s="1"/>
      <c r="H12" s="12"/>
    </row>
    <row r="13" spans="1:12">
      <c r="B13" s="372" t="s">
        <v>54</v>
      </c>
      <c r="C13" s="11"/>
      <c r="D13" s="12"/>
      <c r="E13" s="382"/>
      <c r="F13" s="11"/>
      <c r="G13" s="1"/>
      <c r="H13" s="12"/>
    </row>
    <row r="14" spans="1:12">
      <c r="B14" s="372" t="s">
        <v>55</v>
      </c>
      <c r="C14" s="11"/>
      <c r="D14" s="12"/>
      <c r="E14" s="382"/>
      <c r="F14" s="11"/>
      <c r="G14" s="1"/>
      <c r="H14" s="12"/>
    </row>
    <row r="15" spans="1:12">
      <c r="B15" s="372" t="s">
        <v>56</v>
      </c>
      <c r="C15" s="11"/>
      <c r="D15" s="12"/>
      <c r="E15" s="382"/>
      <c r="F15" s="11"/>
      <c r="G15" s="1"/>
      <c r="H15" s="12"/>
    </row>
    <row r="16" spans="1:12">
      <c r="B16" s="371" t="s">
        <v>90</v>
      </c>
      <c r="C16" s="11"/>
      <c r="D16" s="12"/>
      <c r="E16" s="382"/>
      <c r="F16" s="11"/>
      <c r="G16" s="1"/>
      <c r="H16" s="12"/>
    </row>
    <row r="17" spans="2:8">
      <c r="B17" s="357" t="s">
        <v>44</v>
      </c>
      <c r="C17" s="11"/>
      <c r="D17" s="12"/>
      <c r="E17" s="382"/>
      <c r="F17" s="11"/>
      <c r="G17" s="1"/>
      <c r="H17" s="12"/>
    </row>
    <row r="18" spans="2:8">
      <c r="B18" s="372" t="s">
        <v>54</v>
      </c>
      <c r="C18" s="11"/>
      <c r="D18" s="12"/>
      <c r="E18" s="382"/>
      <c r="F18" s="11"/>
      <c r="G18" s="1"/>
      <c r="H18" s="12"/>
    </row>
    <row r="19" spans="2:8">
      <c r="B19" s="372" t="s">
        <v>55</v>
      </c>
      <c r="C19" s="11"/>
      <c r="D19" s="12"/>
      <c r="E19" s="382"/>
      <c r="F19" s="11"/>
      <c r="G19" s="1"/>
      <c r="H19" s="12"/>
    </row>
    <row r="20" spans="2:8">
      <c r="B20" s="372" t="s">
        <v>56</v>
      </c>
      <c r="C20" s="11"/>
      <c r="D20" s="12"/>
      <c r="E20" s="382"/>
      <c r="F20" s="11"/>
      <c r="G20" s="1"/>
      <c r="H20" s="12"/>
    </row>
    <row r="21" spans="2:8">
      <c r="B21" s="371" t="s">
        <v>91</v>
      </c>
      <c r="C21" s="11"/>
      <c r="D21" s="12"/>
      <c r="E21" s="382"/>
      <c r="F21" s="11"/>
      <c r="G21" s="1"/>
      <c r="H21" s="12"/>
    </row>
    <row r="22" spans="2:8">
      <c r="B22" s="357" t="s">
        <v>97</v>
      </c>
      <c r="C22" s="11"/>
      <c r="D22" s="12"/>
      <c r="E22" s="382"/>
      <c r="F22" s="11"/>
      <c r="G22" s="1"/>
      <c r="H22" s="12"/>
    </row>
    <row r="23" spans="2:8">
      <c r="B23" s="357" t="s">
        <v>44</v>
      </c>
      <c r="C23" s="11"/>
      <c r="D23" s="12"/>
      <c r="E23" s="382"/>
      <c r="F23" s="11"/>
      <c r="G23" s="1"/>
      <c r="H23" s="12"/>
    </row>
    <row r="24" spans="2:8">
      <c r="B24" s="372" t="s">
        <v>54</v>
      </c>
      <c r="C24" s="11"/>
      <c r="D24" s="12"/>
      <c r="E24" s="382"/>
      <c r="F24" s="11"/>
      <c r="G24" s="1"/>
      <c r="H24" s="12"/>
    </row>
    <row r="25" spans="2:8">
      <c r="B25" s="372" t="s">
        <v>55</v>
      </c>
      <c r="C25" s="11"/>
      <c r="D25" s="12"/>
      <c r="E25" s="382"/>
      <c r="F25" s="11"/>
      <c r="G25" s="1"/>
      <c r="H25" s="12"/>
    </row>
    <row r="26" spans="2:8" ht="15" thickBot="1">
      <c r="B26" s="373" t="s">
        <v>56</v>
      </c>
      <c r="C26" s="14"/>
      <c r="D26" s="375"/>
      <c r="E26" s="383"/>
      <c r="F26" s="14"/>
      <c r="G26" s="374"/>
      <c r="H26" s="375"/>
    </row>
    <row r="27" spans="2:8" ht="18">
      <c r="B27" s="368" t="s">
        <v>9</v>
      </c>
      <c r="C27" s="378"/>
      <c r="D27" s="370"/>
      <c r="E27" s="381"/>
      <c r="F27" s="378"/>
      <c r="G27" s="369"/>
      <c r="H27" s="370"/>
    </row>
    <row r="28" spans="2:8">
      <c r="B28" s="371" t="s">
        <v>92</v>
      </c>
      <c r="C28" s="11"/>
      <c r="D28" s="12"/>
      <c r="E28" s="382"/>
      <c r="F28" s="11"/>
      <c r="G28" s="1"/>
      <c r="H28" s="12"/>
    </row>
    <row r="29" spans="2:8">
      <c r="B29" s="357" t="s">
        <v>97</v>
      </c>
      <c r="C29" s="11"/>
      <c r="D29" s="12"/>
      <c r="E29" s="382"/>
      <c r="F29" s="11"/>
      <c r="G29" s="1"/>
      <c r="H29" s="12"/>
    </row>
    <row r="30" spans="2:8">
      <c r="B30" s="357" t="s">
        <v>44</v>
      </c>
      <c r="C30" s="11"/>
      <c r="D30" s="12"/>
      <c r="E30" s="382"/>
      <c r="F30" s="11"/>
      <c r="G30" s="1"/>
      <c r="H30" s="12"/>
    </row>
    <row r="31" spans="2:8">
      <c r="B31" s="372" t="s">
        <v>54</v>
      </c>
      <c r="C31" s="11"/>
      <c r="D31" s="12"/>
      <c r="E31" s="382"/>
      <c r="F31" s="11"/>
      <c r="G31" s="1"/>
      <c r="H31" s="12"/>
    </row>
    <row r="32" spans="2:8">
      <c r="B32" s="372" t="s">
        <v>55</v>
      </c>
      <c r="C32" s="11"/>
      <c r="D32" s="12"/>
      <c r="E32" s="382"/>
      <c r="F32" s="11"/>
      <c r="G32" s="1"/>
      <c r="H32" s="12"/>
    </row>
    <row r="33" spans="2:8">
      <c r="B33" s="372" t="s">
        <v>56</v>
      </c>
      <c r="C33" s="11"/>
      <c r="D33" s="12"/>
      <c r="E33" s="382"/>
      <c r="F33" s="11"/>
      <c r="G33" s="1"/>
      <c r="H33" s="12"/>
    </row>
    <row r="34" spans="2:8">
      <c r="B34" s="371" t="s">
        <v>93</v>
      </c>
      <c r="C34" s="11"/>
      <c r="D34" s="12"/>
      <c r="E34" s="382"/>
      <c r="F34" s="11"/>
      <c r="G34" s="1"/>
      <c r="H34" s="12"/>
    </row>
    <row r="35" spans="2:8">
      <c r="B35" s="357" t="s">
        <v>97</v>
      </c>
      <c r="C35" s="11"/>
      <c r="D35" s="12"/>
      <c r="E35" s="382"/>
      <c r="F35" s="11"/>
      <c r="G35" s="1"/>
      <c r="H35" s="12"/>
    </row>
    <row r="36" spans="2:8">
      <c r="B36" s="357" t="s">
        <v>44</v>
      </c>
      <c r="C36" s="11"/>
      <c r="D36" s="12"/>
      <c r="E36" s="382"/>
      <c r="F36" s="11"/>
      <c r="G36" s="1"/>
      <c r="H36" s="12"/>
    </row>
    <row r="37" spans="2:8">
      <c r="B37" s="372" t="s">
        <v>54</v>
      </c>
      <c r="C37" s="11"/>
      <c r="D37" s="12"/>
      <c r="E37" s="382"/>
      <c r="F37" s="11"/>
      <c r="G37" s="1"/>
      <c r="H37" s="12"/>
    </row>
    <row r="38" spans="2:8">
      <c r="B38" s="372" t="s">
        <v>55</v>
      </c>
      <c r="C38" s="11"/>
      <c r="D38" s="12"/>
      <c r="E38" s="382"/>
      <c r="F38" s="11"/>
      <c r="G38" s="1"/>
      <c r="H38" s="12"/>
    </row>
    <row r="39" spans="2:8">
      <c r="B39" s="372" t="s">
        <v>56</v>
      </c>
      <c r="C39" s="11"/>
      <c r="D39" s="12"/>
      <c r="E39" s="382"/>
      <c r="F39" s="11"/>
      <c r="G39" s="1"/>
      <c r="H39" s="12"/>
    </row>
    <row r="40" spans="2:8">
      <c r="B40" s="371" t="s">
        <v>94</v>
      </c>
      <c r="C40" s="11"/>
      <c r="D40" s="12"/>
      <c r="E40" s="382"/>
      <c r="F40" s="11"/>
      <c r="G40" s="1"/>
      <c r="H40" s="12"/>
    </row>
    <row r="41" spans="2:8">
      <c r="B41" s="357" t="s">
        <v>44</v>
      </c>
      <c r="C41" s="11"/>
      <c r="D41" s="12"/>
      <c r="E41" s="382"/>
      <c r="F41" s="11"/>
      <c r="G41" s="1"/>
      <c r="H41" s="12"/>
    </row>
    <row r="42" spans="2:8">
      <c r="B42" s="372" t="s">
        <v>54</v>
      </c>
      <c r="C42" s="11"/>
      <c r="D42" s="12"/>
      <c r="E42" s="382"/>
      <c r="F42" s="11"/>
      <c r="G42" s="1"/>
      <c r="H42" s="12"/>
    </row>
    <row r="43" spans="2:8">
      <c r="B43" s="372" t="s">
        <v>55</v>
      </c>
      <c r="C43" s="11"/>
      <c r="D43" s="12"/>
      <c r="E43" s="382"/>
      <c r="F43" s="11"/>
      <c r="G43" s="1"/>
      <c r="H43" s="12"/>
    </row>
    <row r="44" spans="2:8">
      <c r="B44" s="372" t="s">
        <v>56</v>
      </c>
      <c r="C44" s="11"/>
      <c r="D44" s="12"/>
      <c r="E44" s="382"/>
      <c r="F44" s="11"/>
      <c r="G44" s="1"/>
      <c r="H44" s="12"/>
    </row>
    <row r="45" spans="2:8" ht="42">
      <c r="B45" s="371" t="s">
        <v>95</v>
      </c>
      <c r="C45" s="11"/>
      <c r="D45" s="12"/>
      <c r="E45" s="382"/>
      <c r="F45" s="11"/>
      <c r="G45" s="1"/>
      <c r="H45" s="12"/>
    </row>
    <row r="46" spans="2:8">
      <c r="B46" s="357" t="s">
        <v>97</v>
      </c>
      <c r="C46" s="11"/>
      <c r="D46" s="12"/>
      <c r="E46" s="382"/>
      <c r="F46" s="11"/>
      <c r="G46" s="1"/>
      <c r="H46" s="12"/>
    </row>
    <row r="47" spans="2:8">
      <c r="B47" s="371" t="s">
        <v>96</v>
      </c>
      <c r="C47" s="11"/>
      <c r="D47" s="12"/>
      <c r="E47" s="382"/>
      <c r="F47" s="11"/>
      <c r="G47" s="1"/>
      <c r="H47" s="12"/>
    </row>
    <row r="48" spans="2:8">
      <c r="B48" s="357" t="s">
        <v>97</v>
      </c>
      <c r="C48" s="11"/>
      <c r="D48" s="12"/>
      <c r="E48" s="382"/>
      <c r="F48" s="11"/>
      <c r="G48" s="1"/>
      <c r="H48" s="12"/>
    </row>
    <row r="49" spans="2:8">
      <c r="B49" s="357" t="s">
        <v>44</v>
      </c>
      <c r="C49" s="11"/>
      <c r="D49" s="12"/>
      <c r="E49" s="382"/>
      <c r="F49" s="11"/>
      <c r="G49" s="1"/>
      <c r="H49" s="12"/>
    </row>
    <row r="50" spans="2:8">
      <c r="B50" s="372" t="s">
        <v>54</v>
      </c>
      <c r="C50" s="11"/>
      <c r="D50" s="12"/>
      <c r="E50" s="382"/>
      <c r="F50" s="11"/>
      <c r="G50" s="1"/>
      <c r="H50" s="12"/>
    </row>
    <row r="51" spans="2:8">
      <c r="B51" s="372" t="s">
        <v>55</v>
      </c>
      <c r="C51" s="11"/>
      <c r="D51" s="12"/>
      <c r="E51" s="382"/>
      <c r="F51" s="11"/>
      <c r="G51" s="1"/>
      <c r="H51" s="12"/>
    </row>
    <row r="52" spans="2:8" ht="15" thickBot="1">
      <c r="B52" s="373" t="s">
        <v>56</v>
      </c>
      <c r="C52" s="14"/>
      <c r="D52" s="375"/>
      <c r="E52" s="383"/>
      <c r="F52" s="14"/>
      <c r="G52" s="374"/>
      <c r="H52" s="375"/>
    </row>
  </sheetData>
  <mergeCells count="3">
    <mergeCell ref="B4:G5"/>
    <mergeCell ref="C7:D7"/>
    <mergeCell ref="F7:H7"/>
  </mergeCells>
  <hyperlinks>
    <hyperlink ref="B2" location="TOC!A1" display="Retour à la table des matières"/>
  </hyperlinks>
  <pageMargins left="0.7" right="0.7" top="0.75" bottom="0.75" header="0.3" footer="0.3"/>
  <pageSetup paperSize="9" scale="46" orientation="landscape" horizontalDpi="1200" verticalDpi="1200"/>
  <drawing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tabColor theme="5"/>
    <pageSetUpPr fitToPage="1"/>
  </sheetPr>
  <dimension ref="A2:T164"/>
  <sheetViews>
    <sheetView topLeftCell="A121" workbookViewId="0">
      <selection activeCell="B137" sqref="B137:G138"/>
    </sheetView>
  </sheetViews>
  <sheetFormatPr baseColWidth="10" defaultColWidth="11.5" defaultRowHeight="14" x14ac:dyDescent="0"/>
  <cols>
    <col min="1" max="1" width="7.6640625" bestFit="1" customWidth="1"/>
    <col min="2" max="2" width="10" customWidth="1"/>
    <col min="3" max="3" width="45.5" customWidth="1"/>
    <col min="4" max="9" width="18.83203125" customWidth="1"/>
    <col min="11" max="11" width="14.6640625" customWidth="1"/>
    <col min="12" max="18" width="14" bestFit="1" customWidth="1"/>
  </cols>
  <sheetData>
    <row r="2" spans="1:18" ht="15" thickBot="1">
      <c r="D2">
        <v>2019</v>
      </c>
      <c r="E2" s="545" t="s">
        <v>0</v>
      </c>
      <c r="F2" s="545" t="s">
        <v>1</v>
      </c>
      <c r="G2" s="548" t="s">
        <v>113</v>
      </c>
      <c r="H2" s="548" t="s">
        <v>114</v>
      </c>
      <c r="I2" s="548" t="s">
        <v>115</v>
      </c>
      <c r="K2">
        <v>2018</v>
      </c>
      <c r="L2">
        <v>2019</v>
      </c>
      <c r="M2">
        <v>2020</v>
      </c>
      <c r="N2">
        <v>2021</v>
      </c>
      <c r="O2">
        <v>2022</v>
      </c>
      <c r="P2">
        <v>2023</v>
      </c>
      <c r="Q2">
        <v>2024</v>
      </c>
      <c r="R2">
        <v>2025</v>
      </c>
    </row>
    <row r="3" spans="1:18" ht="15" thickBot="1">
      <c r="A3">
        <v>1</v>
      </c>
      <c r="B3" s="628" t="s">
        <v>6</v>
      </c>
      <c r="C3" s="550" t="str">
        <f>VLOOKUP(A3,[2]RECAP!A:C,3,FALSE)</f>
        <v>Achat de matières premières &amp; fournitures</v>
      </c>
      <c r="D3" s="557"/>
      <c r="E3" s="557"/>
      <c r="F3" s="557"/>
      <c r="G3" s="557"/>
      <c r="H3" s="557"/>
      <c r="I3" s="557"/>
    </row>
    <row r="4" spans="1:18" ht="15" thickBot="1">
      <c r="A4">
        <v>2</v>
      </c>
      <c r="B4" s="549" t="s">
        <v>2</v>
      </c>
      <c r="C4" s="550" t="str">
        <f>VLOOKUP(A4,[2]RECAP!A:C,3,FALSE)</f>
        <v>Achats d'énergies</v>
      </c>
      <c r="D4" s="557"/>
      <c r="E4" s="557"/>
      <c r="F4" s="557"/>
      <c r="G4" s="557"/>
      <c r="H4" s="557"/>
      <c r="I4" s="557"/>
    </row>
    <row r="5" spans="1:18" ht="15" thickBot="1">
      <c r="A5">
        <v>3</v>
      </c>
      <c r="B5" s="549" t="s">
        <v>2</v>
      </c>
      <c r="C5" s="550" t="str">
        <f>VLOOKUP(A5,[2]RECAP!A:C,3,FALSE)</f>
        <v>Achat de matériels et frais de bureau</v>
      </c>
      <c r="D5" s="557">
        <f t="shared" ref="D5:I5" si="0">SUM(D6:D22)</f>
        <v>2077016.6899999997</v>
      </c>
      <c r="E5" s="557">
        <f t="shared" si="0"/>
        <v>679602.78</v>
      </c>
      <c r="F5" s="557">
        <f t="shared" si="0"/>
        <v>763798.83</v>
      </c>
      <c r="G5" s="557">
        <f t="shared" si="0"/>
        <v>633615.08000000019</v>
      </c>
      <c r="H5" s="557">
        <f t="shared" si="0"/>
        <v>0</v>
      </c>
      <c r="I5" s="557">
        <f t="shared" si="0"/>
        <v>0</v>
      </c>
      <c r="K5" s="545">
        <f t="shared" ref="K5:R15" si="1">$D5*(1+$C$164)^(K$2-$D$2)</f>
        <v>2056452.1683168313</v>
      </c>
      <c r="L5" s="545">
        <f t="shared" si="1"/>
        <v>2077016.6899999997</v>
      </c>
      <c r="M5" s="545">
        <f t="shared" si="1"/>
        <v>2097786.8568999995</v>
      </c>
      <c r="N5" s="545">
        <f t="shared" si="1"/>
        <v>2118764.7254689997</v>
      </c>
      <c r="O5" s="545">
        <f t="shared" si="1"/>
        <v>2139952.3727236893</v>
      </c>
      <c r="P5" s="545">
        <f t="shared" si="1"/>
        <v>2161351.8964509265</v>
      </c>
      <c r="Q5" s="545">
        <f t="shared" si="1"/>
        <v>2182965.4154154356</v>
      </c>
      <c r="R5" s="545">
        <f t="shared" si="1"/>
        <v>2204795.0695695905</v>
      </c>
    </row>
    <row r="6" spans="1:18">
      <c r="A6" s="558">
        <v>612011</v>
      </c>
      <c r="B6" s="559"/>
      <c r="C6" s="560" t="s">
        <v>138</v>
      </c>
      <c r="D6" s="553">
        <f>IF(ISERROR((VLOOKUP(A6,Table1[],5,FALSE)))=FALSE,VLOOKUP(A6,Table1[],5,FALSE),0)</f>
        <v>284406.65999999997</v>
      </c>
      <c r="E6" s="561">
        <v>93143.18</v>
      </c>
      <c r="F6" s="561">
        <v>104604.77</v>
      </c>
      <c r="G6" s="561">
        <v>86658.710000000036</v>
      </c>
      <c r="H6" s="561"/>
      <c r="I6" s="561"/>
      <c r="K6" s="545">
        <f t="shared" si="1"/>
        <v>281590.75247524749</v>
      </c>
      <c r="L6" s="545">
        <f t="shared" si="1"/>
        <v>284406.65999999997</v>
      </c>
      <c r="M6" s="545">
        <f t="shared" si="1"/>
        <v>287250.72659999999</v>
      </c>
      <c r="N6" s="545">
        <f t="shared" si="1"/>
        <v>290123.23386599997</v>
      </c>
      <c r="O6" s="545">
        <f t="shared" si="1"/>
        <v>293024.46620465996</v>
      </c>
      <c r="P6" s="545">
        <f t="shared" si="1"/>
        <v>295954.71086670656</v>
      </c>
      <c r="Q6" s="545">
        <f t="shared" si="1"/>
        <v>298914.25797537359</v>
      </c>
      <c r="R6" s="545">
        <f t="shared" si="1"/>
        <v>301903.40055512742</v>
      </c>
    </row>
    <row r="7" spans="1:18">
      <c r="A7" s="558">
        <v>612013</v>
      </c>
      <c r="B7" s="559"/>
      <c r="C7" s="560" t="s">
        <v>139</v>
      </c>
      <c r="D7" s="553">
        <f>IF(ISERROR((VLOOKUP(A7,Table1[],5,FALSE)))=FALSE,VLOOKUP(A7,Table1[],5,FALSE),0)</f>
        <v>1056852.46</v>
      </c>
      <c r="E7" s="561">
        <v>346119.18</v>
      </c>
      <c r="F7" s="561">
        <v>388710.33</v>
      </c>
      <c r="G7" s="561">
        <v>322022.95</v>
      </c>
      <c r="H7" s="561"/>
      <c r="I7" s="561"/>
      <c r="K7" s="545">
        <f t="shared" si="1"/>
        <v>1046388.5742574257</v>
      </c>
      <c r="L7" s="545">
        <f t="shared" si="1"/>
        <v>1056852.46</v>
      </c>
      <c r="M7" s="545">
        <f t="shared" si="1"/>
        <v>1067420.9846000001</v>
      </c>
      <c r="N7" s="545">
        <f t="shared" si="1"/>
        <v>1078095.194446</v>
      </c>
      <c r="O7" s="545">
        <f t="shared" si="1"/>
        <v>1088876.14639046</v>
      </c>
      <c r="P7" s="545">
        <f t="shared" si="1"/>
        <v>1099764.9078543645</v>
      </c>
      <c r="Q7" s="545">
        <f t="shared" si="1"/>
        <v>1110762.556932908</v>
      </c>
      <c r="R7" s="545">
        <f t="shared" si="1"/>
        <v>1121870.1825022374</v>
      </c>
    </row>
    <row r="8" spans="1:18">
      <c r="A8" s="558">
        <v>612014</v>
      </c>
      <c r="B8" s="559"/>
      <c r="C8" s="560" t="s">
        <v>140</v>
      </c>
      <c r="D8" s="553">
        <f>IF(ISERROR((VLOOKUP(A8,Table1[],5,FALSE)))=FALSE,VLOOKUP(A8,Table1[],5,FALSE),0)</f>
        <v>323964.95</v>
      </c>
      <c r="E8" s="561">
        <v>104875.59999999999</v>
      </c>
      <c r="F8" s="561">
        <v>119356.04000000001</v>
      </c>
      <c r="G8" s="561">
        <v>99733.310000000027</v>
      </c>
      <c r="H8" s="561"/>
      <c r="I8" s="561"/>
      <c r="K8" s="545">
        <f t="shared" si="1"/>
        <v>320757.37623762374</v>
      </c>
      <c r="L8" s="545">
        <f t="shared" si="1"/>
        <v>323964.95</v>
      </c>
      <c r="M8" s="545">
        <f t="shared" si="1"/>
        <v>327204.59950000001</v>
      </c>
      <c r="N8" s="545">
        <f t="shared" si="1"/>
        <v>330476.645495</v>
      </c>
      <c r="O8" s="545">
        <f t="shared" si="1"/>
        <v>333781.41194994998</v>
      </c>
      <c r="P8" s="545">
        <f t="shared" si="1"/>
        <v>337119.22606944951</v>
      </c>
      <c r="Q8" s="545">
        <f t="shared" si="1"/>
        <v>340490.41833014396</v>
      </c>
      <c r="R8" s="545">
        <f t="shared" si="1"/>
        <v>343895.32251344551</v>
      </c>
    </row>
    <row r="9" spans="1:18">
      <c r="A9" s="558">
        <v>612021</v>
      </c>
      <c r="B9" s="559"/>
      <c r="C9" s="560" t="s">
        <v>141</v>
      </c>
      <c r="D9" s="553">
        <f>IF(ISERROR((VLOOKUP(A9,Table1[],5,FALSE)))=FALSE,VLOOKUP(A9,Table1[],5,FALSE),0)</f>
        <v>25794.74</v>
      </c>
      <c r="E9" s="561">
        <v>8447.7800000000007</v>
      </c>
      <c r="F9" s="561">
        <v>9487.31</v>
      </c>
      <c r="G9" s="561">
        <v>7859.65</v>
      </c>
      <c r="H9" s="561"/>
      <c r="I9" s="561"/>
      <c r="K9" s="545">
        <f t="shared" si="1"/>
        <v>25539.346534653465</v>
      </c>
      <c r="L9" s="545">
        <f t="shared" si="1"/>
        <v>25794.74</v>
      </c>
      <c r="M9" s="545">
        <f t="shared" si="1"/>
        <v>26052.687400000003</v>
      </c>
      <c r="N9" s="545">
        <f t="shared" si="1"/>
        <v>26313.214274000002</v>
      </c>
      <c r="O9" s="545">
        <f t="shared" si="1"/>
        <v>26576.346416739998</v>
      </c>
      <c r="P9" s="545">
        <f t="shared" si="1"/>
        <v>26842.109880907403</v>
      </c>
      <c r="Q9" s="545">
        <f t="shared" si="1"/>
        <v>27110.530979716474</v>
      </c>
      <c r="R9" s="545">
        <f t="shared" si="1"/>
        <v>27381.636289513644</v>
      </c>
    </row>
    <row r="10" spans="1:18">
      <c r="A10" s="558">
        <v>612022</v>
      </c>
      <c r="B10" s="559"/>
      <c r="C10" s="560" t="s">
        <v>142</v>
      </c>
      <c r="D10" s="553">
        <f>IF(ISERROR((VLOOKUP(A10,Table1[],5,FALSE)))=FALSE,VLOOKUP(A10,Table1[],5,FALSE),0)</f>
        <v>58742.65</v>
      </c>
      <c r="E10" s="561">
        <v>19238.22</v>
      </c>
      <c r="F10" s="561">
        <v>21605.55</v>
      </c>
      <c r="G10" s="561">
        <v>17898.88</v>
      </c>
      <c r="H10" s="561"/>
      <c r="I10" s="561"/>
      <c r="K10" s="545">
        <f t="shared" si="1"/>
        <v>58161.039603960395</v>
      </c>
      <c r="L10" s="545">
        <f t="shared" si="1"/>
        <v>58742.65</v>
      </c>
      <c r="M10" s="545">
        <f t="shared" si="1"/>
        <v>59330.076500000003</v>
      </c>
      <c r="N10" s="545">
        <f t="shared" si="1"/>
        <v>59923.377265000003</v>
      </c>
      <c r="O10" s="545">
        <f t="shared" si="1"/>
        <v>60522.611037649993</v>
      </c>
      <c r="P10" s="545">
        <f t="shared" si="1"/>
        <v>61127.837148026505</v>
      </c>
      <c r="Q10" s="545">
        <f t="shared" si="1"/>
        <v>61739.115519506762</v>
      </c>
      <c r="R10" s="545">
        <f t="shared" si="1"/>
        <v>62356.506674701843</v>
      </c>
    </row>
    <row r="11" spans="1:18">
      <c r="A11" s="558">
        <v>612023</v>
      </c>
      <c r="B11" s="559"/>
      <c r="C11" s="560" t="s">
        <v>265</v>
      </c>
      <c r="D11" s="553">
        <f>IF(ISERROR((VLOOKUP(A11,Table1[],5,FALSE)))=FALSE,VLOOKUP(A11,Table1[],5,FALSE),0)</f>
        <v>2615.67</v>
      </c>
      <c r="E11" s="561">
        <v>856.63</v>
      </c>
      <c r="F11" s="561">
        <v>962.04</v>
      </c>
      <c r="G11" s="561">
        <v>797</v>
      </c>
      <c r="H11" s="561"/>
      <c r="I11" s="561"/>
      <c r="K11" s="545">
        <f t="shared" si="1"/>
        <v>2589.772277227723</v>
      </c>
      <c r="L11" s="545">
        <f t="shared" si="1"/>
        <v>2615.67</v>
      </c>
      <c r="M11" s="545">
        <f t="shared" si="1"/>
        <v>2641.8267000000001</v>
      </c>
      <c r="N11" s="545">
        <f t="shared" si="1"/>
        <v>2668.2449670000001</v>
      </c>
      <c r="O11" s="545">
        <f t="shared" si="1"/>
        <v>2694.9274166699997</v>
      </c>
      <c r="P11" s="545">
        <f t="shared" si="1"/>
        <v>2721.8766908367002</v>
      </c>
      <c r="Q11" s="545">
        <f t="shared" si="1"/>
        <v>2749.0954577450671</v>
      </c>
      <c r="R11" s="545">
        <f t="shared" si="1"/>
        <v>2776.5864123225183</v>
      </c>
    </row>
    <row r="12" spans="1:18">
      <c r="A12" s="558">
        <v>612024</v>
      </c>
      <c r="B12" s="559"/>
      <c r="C12" s="560" t="s">
        <v>143</v>
      </c>
      <c r="D12" s="553">
        <f>IF(ISERROR((VLOOKUP(A12,Table1[],5,FALSE)))=FALSE,VLOOKUP(A12,Table1[],5,FALSE),0)</f>
        <v>0</v>
      </c>
      <c r="E12" s="561"/>
      <c r="F12" s="561"/>
      <c r="G12" s="561"/>
      <c r="H12" s="561"/>
      <c r="I12" s="561"/>
      <c r="K12" s="545">
        <f t="shared" si="1"/>
        <v>0</v>
      </c>
      <c r="L12" s="545">
        <f t="shared" si="1"/>
        <v>0</v>
      </c>
      <c r="M12" s="545">
        <f t="shared" si="1"/>
        <v>0</v>
      </c>
      <c r="N12" s="545">
        <f t="shared" si="1"/>
        <v>0</v>
      </c>
      <c r="O12" s="545">
        <f t="shared" si="1"/>
        <v>0</v>
      </c>
      <c r="P12" s="545">
        <f t="shared" si="1"/>
        <v>0</v>
      </c>
      <c r="Q12" s="545">
        <f t="shared" si="1"/>
        <v>0</v>
      </c>
      <c r="R12" s="545">
        <f t="shared" si="1"/>
        <v>0</v>
      </c>
    </row>
    <row r="13" spans="1:18">
      <c r="A13" s="558">
        <v>612025</v>
      </c>
      <c r="B13" s="559"/>
      <c r="C13" s="560" t="s">
        <v>144</v>
      </c>
      <c r="D13" s="553">
        <f>IF(ISERROR((VLOOKUP(A13,Table1[],5,FALSE)))=FALSE,VLOOKUP(A13,Table1[],5,FALSE),0)</f>
        <v>0</v>
      </c>
      <c r="E13" s="561"/>
      <c r="F13" s="561"/>
      <c r="G13" s="561"/>
      <c r="H13" s="561"/>
      <c r="I13" s="561"/>
      <c r="K13" s="545">
        <f t="shared" si="1"/>
        <v>0</v>
      </c>
      <c r="L13" s="545">
        <f t="shared" si="1"/>
        <v>0</v>
      </c>
      <c r="M13" s="545">
        <f t="shared" si="1"/>
        <v>0</v>
      </c>
      <c r="N13" s="545">
        <f t="shared" si="1"/>
        <v>0</v>
      </c>
      <c r="O13" s="545">
        <f t="shared" si="1"/>
        <v>0</v>
      </c>
      <c r="P13" s="545">
        <f t="shared" si="1"/>
        <v>0</v>
      </c>
      <c r="Q13" s="545">
        <f t="shared" si="1"/>
        <v>0</v>
      </c>
      <c r="R13" s="545">
        <f t="shared" si="1"/>
        <v>0</v>
      </c>
    </row>
    <row r="14" spans="1:18">
      <c r="A14" s="558">
        <v>612027</v>
      </c>
      <c r="B14" s="559"/>
      <c r="C14" s="560" t="s">
        <v>145</v>
      </c>
      <c r="D14" s="553">
        <f>IF(ISERROR((VLOOKUP(A14,Table1[],5,FALSE)))=FALSE,VLOOKUP(A14,Table1[],5,FALSE),0)</f>
        <v>4653.8999999999996</v>
      </c>
      <c r="E14" s="561">
        <v>1524.15</v>
      </c>
      <c r="F14" s="561">
        <v>1711.7</v>
      </c>
      <c r="G14" s="561">
        <v>1418.0500000000004</v>
      </c>
      <c r="H14" s="561"/>
      <c r="I14" s="561"/>
      <c r="K14" s="545">
        <f t="shared" si="1"/>
        <v>4607.8217821782173</v>
      </c>
      <c r="L14" s="545">
        <f t="shared" si="1"/>
        <v>4653.8999999999996</v>
      </c>
      <c r="M14" s="545">
        <f t="shared" si="1"/>
        <v>4700.4389999999994</v>
      </c>
      <c r="N14" s="545">
        <f t="shared" si="1"/>
        <v>4747.4433899999995</v>
      </c>
      <c r="O14" s="545">
        <f t="shared" si="1"/>
        <v>4794.9178238999993</v>
      </c>
      <c r="P14" s="545">
        <f t="shared" si="1"/>
        <v>4842.8670021389999</v>
      </c>
      <c r="Q14" s="545">
        <f t="shared" si="1"/>
        <v>4891.2956721603896</v>
      </c>
      <c r="R14" s="545">
        <f t="shared" si="1"/>
        <v>4940.2086288819937</v>
      </c>
    </row>
    <row r="15" spans="1:18">
      <c r="A15" s="558">
        <v>612029</v>
      </c>
      <c r="B15" s="559"/>
      <c r="C15" s="560" t="s">
        <v>146</v>
      </c>
      <c r="D15" s="553">
        <f>IF(ISERROR((VLOOKUP(A15,Table1[],5,FALSE)))=FALSE,VLOOKUP(A15,Table1[],5,FALSE),0)</f>
        <v>0</v>
      </c>
      <c r="E15" s="561"/>
      <c r="F15" s="561"/>
      <c r="G15" s="561"/>
      <c r="H15" s="561"/>
      <c r="I15" s="561"/>
      <c r="K15" s="545">
        <f t="shared" si="1"/>
        <v>0</v>
      </c>
      <c r="L15" s="545">
        <f t="shared" si="1"/>
        <v>0</v>
      </c>
      <c r="M15" s="545">
        <f t="shared" si="1"/>
        <v>0</v>
      </c>
      <c r="N15" s="545">
        <f t="shared" si="1"/>
        <v>0</v>
      </c>
      <c r="O15" s="545">
        <f t="shared" si="1"/>
        <v>0</v>
      </c>
      <c r="P15" s="545">
        <f t="shared" si="1"/>
        <v>0</v>
      </c>
      <c r="Q15" s="545">
        <f t="shared" si="1"/>
        <v>0</v>
      </c>
      <c r="R15" s="545">
        <f t="shared" si="1"/>
        <v>0</v>
      </c>
    </row>
    <row r="16" spans="1:18">
      <c r="A16" s="558">
        <v>613002</v>
      </c>
      <c r="B16" s="559"/>
      <c r="C16" s="560" t="s">
        <v>147</v>
      </c>
      <c r="D16" s="553">
        <f>IF(ISERROR((VLOOKUP(A16,Table1[],5,FALSE)))=FALSE,VLOOKUP(A16,Table1[],5,FALSE),0)</f>
        <v>158257.35999999999</v>
      </c>
      <c r="E16" s="561">
        <v>51829.29</v>
      </c>
      <c r="F16" s="561">
        <v>58207.06</v>
      </c>
      <c r="G16" s="561">
        <v>48221.00999999998</v>
      </c>
      <c r="H16" s="561"/>
      <c r="I16" s="561"/>
      <c r="K16" s="545"/>
      <c r="L16" s="545"/>
      <c r="M16" s="545"/>
      <c r="N16" s="545"/>
      <c r="O16" s="545"/>
      <c r="P16" s="545"/>
      <c r="Q16" s="545"/>
      <c r="R16" s="545"/>
    </row>
    <row r="17" spans="1:18">
      <c r="A17" s="558">
        <v>613003</v>
      </c>
      <c r="B17" s="559"/>
      <c r="C17" s="560" t="s">
        <v>148</v>
      </c>
      <c r="D17" s="553">
        <f>IF(ISERROR((VLOOKUP(A17,Table1[],5,FALSE)))=FALSE,VLOOKUP(A17,Table1[],5,FALSE),0)</f>
        <v>25</v>
      </c>
      <c r="E17" s="561">
        <v>8.19</v>
      </c>
      <c r="F17" s="561">
        <v>9.1999999999999993</v>
      </c>
      <c r="G17" s="561">
        <v>7.610000000000003</v>
      </c>
      <c r="H17" s="561"/>
      <c r="I17" s="561"/>
      <c r="K17" s="545"/>
      <c r="L17" s="545"/>
      <c r="M17" s="545"/>
      <c r="N17" s="545"/>
      <c r="O17" s="545"/>
      <c r="P17" s="545"/>
      <c r="Q17" s="545"/>
      <c r="R17" s="545"/>
    </row>
    <row r="18" spans="1:18">
      <c r="A18" s="558">
        <v>614001</v>
      </c>
      <c r="B18" s="559"/>
      <c r="C18" s="560" t="s">
        <v>149</v>
      </c>
      <c r="D18" s="553">
        <f>IF(ISERROR((VLOOKUP(A18,Table1[],5,FALSE)))=FALSE,VLOOKUP(A18,Table1[],5,FALSE),0)</f>
        <v>29457.77</v>
      </c>
      <c r="E18" s="561">
        <v>9647.42</v>
      </c>
      <c r="F18" s="561">
        <v>10834.57</v>
      </c>
      <c r="G18" s="561">
        <v>8975.7799999999988</v>
      </c>
      <c r="H18" s="561"/>
      <c r="I18" s="561"/>
      <c r="K18" s="545"/>
      <c r="L18" s="545"/>
      <c r="M18" s="545"/>
      <c r="N18" s="545"/>
      <c r="O18" s="545"/>
      <c r="P18" s="545"/>
      <c r="Q18" s="545"/>
      <c r="R18" s="545"/>
    </row>
    <row r="19" spans="1:18">
      <c r="A19" s="558">
        <v>614003</v>
      </c>
      <c r="B19" s="559"/>
      <c r="C19" s="560" t="s">
        <v>150</v>
      </c>
      <c r="D19" s="553">
        <f>IF(ISERROR((VLOOKUP(A19,Table1[],5,FALSE)))=FALSE,VLOOKUP(A19,Table1[],5,FALSE),0)</f>
        <v>35726.379999999997</v>
      </c>
      <c r="E19" s="561">
        <v>12303.12</v>
      </c>
      <c r="F19" s="561">
        <v>12810.52</v>
      </c>
      <c r="G19" s="561">
        <v>10612.740000000002</v>
      </c>
      <c r="H19" s="561"/>
      <c r="I19" s="561"/>
      <c r="K19" s="545"/>
      <c r="L19" s="545"/>
      <c r="M19" s="545"/>
      <c r="N19" s="545"/>
      <c r="O19" s="545"/>
      <c r="P19" s="545"/>
      <c r="Q19" s="545"/>
      <c r="R19" s="545"/>
    </row>
    <row r="20" spans="1:18">
      <c r="A20" s="558">
        <v>614004</v>
      </c>
      <c r="B20" s="559"/>
      <c r="C20" s="560" t="s">
        <v>151</v>
      </c>
      <c r="D20" s="553">
        <f>IF(ISERROR((VLOOKUP(A20,Table1[],5,FALSE)))=FALSE,VLOOKUP(A20,Table1[],5,FALSE),0)</f>
        <v>53557.57</v>
      </c>
      <c r="E20" s="561">
        <v>17540.099999999999</v>
      </c>
      <c r="F20" s="561">
        <v>19698.47</v>
      </c>
      <c r="G20" s="561">
        <v>16319</v>
      </c>
      <c r="H20" s="561"/>
      <c r="I20" s="561"/>
      <c r="K20" s="545"/>
      <c r="L20" s="545"/>
      <c r="M20" s="545"/>
      <c r="N20" s="545"/>
      <c r="O20" s="545"/>
      <c r="P20" s="545"/>
      <c r="Q20" s="545"/>
      <c r="R20" s="545"/>
    </row>
    <row r="21" spans="1:18">
      <c r="A21" s="558">
        <v>614005</v>
      </c>
      <c r="B21" s="559"/>
      <c r="C21" s="560" t="s">
        <v>152</v>
      </c>
      <c r="D21" s="553">
        <f>IF(ISERROR((VLOOKUP(A21,Table1[],5,FALSE)))=FALSE,VLOOKUP(A21,Table1[],5,FALSE),0)</f>
        <v>0</v>
      </c>
      <c r="E21" s="561"/>
      <c r="F21" s="561"/>
      <c r="G21" s="561"/>
      <c r="H21" s="561"/>
      <c r="I21" s="561"/>
      <c r="K21" s="545"/>
      <c r="L21" s="545"/>
      <c r="M21" s="545"/>
      <c r="N21" s="545"/>
      <c r="O21" s="545"/>
      <c r="P21" s="545"/>
      <c r="Q21" s="545"/>
      <c r="R21" s="545"/>
    </row>
    <row r="22" spans="1:18" ht="15" thickBot="1">
      <c r="A22" s="558">
        <v>614009</v>
      </c>
      <c r="B22" s="559"/>
      <c r="C22" s="560" t="s">
        <v>153</v>
      </c>
      <c r="D22" s="553">
        <f>IF(ISERROR((VLOOKUP(A22,Table1[],5,FALSE)))=FALSE,VLOOKUP(A22,Table1[],5,FALSE),0)</f>
        <v>42961.58</v>
      </c>
      <c r="E22" s="561">
        <v>14069.92</v>
      </c>
      <c r="F22" s="561">
        <v>15801.27</v>
      </c>
      <c r="G22" s="561">
        <v>13090.390000000003</v>
      </c>
      <c r="H22" s="561"/>
      <c r="I22" s="561"/>
      <c r="K22" s="545"/>
      <c r="L22" s="545"/>
      <c r="M22" s="545"/>
      <c r="N22" s="545"/>
      <c r="O22" s="545"/>
      <c r="P22" s="545"/>
      <c r="Q22" s="545"/>
      <c r="R22" s="545"/>
    </row>
    <row r="23" spans="1:18" ht="15" thickBot="1">
      <c r="A23">
        <v>4</v>
      </c>
      <c r="B23" s="549" t="s">
        <v>2</v>
      </c>
      <c r="C23" s="550" t="str">
        <f>VLOOKUP(A23,[2]RECAP!A:C,3,FALSE)</f>
        <v>Obligations légales et contractuelles</v>
      </c>
      <c r="D23" s="557"/>
      <c r="E23" s="557"/>
      <c r="F23" s="557"/>
      <c r="G23" s="557"/>
      <c r="H23" s="557"/>
      <c r="I23" s="557"/>
    </row>
    <row r="24" spans="1:18" ht="15" thickBot="1">
      <c r="A24" s="559">
        <v>5</v>
      </c>
      <c r="B24" s="549" t="s">
        <v>2</v>
      </c>
      <c r="C24" s="550" t="str">
        <f>VLOOKUP(A24,[2]RECAP!A:C,3,FALSE)</f>
        <v>Entretien</v>
      </c>
      <c r="D24" s="557">
        <f t="shared" ref="D24:I24" si="2">SUM(D25:D32)</f>
        <v>3881590.18</v>
      </c>
      <c r="E24" s="557">
        <f t="shared" si="2"/>
        <v>1701795.2599999998</v>
      </c>
      <c r="F24" s="557">
        <f t="shared" si="2"/>
        <v>1195458.68</v>
      </c>
      <c r="G24" s="557">
        <f t="shared" si="2"/>
        <v>984336.24000000034</v>
      </c>
      <c r="H24" s="557">
        <f t="shared" si="2"/>
        <v>0</v>
      </c>
      <c r="I24" s="557">
        <f t="shared" si="2"/>
        <v>0</v>
      </c>
      <c r="K24" s="545">
        <f t="shared" ref="K24:R30" si="3">$D24*(1+$C$164)^(K$2-$D$2)</f>
        <v>3843158.5940594058</v>
      </c>
      <c r="L24" s="545">
        <f t="shared" si="3"/>
        <v>3881590.18</v>
      </c>
      <c r="M24" s="545">
        <f t="shared" si="3"/>
        <v>3920406.0818000003</v>
      </c>
      <c r="N24" s="545">
        <f t="shared" si="3"/>
        <v>3959610.142618</v>
      </c>
      <c r="O24" s="545">
        <f t="shared" si="3"/>
        <v>3999206.24404418</v>
      </c>
      <c r="P24" s="545">
        <f t="shared" si="3"/>
        <v>4039198.3064846219</v>
      </c>
      <c r="Q24" s="545">
        <f t="shared" si="3"/>
        <v>4079590.2895494681</v>
      </c>
      <c r="R24" s="545">
        <f t="shared" si="3"/>
        <v>4120386.1924449634</v>
      </c>
    </row>
    <row r="25" spans="1:18">
      <c r="A25" s="558">
        <v>611001</v>
      </c>
      <c r="B25" s="559"/>
      <c r="C25" s="560" t="s">
        <v>154</v>
      </c>
      <c r="D25" s="553">
        <f>IF(ISERROR((VLOOKUP(A25,Table1[],5,FALSE)))=FALSE,VLOOKUP(A25,Table1[],5,FALSE),0)</f>
        <v>769170.14</v>
      </c>
      <c r="E25" s="561">
        <v>691071.11999999988</v>
      </c>
      <c r="F25" s="561">
        <v>41755.060000000005</v>
      </c>
      <c r="G25" s="561">
        <v>36343.960000000014</v>
      </c>
      <c r="H25" s="561"/>
      <c r="I25" s="561"/>
      <c r="K25" s="545">
        <f t="shared" si="3"/>
        <v>761554.59405940596</v>
      </c>
      <c r="L25" s="545">
        <f t="shared" si="3"/>
        <v>769170.14</v>
      </c>
      <c r="M25" s="545">
        <f t="shared" si="3"/>
        <v>776861.84140000003</v>
      </c>
      <c r="N25" s="545">
        <f t="shared" si="3"/>
        <v>784630.45981400006</v>
      </c>
      <c r="O25" s="545">
        <f t="shared" si="3"/>
        <v>792476.76441213989</v>
      </c>
      <c r="P25" s="545">
        <f t="shared" si="3"/>
        <v>800401.53205626144</v>
      </c>
      <c r="Q25" s="545">
        <f t="shared" si="3"/>
        <v>808405.54737682396</v>
      </c>
      <c r="R25" s="545">
        <f t="shared" si="3"/>
        <v>816489.60285059235</v>
      </c>
    </row>
    <row r="26" spans="1:18">
      <c r="A26" s="558">
        <v>611002</v>
      </c>
      <c r="B26" s="559"/>
      <c r="C26" s="560" t="s">
        <v>155</v>
      </c>
      <c r="D26" s="553">
        <f>IF(ISERROR((VLOOKUP(A26,Table1[],5,FALSE)))=FALSE,VLOOKUP(A26,Table1[],5,FALSE),0)</f>
        <v>859229.29</v>
      </c>
      <c r="E26" s="561">
        <v>254299.19999999998</v>
      </c>
      <c r="F26" s="561">
        <v>354002.49</v>
      </c>
      <c r="G26" s="561">
        <v>250927.60000000009</v>
      </c>
      <c r="H26" s="561"/>
      <c r="I26" s="561"/>
      <c r="K26" s="545">
        <f t="shared" si="3"/>
        <v>850722.06930693076</v>
      </c>
      <c r="L26" s="545">
        <f t="shared" si="3"/>
        <v>859229.29</v>
      </c>
      <c r="M26" s="545">
        <f t="shared" si="3"/>
        <v>867821.58290000004</v>
      </c>
      <c r="N26" s="545">
        <f t="shared" si="3"/>
        <v>876499.79872900003</v>
      </c>
      <c r="O26" s="545">
        <f t="shared" si="3"/>
        <v>885264.79671628994</v>
      </c>
      <c r="P26" s="545">
        <f t="shared" si="3"/>
        <v>894117.44468345295</v>
      </c>
      <c r="Q26" s="545">
        <f t="shared" si="3"/>
        <v>903058.61913028744</v>
      </c>
      <c r="R26" s="545">
        <f t="shared" si="3"/>
        <v>912089.20532159042</v>
      </c>
    </row>
    <row r="27" spans="1:18">
      <c r="A27" s="558">
        <v>611003</v>
      </c>
      <c r="B27" s="559"/>
      <c r="C27" s="560" t="s">
        <v>156</v>
      </c>
      <c r="D27" s="553">
        <f>IF(ISERROR((VLOOKUP(A27,Table1[],5,FALSE)))=FALSE,VLOOKUP(A27,Table1[],5,FALSE),0)</f>
        <v>278803.06</v>
      </c>
      <c r="E27" s="561">
        <v>90744.43</v>
      </c>
      <c r="F27" s="561">
        <v>95122.87</v>
      </c>
      <c r="G27" s="561">
        <v>92935.760000000009</v>
      </c>
      <c r="H27" s="561"/>
      <c r="I27" s="561"/>
      <c r="K27" s="545">
        <f t="shared" si="3"/>
        <v>276042.63366336632</v>
      </c>
      <c r="L27" s="545">
        <f t="shared" si="3"/>
        <v>278803.06</v>
      </c>
      <c r="M27" s="545">
        <f t="shared" si="3"/>
        <v>281591.0906</v>
      </c>
      <c r="N27" s="545">
        <f t="shared" si="3"/>
        <v>284407.001506</v>
      </c>
      <c r="O27" s="545">
        <f t="shared" si="3"/>
        <v>287251.07152105996</v>
      </c>
      <c r="P27" s="545">
        <f t="shared" si="3"/>
        <v>290123.58223627059</v>
      </c>
      <c r="Q27" s="545">
        <f t="shared" si="3"/>
        <v>293024.8180586333</v>
      </c>
      <c r="R27" s="545">
        <f t="shared" si="3"/>
        <v>295955.06623921968</v>
      </c>
    </row>
    <row r="28" spans="1:18">
      <c r="A28" s="558">
        <v>611004</v>
      </c>
      <c r="B28" s="559"/>
      <c r="C28" s="560" t="s">
        <v>157</v>
      </c>
      <c r="D28" s="553">
        <f>IF(ISERROR((VLOOKUP(A28,Table1[],5,FALSE)))=FALSE,VLOOKUP(A28,Table1[],5,FALSE),0)</f>
        <v>297778.70999999996</v>
      </c>
      <c r="E28" s="561">
        <v>96905.99</v>
      </c>
      <c r="F28" s="561">
        <v>107806.95</v>
      </c>
      <c r="G28" s="561">
        <v>93065.770000000033</v>
      </c>
      <c r="H28" s="561"/>
      <c r="I28" s="561"/>
      <c r="K28" s="545">
        <f t="shared" si="3"/>
        <v>294830.40594059404</v>
      </c>
      <c r="L28" s="545">
        <f t="shared" si="3"/>
        <v>297778.70999999996</v>
      </c>
      <c r="M28" s="545">
        <f t="shared" si="3"/>
        <v>300756.49709999998</v>
      </c>
      <c r="N28" s="545">
        <f t="shared" si="3"/>
        <v>303764.06207099999</v>
      </c>
      <c r="O28" s="545">
        <f t="shared" si="3"/>
        <v>306801.70269170991</v>
      </c>
      <c r="P28" s="545">
        <f t="shared" si="3"/>
        <v>309869.71971862705</v>
      </c>
      <c r="Q28" s="545">
        <f t="shared" si="3"/>
        <v>312968.41691581329</v>
      </c>
      <c r="R28" s="545">
        <f t="shared" si="3"/>
        <v>316098.10108497151</v>
      </c>
    </row>
    <row r="29" spans="1:18">
      <c r="A29" s="558">
        <v>611005</v>
      </c>
      <c r="B29" s="559"/>
      <c r="C29" s="560" t="s">
        <v>158</v>
      </c>
      <c r="D29" s="553">
        <f>IF(ISERROR((VLOOKUP(A29,Table1[],5,FALSE)))=FALSE,VLOOKUP(A29,Table1[],5,FALSE),0)</f>
        <v>1605305.27</v>
      </c>
      <c r="E29" s="561">
        <v>550995.5</v>
      </c>
      <c r="F29" s="561">
        <v>576804.50999999989</v>
      </c>
      <c r="G29" s="561">
        <v>477505.26000000013</v>
      </c>
      <c r="H29" s="561"/>
      <c r="I29" s="561"/>
      <c r="K29" s="545">
        <f t="shared" si="3"/>
        <v>1589411.1584158416</v>
      </c>
      <c r="L29" s="545">
        <f t="shared" si="3"/>
        <v>1605305.27</v>
      </c>
      <c r="M29" s="545">
        <f t="shared" si="3"/>
        <v>1621358.3227000001</v>
      </c>
      <c r="N29" s="545">
        <f t="shared" si="3"/>
        <v>1637571.9059270001</v>
      </c>
      <c r="O29" s="545">
        <f t="shared" si="3"/>
        <v>1653947.62498627</v>
      </c>
      <c r="P29" s="545">
        <f t="shared" si="3"/>
        <v>1670487.1012361327</v>
      </c>
      <c r="Q29" s="545">
        <f t="shared" si="3"/>
        <v>1687191.9722484939</v>
      </c>
      <c r="R29" s="545">
        <f t="shared" si="3"/>
        <v>1704063.8919709793</v>
      </c>
    </row>
    <row r="30" spans="1:18">
      <c r="A30" s="558">
        <v>611006</v>
      </c>
      <c r="B30" s="559"/>
      <c r="C30" s="560" t="s">
        <v>159</v>
      </c>
      <c r="D30" s="553">
        <f>IF(ISERROR((VLOOKUP(A30,Table1[],5,FALSE)))=FALSE,VLOOKUP(A30,Table1[],5,FALSE),0)</f>
        <v>48680.04</v>
      </c>
      <c r="E30" s="561">
        <v>15942.71</v>
      </c>
      <c r="F30" s="561">
        <v>17904.52</v>
      </c>
      <c r="G30" s="561">
        <v>14832.810000000001</v>
      </c>
      <c r="H30" s="561"/>
      <c r="I30" s="561"/>
      <c r="K30" s="545">
        <f t="shared" si="3"/>
        <v>48198.059405940592</v>
      </c>
      <c r="L30" s="545">
        <f t="shared" si="3"/>
        <v>48680.04</v>
      </c>
      <c r="M30" s="545">
        <f t="shared" si="3"/>
        <v>49166.840400000001</v>
      </c>
      <c r="N30" s="545">
        <f t="shared" si="3"/>
        <v>49658.508804000005</v>
      </c>
      <c r="O30" s="545">
        <f t="shared" si="3"/>
        <v>50155.093892039993</v>
      </c>
      <c r="P30" s="545">
        <f t="shared" si="3"/>
        <v>50656.644830960402</v>
      </c>
      <c r="Q30" s="545">
        <f t="shared" si="3"/>
        <v>51163.211279269999</v>
      </c>
      <c r="R30" s="545">
        <f t="shared" si="3"/>
        <v>51674.843392062714</v>
      </c>
    </row>
    <row r="31" spans="1:18">
      <c r="A31" s="558">
        <v>611009</v>
      </c>
      <c r="B31" s="559"/>
      <c r="C31" s="560" t="s">
        <v>160</v>
      </c>
      <c r="D31" s="553">
        <f>IF(ISERROR((VLOOKUP(A31,Table1[],5,FALSE)))=FALSE,VLOOKUP(A31,Table1[],5,FALSE),0)</f>
        <v>7806.46</v>
      </c>
      <c r="E31" s="561">
        <v>0</v>
      </c>
      <c r="F31" s="561">
        <v>0</v>
      </c>
      <c r="G31" s="561">
        <v>7806.46</v>
      </c>
      <c r="H31" s="561"/>
      <c r="I31" s="561"/>
      <c r="K31" s="545"/>
      <c r="L31" s="545"/>
      <c r="M31" s="545"/>
      <c r="N31" s="545"/>
      <c r="O31" s="545"/>
      <c r="P31" s="545"/>
      <c r="Q31" s="545"/>
      <c r="R31" s="545"/>
    </row>
    <row r="32" spans="1:18" ht="15" thickBot="1">
      <c r="A32" s="630">
        <v>611010</v>
      </c>
      <c r="B32" s="559"/>
      <c r="C32" s="631" t="s">
        <v>264</v>
      </c>
      <c r="D32" s="553">
        <f>IF(ISERROR((VLOOKUP(A32,Table1[],5,FALSE)))=FALSE,VLOOKUP(A32,Table1[],5,FALSE),0)</f>
        <v>14817.210000000001</v>
      </c>
      <c r="E32" s="561">
        <v>1836.31</v>
      </c>
      <c r="F32" s="561">
        <v>2062.2800000000002</v>
      </c>
      <c r="G32" s="561">
        <v>10918.619999999999</v>
      </c>
      <c r="H32" s="561"/>
      <c r="I32" s="561"/>
      <c r="K32" s="545"/>
      <c r="L32" s="545"/>
      <c r="M32" s="545"/>
      <c r="N32" s="545"/>
      <c r="O32" s="545"/>
      <c r="P32" s="545"/>
      <c r="Q32" s="545"/>
      <c r="R32" s="545"/>
    </row>
    <row r="33" spans="1:18" ht="15" thickBot="1">
      <c r="A33">
        <v>6</v>
      </c>
      <c r="B33" s="549" t="s">
        <v>2</v>
      </c>
      <c r="C33" s="550" t="str">
        <f>VLOOKUP(A33,[2]RECAP!A:C,3,FALSE)</f>
        <v>Gestion de l'espace public</v>
      </c>
      <c r="D33" s="557">
        <f t="shared" ref="D33:I33" si="4">SUM(D34:D34)</f>
        <v>0</v>
      </c>
      <c r="E33" s="557">
        <f t="shared" si="4"/>
        <v>0</v>
      </c>
      <c r="F33" s="557">
        <f t="shared" si="4"/>
        <v>0</v>
      </c>
      <c r="G33" s="557">
        <f t="shared" si="4"/>
        <v>0</v>
      </c>
      <c r="H33" s="557">
        <f t="shared" si="4"/>
        <v>0</v>
      </c>
      <c r="I33" s="557">
        <f t="shared" si="4"/>
        <v>0</v>
      </c>
    </row>
    <row r="34" spans="1:18" ht="15" thickBot="1">
      <c r="A34" s="558" t="s">
        <v>478</v>
      </c>
      <c r="B34" s="559"/>
      <c r="C34" s="560" t="s">
        <v>477</v>
      </c>
      <c r="D34" s="553">
        <f>IF(ISERROR((VLOOKUP(A34,#REF!,6,FALSE)))=FALSE,VLOOKUP(A34,#REF!,6,FALSE),0)</f>
        <v>0</v>
      </c>
      <c r="E34" s="561"/>
      <c r="F34" s="561"/>
      <c r="G34" s="561"/>
      <c r="H34" s="561"/>
      <c r="I34" s="561"/>
    </row>
    <row r="35" spans="1:18" ht="15" thickBot="1">
      <c r="A35">
        <v>7</v>
      </c>
      <c r="B35" s="549" t="s">
        <v>2</v>
      </c>
      <c r="C35" s="550" t="str">
        <f>VLOOKUP(A35,[2]RECAP!A:C,3,FALSE)</f>
        <v>Connexe</v>
      </c>
      <c r="D35" s="557">
        <f t="shared" ref="D35:I35" si="5">SUM(D36:D36)</f>
        <v>0</v>
      </c>
      <c r="E35" s="557">
        <f t="shared" si="5"/>
        <v>0</v>
      </c>
      <c r="F35" s="557">
        <f t="shared" si="5"/>
        <v>0</v>
      </c>
      <c r="G35" s="557">
        <f t="shared" si="5"/>
        <v>0</v>
      </c>
      <c r="H35" s="557">
        <f t="shared" si="5"/>
        <v>0</v>
      </c>
      <c r="I35" s="557">
        <f t="shared" si="5"/>
        <v>0</v>
      </c>
    </row>
    <row r="36" spans="1:18" ht="15" thickBot="1">
      <c r="A36" s="558" t="s">
        <v>479</v>
      </c>
      <c r="B36" s="559"/>
      <c r="C36" s="560" t="s">
        <v>104</v>
      </c>
      <c r="D36" s="553">
        <f>IF(ISERROR((VLOOKUP(A36,#REF!,6,FALSE)))=FALSE,VLOOKUP(A36,#REF!,6,FALSE),0)</f>
        <v>0</v>
      </c>
      <c r="E36" s="561"/>
      <c r="F36" s="561"/>
      <c r="G36" s="561"/>
      <c r="H36" s="561"/>
      <c r="I36" s="561"/>
    </row>
    <row r="37" spans="1:18" ht="15" thickBot="1">
      <c r="A37">
        <v>8</v>
      </c>
      <c r="B37" s="549" t="s">
        <v>2</v>
      </c>
      <c r="C37" s="550" t="str">
        <f>VLOOKUP(A37,[2]RECAP!A:C,3,FALSE)</f>
        <v>Loyers et charges locatives</v>
      </c>
      <c r="D37" s="557"/>
      <c r="E37" s="557"/>
      <c r="F37" s="557"/>
      <c r="G37" s="557"/>
      <c r="H37" s="557"/>
      <c r="I37" s="557"/>
    </row>
    <row r="38" spans="1:18" ht="15" thickBot="1">
      <c r="A38">
        <v>9</v>
      </c>
      <c r="B38" s="549" t="s">
        <v>2</v>
      </c>
      <c r="C38" s="550" t="str">
        <f>VLOOKUP(A38,[2]RECAP!A:C,3,FALSE)</f>
        <v>Traitement et enlèvement des déchets</v>
      </c>
      <c r="D38" s="557"/>
      <c r="E38" s="557"/>
      <c r="F38" s="557"/>
      <c r="G38" s="557"/>
      <c r="H38" s="557"/>
      <c r="I38" s="557"/>
    </row>
    <row r="39" spans="1:18" ht="15" thickBot="1">
      <c r="A39" s="559">
        <v>10</v>
      </c>
      <c r="B39" s="549" t="s">
        <v>2</v>
      </c>
      <c r="C39" s="550" t="str">
        <f>VLOOKUP(A39,[2]RECAP!A:C,3,FALSE)</f>
        <v xml:space="preserve">Les coûts liés au personnel </v>
      </c>
      <c r="D39" s="557">
        <f>SUM(D40:D87)</f>
        <v>102391373.93000004</v>
      </c>
      <c r="E39" s="557">
        <f>46144348.42-4266525.24</f>
        <v>41877823.18</v>
      </c>
      <c r="F39" s="557">
        <f>31584547.94+6336430.67</f>
        <v>37920978.609999999</v>
      </c>
      <c r="G39" s="557">
        <f>24662477.57-2069905.43</f>
        <v>22592572.140000001</v>
      </c>
      <c r="H39" s="557">
        <f>SUM(H40:H87)</f>
        <v>0</v>
      </c>
      <c r="I39" s="557">
        <f>SUM(I40:I87)</f>
        <v>0</v>
      </c>
      <c r="K39" s="545">
        <f t="shared" ref="K39:R39" si="6">$D39*(1+$C$164)^(K$2-$D$2)</f>
        <v>101377597.95049508</v>
      </c>
      <c r="L39" s="545">
        <f t="shared" si="6"/>
        <v>102391373.93000004</v>
      </c>
      <c r="M39" s="545">
        <f t="shared" si="6"/>
        <v>103415287.66930003</v>
      </c>
      <c r="N39" s="545">
        <f t="shared" si="6"/>
        <v>104449440.54599304</v>
      </c>
      <c r="O39" s="545">
        <f t="shared" si="6"/>
        <v>105493934.95145296</v>
      </c>
      <c r="P39" s="545">
        <f t="shared" si="6"/>
        <v>106548874.3009675</v>
      </c>
      <c r="Q39" s="545">
        <f t="shared" si="6"/>
        <v>107614363.04397717</v>
      </c>
      <c r="R39" s="545">
        <f t="shared" si="6"/>
        <v>108690506.67441696</v>
      </c>
    </row>
    <row r="40" spans="1:18">
      <c r="A40" s="558">
        <v>613036</v>
      </c>
      <c r="B40" s="559"/>
      <c r="C40" s="560" t="s">
        <v>173</v>
      </c>
      <c r="D40" s="553">
        <f>IF(ISERROR((VLOOKUP(A40,Table1[],5,FALSE)))=FALSE,VLOOKUP(A40,Table1[],5,FALSE),0)</f>
        <v>0</v>
      </c>
      <c r="E40" s="561"/>
      <c r="F40" s="561"/>
      <c r="G40" s="561"/>
      <c r="H40" s="561"/>
      <c r="I40" s="561"/>
      <c r="K40" s="545"/>
      <c r="L40" s="545"/>
      <c r="M40" s="545"/>
      <c r="N40" s="545"/>
      <c r="O40" s="545"/>
      <c r="P40" s="545"/>
      <c r="Q40" s="545"/>
      <c r="R40" s="545"/>
    </row>
    <row r="41" spans="1:18">
      <c r="A41" s="558">
        <v>613037</v>
      </c>
      <c r="B41" s="559"/>
      <c r="C41" s="560" t="s">
        <v>174</v>
      </c>
      <c r="D41" s="553">
        <f>IF(ISERROR((VLOOKUP(A41,Table1[],5,FALSE)))=FALSE,VLOOKUP(A41,Table1[],5,FALSE),0)</f>
        <v>0</v>
      </c>
      <c r="E41" s="561"/>
      <c r="F41" s="561"/>
      <c r="G41" s="561"/>
      <c r="H41" s="561"/>
      <c r="I41" s="561"/>
      <c r="K41" s="545"/>
      <c r="L41" s="545"/>
      <c r="M41" s="545"/>
      <c r="N41" s="545"/>
      <c r="O41" s="545"/>
      <c r="P41" s="545"/>
      <c r="Q41" s="545"/>
      <c r="R41" s="545"/>
    </row>
    <row r="42" spans="1:18">
      <c r="A42" s="558">
        <v>613030</v>
      </c>
      <c r="B42" s="559"/>
      <c r="C42" s="560" t="s">
        <v>215</v>
      </c>
      <c r="D42" s="553">
        <f>IF(ISERROR((VLOOKUP(A42,Table1[],5,FALSE)))=FALSE,VLOOKUP(A42,Table1[],5,FALSE),0)</f>
        <v>1400915.13</v>
      </c>
      <c r="E42" s="561"/>
      <c r="F42" s="561"/>
      <c r="G42" s="561"/>
      <c r="H42" s="561"/>
      <c r="I42" s="561"/>
      <c r="K42" s="545"/>
      <c r="L42" s="545"/>
      <c r="M42" s="545"/>
      <c r="N42" s="545"/>
      <c r="O42" s="545"/>
      <c r="P42" s="545"/>
      <c r="Q42" s="545"/>
      <c r="R42" s="545"/>
    </row>
    <row r="43" spans="1:18">
      <c r="A43" s="558">
        <v>620201</v>
      </c>
      <c r="B43" s="559"/>
      <c r="C43" s="560" t="s">
        <v>177</v>
      </c>
      <c r="D43" s="553">
        <f>IF(ISERROR((VLOOKUP(A43,Table1[],5,FALSE)))=FALSE,VLOOKUP(A43,Table1[],5,FALSE),0)</f>
        <v>33495191.449999999</v>
      </c>
      <c r="E43" s="561"/>
      <c r="F43" s="561"/>
      <c r="G43" s="561"/>
      <c r="H43" s="561"/>
      <c r="I43" s="561"/>
      <c r="K43" s="545"/>
      <c r="L43" s="545"/>
      <c r="M43" s="545"/>
      <c r="N43" s="545"/>
      <c r="O43" s="545"/>
      <c r="P43" s="545"/>
      <c r="Q43" s="545"/>
      <c r="R43" s="545"/>
    </row>
    <row r="44" spans="1:18">
      <c r="A44" s="558">
        <v>620202</v>
      </c>
      <c r="B44" s="559"/>
      <c r="C44" s="560" t="s">
        <v>178</v>
      </c>
      <c r="D44" s="553">
        <f>IF(ISERROR((VLOOKUP(A44,Table1[],5,FALSE)))=FALSE,VLOOKUP(A44,Table1[],5,FALSE),0)</f>
        <v>141887.42000000001</v>
      </c>
      <c r="E44" s="561"/>
      <c r="F44" s="561"/>
      <c r="G44" s="561"/>
      <c r="H44" s="561"/>
      <c r="I44" s="561"/>
      <c r="K44" s="545"/>
      <c r="L44" s="545"/>
      <c r="M44" s="545"/>
      <c r="N44" s="545"/>
      <c r="O44" s="545"/>
      <c r="P44" s="545"/>
      <c r="Q44" s="545"/>
      <c r="R44" s="545"/>
    </row>
    <row r="45" spans="1:18">
      <c r="A45" s="558">
        <v>620203</v>
      </c>
      <c r="B45" s="559"/>
      <c r="C45" s="560" t="s">
        <v>179</v>
      </c>
      <c r="D45" s="553">
        <f>IF(ISERROR((VLOOKUP(A45,Table1[],5,FALSE)))=FALSE,VLOOKUP(A45,Table1[],5,FALSE),0)</f>
        <v>185403.94</v>
      </c>
      <c r="E45" s="561"/>
      <c r="F45" s="561"/>
      <c r="G45" s="561"/>
      <c r="H45" s="561"/>
      <c r="I45" s="561"/>
      <c r="K45" s="545"/>
      <c r="L45" s="545"/>
      <c r="M45" s="545"/>
      <c r="N45" s="545"/>
      <c r="O45" s="545"/>
      <c r="P45" s="545"/>
      <c r="Q45" s="545"/>
      <c r="R45" s="545"/>
    </row>
    <row r="46" spans="1:18">
      <c r="A46" s="558">
        <v>620204</v>
      </c>
      <c r="B46" s="559"/>
      <c r="C46" s="560" t="s">
        <v>180</v>
      </c>
      <c r="D46" s="553">
        <f>IF(ISERROR((VLOOKUP(A46,Table1[],5,FALSE)))=FALSE,VLOOKUP(A46,Table1[],5,FALSE),0)</f>
        <v>264432.90999999997</v>
      </c>
      <c r="E46" s="561"/>
      <c r="F46" s="561"/>
      <c r="G46" s="561"/>
      <c r="H46" s="561"/>
      <c r="I46" s="561"/>
      <c r="K46" s="545"/>
      <c r="L46" s="545"/>
      <c r="M46" s="545"/>
      <c r="N46" s="545"/>
      <c r="O46" s="545"/>
      <c r="P46" s="545"/>
      <c r="Q46" s="545"/>
      <c r="R46" s="545"/>
    </row>
    <row r="47" spans="1:18">
      <c r="A47" s="558">
        <v>620211</v>
      </c>
      <c r="B47" s="559"/>
      <c r="C47" s="560" t="s">
        <v>181</v>
      </c>
      <c r="D47" s="553">
        <f>IF(ISERROR((VLOOKUP(A47,Table1[],5,FALSE)))=FALSE,VLOOKUP(A47,Table1[],5,FALSE),0)</f>
        <v>1780049.59</v>
      </c>
      <c r="E47" s="561"/>
      <c r="F47" s="561"/>
      <c r="G47" s="561"/>
      <c r="H47" s="561"/>
      <c r="I47" s="561"/>
      <c r="K47" s="545"/>
      <c r="L47" s="545"/>
      <c r="M47" s="545"/>
      <c r="N47" s="545"/>
      <c r="O47" s="545"/>
      <c r="P47" s="545"/>
      <c r="Q47" s="545"/>
      <c r="R47" s="545"/>
    </row>
    <row r="48" spans="1:18">
      <c r="A48" s="558">
        <v>620212</v>
      </c>
      <c r="B48" s="559"/>
      <c r="C48" s="560" t="s">
        <v>182</v>
      </c>
      <c r="D48" s="553">
        <f>IF(ISERROR((VLOOKUP(A48,Table1[],5,FALSE)))=FALSE,VLOOKUP(A48,Table1[],5,FALSE),0)</f>
        <v>10216.64</v>
      </c>
      <c r="E48" s="561"/>
      <c r="F48" s="561"/>
      <c r="G48" s="561"/>
      <c r="H48" s="561"/>
      <c r="I48" s="561"/>
      <c r="K48" s="545"/>
      <c r="L48" s="545"/>
      <c r="M48" s="545"/>
      <c r="N48" s="545"/>
      <c r="O48" s="545"/>
      <c r="P48" s="545"/>
      <c r="Q48" s="545"/>
      <c r="R48" s="545"/>
    </row>
    <row r="49" spans="1:18">
      <c r="A49" s="558">
        <v>620215</v>
      </c>
      <c r="B49" s="559"/>
      <c r="C49" s="560" t="s">
        <v>183</v>
      </c>
      <c r="D49" s="553">
        <f>IF(ISERROR((VLOOKUP(A49,Table1[],5,FALSE)))=FALSE,VLOOKUP(A49,Table1[],5,FALSE),0)</f>
        <v>1767907.4</v>
      </c>
      <c r="E49" s="561"/>
      <c r="F49" s="561"/>
      <c r="G49" s="561"/>
      <c r="H49" s="561"/>
      <c r="I49" s="561"/>
      <c r="K49" s="545"/>
      <c r="L49" s="545"/>
      <c r="M49" s="545"/>
      <c r="N49" s="545"/>
      <c r="O49" s="545"/>
      <c r="P49" s="545"/>
      <c r="Q49" s="545"/>
      <c r="R49" s="545"/>
    </row>
    <row r="50" spans="1:18">
      <c r="A50" s="558">
        <v>620216</v>
      </c>
      <c r="B50" s="559"/>
      <c r="C50" s="560" t="s">
        <v>183</v>
      </c>
      <c r="D50" s="553">
        <f>IF(ISERROR((VLOOKUP(A50,Table1[],5,FALSE)))=FALSE,VLOOKUP(A50,Table1[],5,FALSE),0)</f>
        <v>84948.160000000003</v>
      </c>
      <c r="E50" s="561"/>
      <c r="F50" s="561"/>
      <c r="G50" s="561"/>
      <c r="H50" s="561"/>
      <c r="I50" s="561"/>
      <c r="K50" s="545"/>
      <c r="L50" s="545"/>
      <c r="M50" s="545"/>
      <c r="N50" s="545"/>
      <c r="O50" s="545"/>
      <c r="P50" s="545"/>
      <c r="Q50" s="545"/>
      <c r="R50" s="545"/>
    </row>
    <row r="51" spans="1:18">
      <c r="A51" s="558">
        <v>620218</v>
      </c>
      <c r="B51" s="559"/>
      <c r="C51" s="560" t="s">
        <v>272</v>
      </c>
      <c r="D51" s="553">
        <f>IF(ISERROR((VLOOKUP(A51,Table1[],5,FALSE)))=FALSE,VLOOKUP(A51,Table1[],5,FALSE),0)</f>
        <v>2977.2</v>
      </c>
      <c r="E51" s="561"/>
      <c r="F51" s="561"/>
      <c r="G51" s="561"/>
      <c r="H51" s="561"/>
      <c r="I51" s="561"/>
      <c r="K51" s="545"/>
      <c r="L51" s="545"/>
      <c r="M51" s="545"/>
      <c r="N51" s="545"/>
      <c r="O51" s="545"/>
      <c r="P51" s="545"/>
      <c r="Q51" s="545"/>
      <c r="R51" s="545"/>
    </row>
    <row r="52" spans="1:18">
      <c r="A52" s="558">
        <v>620301</v>
      </c>
      <c r="B52" s="559"/>
      <c r="C52" s="560" t="s">
        <v>184</v>
      </c>
      <c r="D52" s="553">
        <f>IF(ISERROR((VLOOKUP(A52,Table1[],5,FALSE)))=FALSE,VLOOKUP(A52,Table1[],5,FALSE),0)</f>
        <v>19186219.840000052</v>
      </c>
      <c r="E52" s="561"/>
      <c r="F52" s="561"/>
      <c r="G52" s="561"/>
      <c r="H52" s="561"/>
      <c r="I52" s="561"/>
      <c r="K52" s="545"/>
      <c r="L52" s="545"/>
      <c r="M52" s="545"/>
      <c r="N52" s="545"/>
      <c r="O52" s="545"/>
      <c r="P52" s="545"/>
      <c r="Q52" s="545"/>
      <c r="R52" s="545"/>
    </row>
    <row r="53" spans="1:18">
      <c r="A53" s="558">
        <v>620302</v>
      </c>
      <c r="B53" s="559"/>
      <c r="C53" s="560" t="s">
        <v>185</v>
      </c>
      <c r="D53" s="553">
        <f>IF(ISERROR((VLOOKUP(A53,Table1[],5,FALSE)))=FALSE,VLOOKUP(A53,Table1[],5,FALSE),0)</f>
        <v>415499.21</v>
      </c>
      <c r="E53" s="561"/>
      <c r="F53" s="561"/>
      <c r="G53" s="561"/>
      <c r="H53" s="561"/>
      <c r="I53" s="561"/>
      <c r="K53" s="545"/>
      <c r="L53" s="545"/>
      <c r="M53" s="545"/>
      <c r="N53" s="545"/>
      <c r="O53" s="545"/>
      <c r="P53" s="545"/>
      <c r="Q53" s="545"/>
      <c r="R53" s="545"/>
    </row>
    <row r="54" spans="1:18">
      <c r="A54" s="558">
        <v>620303</v>
      </c>
      <c r="B54" s="559"/>
      <c r="C54" s="560" t="s">
        <v>186</v>
      </c>
      <c r="D54" s="553">
        <f>IF(ISERROR((VLOOKUP(A54,Table1[],5,FALSE)))=FALSE,VLOOKUP(A54,Table1[],5,FALSE),0)</f>
        <v>732443.47</v>
      </c>
      <c r="E54" s="561"/>
      <c r="F54" s="561"/>
      <c r="G54" s="561"/>
      <c r="H54" s="561"/>
      <c r="I54" s="561"/>
      <c r="K54" s="545"/>
      <c r="L54" s="545"/>
      <c r="M54" s="545"/>
      <c r="N54" s="545"/>
      <c r="O54" s="545"/>
      <c r="P54" s="545"/>
      <c r="Q54" s="545"/>
      <c r="R54" s="545"/>
    </row>
    <row r="55" spans="1:18">
      <c r="A55" s="558">
        <v>620304</v>
      </c>
      <c r="B55" s="559"/>
      <c r="C55" s="560" t="s">
        <v>187</v>
      </c>
      <c r="D55" s="553">
        <f>IF(ISERROR((VLOOKUP(A55,Table1[],5,FALSE)))=FALSE,VLOOKUP(A55,Table1[],5,FALSE),0)</f>
        <v>663646.12</v>
      </c>
      <c r="E55" s="561"/>
      <c r="F55" s="561"/>
      <c r="G55" s="561"/>
      <c r="H55" s="561"/>
      <c r="I55" s="561"/>
      <c r="K55" s="545"/>
      <c r="L55" s="545"/>
      <c r="M55" s="545"/>
      <c r="N55" s="545"/>
      <c r="O55" s="545"/>
      <c r="P55" s="545"/>
      <c r="Q55" s="545"/>
      <c r="R55" s="545"/>
    </row>
    <row r="56" spans="1:18">
      <c r="A56" s="558">
        <v>620311</v>
      </c>
      <c r="B56" s="559"/>
      <c r="C56" s="560" t="s">
        <v>188</v>
      </c>
      <c r="D56" s="553">
        <f>IF(ISERROR((VLOOKUP(A56,Table1[],5,FALSE)))=FALSE,VLOOKUP(A56,Table1[],5,FALSE),0)</f>
        <v>1398327.34</v>
      </c>
      <c r="E56" s="561"/>
      <c r="F56" s="561"/>
      <c r="G56" s="561"/>
      <c r="H56" s="561"/>
      <c r="I56" s="561"/>
      <c r="K56" s="545"/>
      <c r="L56" s="545"/>
      <c r="M56" s="545"/>
      <c r="N56" s="545"/>
      <c r="O56" s="545"/>
      <c r="P56" s="545"/>
      <c r="Q56" s="545"/>
      <c r="R56" s="545"/>
    </row>
    <row r="57" spans="1:18">
      <c r="A57" s="558">
        <v>620312</v>
      </c>
      <c r="B57" s="559"/>
      <c r="C57" s="560" t="s">
        <v>185</v>
      </c>
      <c r="D57" s="553">
        <f>IF(ISERROR((VLOOKUP(A57,Table1[],5,FALSE)))=FALSE,VLOOKUP(A57,Table1[],5,FALSE),0)</f>
        <v>7608.54</v>
      </c>
      <c r="E57" s="561"/>
      <c r="F57" s="561"/>
      <c r="G57" s="561"/>
      <c r="H57" s="561"/>
      <c r="I57" s="561"/>
      <c r="K57" s="545"/>
      <c r="L57" s="545"/>
      <c r="M57" s="545"/>
      <c r="N57" s="545"/>
      <c r="O57" s="545"/>
      <c r="P57" s="545"/>
      <c r="Q57" s="545"/>
      <c r="R57" s="545"/>
    </row>
    <row r="58" spans="1:18">
      <c r="A58" s="558">
        <v>620313</v>
      </c>
      <c r="B58" s="559"/>
      <c r="C58" s="560" t="s">
        <v>189</v>
      </c>
      <c r="D58" s="553">
        <f>IF(ISERROR((VLOOKUP(A58,Table1[],5,FALSE)))=FALSE,VLOOKUP(A58,Table1[],5,FALSE),0)</f>
        <v>15455.57</v>
      </c>
      <c r="E58" s="561"/>
      <c r="F58" s="561"/>
      <c r="G58" s="561"/>
      <c r="H58" s="561"/>
      <c r="I58" s="561"/>
      <c r="K58" s="545"/>
      <c r="L58" s="545"/>
      <c r="M58" s="545"/>
      <c r="N58" s="545"/>
      <c r="O58" s="545"/>
      <c r="P58" s="545"/>
      <c r="Q58" s="545"/>
      <c r="R58" s="545"/>
    </row>
    <row r="59" spans="1:18">
      <c r="A59" s="558">
        <v>620314</v>
      </c>
      <c r="B59" s="559"/>
      <c r="C59" s="560" t="s">
        <v>190</v>
      </c>
      <c r="D59" s="553">
        <f>IF(ISERROR((VLOOKUP(A59,Table1[],5,FALSE)))=FALSE,VLOOKUP(A59,Table1[],5,FALSE),0)</f>
        <v>10066.950000000001</v>
      </c>
      <c r="E59" s="561"/>
      <c r="F59" s="561"/>
      <c r="G59" s="561"/>
      <c r="H59" s="561"/>
      <c r="I59" s="561"/>
      <c r="K59" s="545"/>
      <c r="L59" s="545"/>
      <c r="M59" s="545"/>
      <c r="N59" s="545"/>
      <c r="O59" s="545"/>
      <c r="P59" s="545"/>
      <c r="Q59" s="545"/>
      <c r="R59" s="545"/>
    </row>
    <row r="60" spans="1:18">
      <c r="A60" s="558">
        <v>620315</v>
      </c>
      <c r="B60" s="559"/>
      <c r="C60" s="560" t="s">
        <v>191</v>
      </c>
      <c r="D60" s="553">
        <f>IF(ISERROR((VLOOKUP(A60,Table1[],5,FALSE)))=FALSE,VLOOKUP(A60,Table1[],5,FALSE),0)</f>
        <v>2028766.45</v>
      </c>
      <c r="E60" s="561"/>
      <c r="F60" s="561"/>
      <c r="G60" s="561"/>
      <c r="H60" s="561"/>
      <c r="I60" s="561"/>
      <c r="K60" s="545"/>
      <c r="L60" s="545"/>
      <c r="M60" s="545"/>
      <c r="N60" s="545"/>
      <c r="O60" s="545"/>
      <c r="P60" s="545"/>
      <c r="Q60" s="545"/>
      <c r="R60" s="545"/>
    </row>
    <row r="61" spans="1:18">
      <c r="A61" s="558">
        <v>620316</v>
      </c>
      <c r="B61" s="559"/>
      <c r="C61" s="560" t="s">
        <v>191</v>
      </c>
      <c r="D61" s="553">
        <f>IF(ISERROR((VLOOKUP(A61,Table1[],5,FALSE)))=FALSE,VLOOKUP(A61,Table1[],5,FALSE),0)</f>
        <v>40523.56</v>
      </c>
      <c r="E61" s="561"/>
      <c r="F61" s="561"/>
      <c r="G61" s="561"/>
      <c r="H61" s="561"/>
      <c r="I61" s="561"/>
      <c r="K61" s="545"/>
      <c r="L61" s="545"/>
      <c r="M61" s="545"/>
      <c r="N61" s="545"/>
      <c r="O61" s="545"/>
      <c r="P61" s="545"/>
      <c r="Q61" s="545"/>
      <c r="R61" s="545"/>
    </row>
    <row r="62" spans="1:18">
      <c r="A62" s="558">
        <v>620317</v>
      </c>
      <c r="B62" s="559"/>
      <c r="C62" s="560" t="s">
        <v>192</v>
      </c>
      <c r="D62" s="553">
        <f>IF(ISERROR((VLOOKUP(A62,Table1[],5,FALSE)))=FALSE,VLOOKUP(A62,Table1[],5,FALSE),0)</f>
        <v>3681.26</v>
      </c>
      <c r="E62" s="561"/>
      <c r="F62" s="561"/>
      <c r="G62" s="561"/>
      <c r="H62" s="561"/>
      <c r="I62" s="561"/>
      <c r="K62" s="545"/>
      <c r="L62" s="545"/>
      <c r="M62" s="545"/>
      <c r="N62" s="545"/>
      <c r="O62" s="545"/>
      <c r="P62" s="545"/>
      <c r="Q62" s="545"/>
      <c r="R62" s="545"/>
    </row>
    <row r="63" spans="1:18">
      <c r="A63" s="558">
        <v>620318</v>
      </c>
      <c r="B63" s="559"/>
      <c r="C63" s="560" t="s">
        <v>273</v>
      </c>
      <c r="D63" s="553">
        <f>IF(ISERROR((VLOOKUP(A63,Table1[],5,FALSE)))=FALSE,VLOOKUP(A63,Table1[],5,FALSE),0)</f>
        <v>109327.32</v>
      </c>
      <c r="E63" s="561"/>
      <c r="F63" s="561"/>
      <c r="G63" s="561"/>
      <c r="H63" s="561"/>
      <c r="I63" s="561"/>
      <c r="K63" s="545"/>
      <c r="L63" s="545"/>
      <c r="M63" s="545"/>
      <c r="N63" s="545"/>
      <c r="O63" s="545"/>
      <c r="P63" s="545"/>
      <c r="Q63" s="545"/>
      <c r="R63" s="545"/>
    </row>
    <row r="64" spans="1:18">
      <c r="A64" s="558">
        <v>620321</v>
      </c>
      <c r="B64" s="559"/>
      <c r="C64" s="560" t="s">
        <v>193</v>
      </c>
      <c r="D64" s="553">
        <f>IF(ISERROR((VLOOKUP(A64,Table1[],5,FALSE)))=FALSE,VLOOKUP(A64,Table1[],5,FALSE),0)</f>
        <v>0</v>
      </c>
      <c r="E64" s="561"/>
      <c r="F64" s="561"/>
      <c r="G64" s="561"/>
      <c r="H64" s="561"/>
      <c r="I64" s="561"/>
      <c r="K64" s="545"/>
      <c r="L64" s="545"/>
      <c r="M64" s="545"/>
      <c r="N64" s="545"/>
      <c r="O64" s="545"/>
      <c r="P64" s="545"/>
      <c r="Q64" s="545"/>
      <c r="R64" s="545"/>
    </row>
    <row r="65" spans="1:18">
      <c r="A65" s="558">
        <v>620401</v>
      </c>
      <c r="B65" s="559"/>
      <c r="C65" s="560" t="s">
        <v>194</v>
      </c>
      <c r="D65" s="553">
        <f>IF(ISERROR((VLOOKUP(A65,Table1[],5,FALSE)))=FALSE,VLOOKUP(A65,Table1[],5,FALSE),0)</f>
        <v>47024.56</v>
      </c>
      <c r="E65" s="561"/>
      <c r="F65" s="561"/>
      <c r="G65" s="561"/>
      <c r="H65" s="561"/>
      <c r="I65" s="561"/>
      <c r="K65" s="545"/>
      <c r="L65" s="545"/>
      <c r="M65" s="545"/>
      <c r="N65" s="545"/>
      <c r="O65" s="545"/>
      <c r="P65" s="545"/>
      <c r="Q65" s="545"/>
      <c r="R65" s="545"/>
    </row>
    <row r="66" spans="1:18">
      <c r="A66" s="558">
        <v>621021</v>
      </c>
      <c r="B66" s="559"/>
      <c r="C66" s="560" t="s">
        <v>195</v>
      </c>
      <c r="D66" s="553">
        <f>IF(ISERROR((VLOOKUP(A66,Table1[],5,FALSE)))=FALSE,VLOOKUP(A66,Table1[],5,FALSE),0)</f>
        <v>565994.11</v>
      </c>
      <c r="E66" s="561"/>
      <c r="F66" s="561"/>
      <c r="G66" s="561"/>
      <c r="H66" s="561"/>
      <c r="I66" s="561"/>
      <c r="K66" s="545"/>
      <c r="L66" s="545"/>
      <c r="M66" s="545"/>
      <c r="N66" s="545"/>
      <c r="O66" s="545"/>
      <c r="P66" s="545"/>
      <c r="Q66" s="545"/>
      <c r="R66" s="545"/>
    </row>
    <row r="67" spans="1:18">
      <c r="A67" s="558">
        <v>621022</v>
      </c>
      <c r="B67" s="559"/>
      <c r="C67" s="560" t="s">
        <v>196</v>
      </c>
      <c r="D67" s="553">
        <f>IF(ISERROR((VLOOKUP(A67,Table1[],5,FALSE)))=FALSE,VLOOKUP(A67,Table1[],5,FALSE),0)</f>
        <v>450778.55</v>
      </c>
      <c r="E67" s="561"/>
      <c r="F67" s="561"/>
      <c r="G67" s="561"/>
      <c r="H67" s="561"/>
      <c r="I67" s="561"/>
      <c r="K67" s="545"/>
      <c r="L67" s="545"/>
      <c r="M67" s="545"/>
      <c r="N67" s="545"/>
      <c r="O67" s="545"/>
      <c r="P67" s="545"/>
      <c r="Q67" s="545"/>
      <c r="R67" s="545"/>
    </row>
    <row r="68" spans="1:18">
      <c r="A68" s="558">
        <v>621031</v>
      </c>
      <c r="B68" s="559"/>
      <c r="C68" s="560" t="s">
        <v>197</v>
      </c>
      <c r="D68" s="553">
        <f>IF(ISERROR((VLOOKUP(A68,Table1[],5,FALSE)))=FALSE,VLOOKUP(A68,Table1[],5,FALSE),0)</f>
        <v>5078782.6900000004</v>
      </c>
      <c r="E68" s="561"/>
      <c r="F68" s="561"/>
      <c r="G68" s="561"/>
      <c r="H68" s="561"/>
      <c r="I68" s="561"/>
      <c r="K68" s="545"/>
      <c r="L68" s="545"/>
      <c r="M68" s="545"/>
      <c r="N68" s="545"/>
      <c r="O68" s="545"/>
      <c r="P68" s="545"/>
      <c r="Q68" s="545"/>
      <c r="R68" s="545"/>
    </row>
    <row r="69" spans="1:18">
      <c r="A69" s="558">
        <v>621032</v>
      </c>
      <c r="B69" s="559"/>
      <c r="C69" s="560" t="s">
        <v>198</v>
      </c>
      <c r="D69" s="553">
        <f>IF(ISERROR((VLOOKUP(A69,Table1[],5,FALSE)))=FALSE,VLOOKUP(A69,Table1[],5,FALSE),0)</f>
        <v>5554522.5099999998</v>
      </c>
      <c r="E69" s="561"/>
      <c r="F69" s="561"/>
      <c r="G69" s="561"/>
      <c r="H69" s="561"/>
      <c r="I69" s="561"/>
      <c r="K69" s="545"/>
      <c r="L69" s="545"/>
      <c r="M69" s="545"/>
      <c r="N69" s="545"/>
      <c r="O69" s="545"/>
      <c r="P69" s="545"/>
      <c r="Q69" s="545"/>
      <c r="R69" s="545"/>
    </row>
    <row r="70" spans="1:18">
      <c r="A70" s="558">
        <v>621041</v>
      </c>
      <c r="B70" s="559"/>
      <c r="C70" s="560" t="s">
        <v>274</v>
      </c>
      <c r="D70" s="553">
        <f>IF(ISERROR((VLOOKUP(A70,Table1[],5,FALSE)))=FALSE,VLOOKUP(A70,Table1[],5,FALSE),0)</f>
        <v>2691.85</v>
      </c>
      <c r="E70" s="561"/>
      <c r="F70" s="561"/>
      <c r="G70" s="561"/>
      <c r="H70" s="561"/>
      <c r="I70" s="561"/>
      <c r="K70" s="545"/>
      <c r="L70" s="545"/>
      <c r="M70" s="545"/>
      <c r="N70" s="545"/>
      <c r="O70" s="545"/>
      <c r="P70" s="545"/>
      <c r="Q70" s="545"/>
      <c r="R70" s="545"/>
    </row>
    <row r="71" spans="1:18">
      <c r="A71" s="558">
        <v>623003</v>
      </c>
      <c r="B71" s="559"/>
      <c r="C71" s="560" t="s">
        <v>199</v>
      </c>
      <c r="D71" s="553">
        <f>IF(ISERROR((VLOOKUP(A71,Table1[],5,FALSE)))=FALSE,VLOOKUP(A71,Table1[],5,FALSE),0)</f>
        <v>4033.62</v>
      </c>
      <c r="E71" s="561"/>
      <c r="F71" s="561"/>
      <c r="G71" s="561"/>
      <c r="H71" s="561"/>
      <c r="I71" s="561"/>
      <c r="K71" s="545"/>
      <c r="L71" s="545"/>
      <c r="M71" s="545"/>
      <c r="N71" s="545"/>
      <c r="O71" s="545"/>
      <c r="P71" s="545"/>
      <c r="Q71" s="545"/>
      <c r="R71" s="545"/>
    </row>
    <row r="72" spans="1:18">
      <c r="A72" s="558">
        <v>623005</v>
      </c>
      <c r="B72" s="559"/>
      <c r="C72" s="560" t="s">
        <v>200</v>
      </c>
      <c r="D72" s="553">
        <f>IF(ISERROR((VLOOKUP(A72,Table1[],5,FALSE)))=FALSE,VLOOKUP(A72,Table1[],5,FALSE),0)</f>
        <v>22411.85</v>
      </c>
      <c r="E72" s="561"/>
      <c r="F72" s="561"/>
      <c r="G72" s="561"/>
      <c r="H72" s="561"/>
      <c r="I72" s="561"/>
      <c r="K72" s="545"/>
      <c r="L72" s="545"/>
      <c r="M72" s="545"/>
      <c r="N72" s="545"/>
      <c r="O72" s="545"/>
      <c r="P72" s="545"/>
      <c r="Q72" s="545"/>
      <c r="R72" s="545"/>
    </row>
    <row r="73" spans="1:18">
      <c r="A73" s="558">
        <v>623007</v>
      </c>
      <c r="B73" s="559"/>
      <c r="C73" s="560" t="s">
        <v>275</v>
      </c>
      <c r="D73" s="553">
        <f>IF(ISERROR((VLOOKUP(A73,Table1[],5,FALSE)))=FALSE,VLOOKUP(A73,Table1[],5,FALSE),0)</f>
        <v>5494</v>
      </c>
      <c r="E73" s="561"/>
      <c r="F73" s="561"/>
      <c r="G73" s="561"/>
      <c r="H73" s="561"/>
      <c r="I73" s="561"/>
      <c r="K73" s="545"/>
      <c r="L73" s="545"/>
      <c r="M73" s="545"/>
      <c r="N73" s="545"/>
      <c r="O73" s="545"/>
      <c r="P73" s="545"/>
      <c r="Q73" s="545"/>
      <c r="R73" s="545"/>
    </row>
    <row r="74" spans="1:18">
      <c r="A74" s="558">
        <v>623011</v>
      </c>
      <c r="B74" s="559"/>
      <c r="C74" s="560" t="s">
        <v>201</v>
      </c>
      <c r="D74" s="553">
        <f>IF(ISERROR((VLOOKUP(A74,Table1[],5,FALSE)))=FALSE,VLOOKUP(A74,Table1[],5,FALSE),0)</f>
        <v>50895.9</v>
      </c>
      <c r="E74" s="561"/>
      <c r="F74" s="561"/>
      <c r="G74" s="561"/>
      <c r="H74" s="561"/>
      <c r="I74" s="561"/>
      <c r="K74" s="545"/>
      <c r="L74" s="545"/>
      <c r="M74" s="545"/>
      <c r="N74" s="545"/>
      <c r="O74" s="545"/>
      <c r="P74" s="545"/>
      <c r="Q74" s="545"/>
      <c r="R74" s="545"/>
    </row>
    <row r="75" spans="1:18">
      <c r="A75" s="558">
        <v>623021</v>
      </c>
      <c r="B75" s="559"/>
      <c r="C75" s="560" t="s">
        <v>202</v>
      </c>
      <c r="D75" s="553">
        <f>IF(ISERROR((VLOOKUP(A75,Table1[],5,FALSE)))=FALSE,VLOOKUP(A75,Table1[],5,FALSE),0)</f>
        <v>728375.96</v>
      </c>
      <c r="E75" s="561"/>
      <c r="F75" s="561"/>
      <c r="G75" s="561"/>
      <c r="H75" s="561"/>
      <c r="I75" s="561"/>
      <c r="K75" s="545"/>
      <c r="L75" s="545"/>
      <c r="M75" s="545"/>
      <c r="N75" s="545"/>
      <c r="O75" s="545"/>
      <c r="P75" s="545"/>
      <c r="Q75" s="545"/>
      <c r="R75" s="545"/>
    </row>
    <row r="76" spans="1:18">
      <c r="A76" s="558">
        <v>623031</v>
      </c>
      <c r="B76" s="559"/>
      <c r="C76" s="560" t="s">
        <v>203</v>
      </c>
      <c r="D76" s="553">
        <f>IF(ISERROR((VLOOKUP(A76,Table1[],5,FALSE)))=FALSE,VLOOKUP(A76,Table1[],5,FALSE),0)</f>
        <v>1050467.01</v>
      </c>
      <c r="E76" s="561"/>
      <c r="F76" s="561"/>
      <c r="G76" s="561"/>
      <c r="H76" s="561"/>
      <c r="I76" s="561"/>
      <c r="K76" s="545"/>
      <c r="L76" s="545"/>
      <c r="M76" s="545"/>
      <c r="N76" s="545"/>
      <c r="O76" s="545"/>
      <c r="P76" s="545"/>
      <c r="Q76" s="545"/>
      <c r="R76" s="545"/>
    </row>
    <row r="77" spans="1:18">
      <c r="A77" s="558">
        <v>623032</v>
      </c>
      <c r="B77" s="559"/>
      <c r="C77" s="560" t="s">
        <v>204</v>
      </c>
      <c r="D77" s="553">
        <f>IF(ISERROR((VLOOKUP(A77,Table1[],5,FALSE)))=FALSE,VLOOKUP(A77,Table1[],5,FALSE),0)</f>
        <v>103048.16</v>
      </c>
      <c r="E77" s="561"/>
      <c r="F77" s="561"/>
      <c r="G77" s="561"/>
      <c r="H77" s="561"/>
      <c r="I77" s="561"/>
      <c r="K77" s="545"/>
      <c r="L77" s="545"/>
      <c r="M77" s="545"/>
      <c r="N77" s="545"/>
      <c r="O77" s="545"/>
      <c r="P77" s="545"/>
      <c r="Q77" s="545"/>
      <c r="R77" s="545"/>
    </row>
    <row r="78" spans="1:18">
      <c r="A78" s="558">
        <v>623041</v>
      </c>
      <c r="B78" s="559"/>
      <c r="C78" s="560" t="s">
        <v>205</v>
      </c>
      <c r="D78" s="553">
        <f>IF(ISERROR((VLOOKUP(A78,Table1[],5,FALSE)))=FALSE,VLOOKUP(A78,Table1[],5,FALSE),0)</f>
        <v>0</v>
      </c>
      <c r="E78" s="561"/>
      <c r="F78" s="561"/>
      <c r="G78" s="561"/>
      <c r="H78" s="561"/>
      <c r="I78" s="561"/>
      <c r="K78" s="545"/>
      <c r="L78" s="545"/>
      <c r="M78" s="545"/>
      <c r="N78" s="545"/>
      <c r="O78" s="545"/>
      <c r="P78" s="545"/>
      <c r="Q78" s="545"/>
      <c r="R78" s="545"/>
    </row>
    <row r="79" spans="1:18">
      <c r="A79" s="558">
        <v>623050</v>
      </c>
      <c r="B79" s="559"/>
      <c r="C79" s="560" t="s">
        <v>206</v>
      </c>
      <c r="D79" s="553">
        <f>IF(ISERROR((VLOOKUP(A79,Table1[],5,FALSE)))=FALSE,VLOOKUP(A79,Table1[],5,FALSE),0)</f>
        <v>36300.21</v>
      </c>
      <c r="E79" s="561"/>
      <c r="F79" s="561"/>
      <c r="G79" s="561"/>
      <c r="H79" s="561"/>
      <c r="I79" s="561"/>
      <c r="K79" s="545"/>
      <c r="L79" s="545"/>
      <c r="M79" s="545"/>
      <c r="N79" s="545"/>
      <c r="O79" s="545"/>
      <c r="P79" s="545"/>
      <c r="Q79" s="545"/>
      <c r="R79" s="545"/>
    </row>
    <row r="80" spans="1:18">
      <c r="A80" s="558">
        <v>623051</v>
      </c>
      <c r="B80" s="559"/>
      <c r="C80" s="560" t="s">
        <v>207</v>
      </c>
      <c r="D80" s="553">
        <f>IF(ISERROR((VLOOKUP(A80,Table1[],5,FALSE)))=FALSE,VLOOKUP(A80,Table1[],5,FALSE),0)</f>
        <v>299088.24</v>
      </c>
      <c r="E80" s="561"/>
      <c r="F80" s="561"/>
      <c r="G80" s="561"/>
      <c r="H80" s="561"/>
      <c r="I80" s="561"/>
      <c r="K80" s="545"/>
      <c r="L80" s="545"/>
      <c r="M80" s="545"/>
      <c r="N80" s="545"/>
      <c r="O80" s="545"/>
      <c r="P80" s="545"/>
      <c r="Q80" s="545"/>
      <c r="R80" s="545"/>
    </row>
    <row r="81" spans="1:18">
      <c r="A81" s="558">
        <v>623052</v>
      </c>
      <c r="B81" s="559"/>
      <c r="C81" s="560" t="s">
        <v>208</v>
      </c>
      <c r="D81" s="553">
        <f>IF(ISERROR((VLOOKUP(A81,Table1[],5,FALSE)))=FALSE,VLOOKUP(A81,Table1[],5,FALSE),0)</f>
        <v>1639092.3</v>
      </c>
      <c r="E81" s="561"/>
      <c r="F81" s="561"/>
      <c r="G81" s="561"/>
      <c r="H81" s="561"/>
      <c r="I81" s="561"/>
      <c r="K81" s="545"/>
      <c r="L81" s="545"/>
      <c r="M81" s="545"/>
      <c r="N81" s="545"/>
      <c r="O81" s="545"/>
      <c r="P81" s="545"/>
      <c r="Q81" s="545"/>
      <c r="R81" s="545"/>
    </row>
    <row r="82" spans="1:18">
      <c r="A82" s="558">
        <v>623053</v>
      </c>
      <c r="B82" s="559"/>
      <c r="C82" s="560" t="s">
        <v>277</v>
      </c>
      <c r="D82" s="553">
        <f>IF(ISERROR((VLOOKUP(A82,Table1[],5,FALSE)))=FALSE,VLOOKUP(A82,Table1[],5,FALSE),0)</f>
        <v>15963</v>
      </c>
      <c r="E82" s="561"/>
      <c r="F82" s="561"/>
      <c r="G82" s="561"/>
      <c r="H82" s="561"/>
      <c r="I82" s="561"/>
      <c r="K82" s="545"/>
      <c r="L82" s="545"/>
      <c r="M82" s="545"/>
      <c r="N82" s="545"/>
      <c r="O82" s="545"/>
      <c r="P82" s="545"/>
      <c r="Q82" s="545"/>
      <c r="R82" s="545"/>
    </row>
    <row r="83" spans="1:18">
      <c r="A83" s="558">
        <v>623061</v>
      </c>
      <c r="B83" s="559"/>
      <c r="C83" s="560" t="s">
        <v>209</v>
      </c>
      <c r="D83" s="553">
        <f>IF(ISERROR((VLOOKUP(A83,Table1[],5,FALSE)))=FALSE,VLOOKUP(A83,Table1[],5,FALSE),0)</f>
        <v>1023194.07</v>
      </c>
      <c r="E83" s="561"/>
      <c r="F83" s="561"/>
      <c r="G83" s="561"/>
      <c r="H83" s="561"/>
      <c r="I83" s="561"/>
      <c r="K83" s="545"/>
      <c r="L83" s="545"/>
      <c r="M83" s="545"/>
      <c r="N83" s="545"/>
      <c r="O83" s="545"/>
      <c r="P83" s="545"/>
      <c r="Q83" s="545"/>
      <c r="R83" s="545"/>
    </row>
    <row r="84" spans="1:18">
      <c r="A84" s="558">
        <v>624201</v>
      </c>
      <c r="B84" s="559"/>
      <c r="C84" s="560" t="s">
        <v>210</v>
      </c>
      <c r="D84" s="553">
        <f>IF(ISERROR((VLOOKUP(A84,Table1[],5,FALSE)))=FALSE,VLOOKUP(A84,Table1[],5,FALSE),0)</f>
        <v>21622506.25</v>
      </c>
      <c r="E84" s="561"/>
      <c r="F84" s="561"/>
      <c r="G84" s="561"/>
      <c r="H84" s="561"/>
      <c r="I84" s="561"/>
      <c r="K84" s="545"/>
      <c r="L84" s="545"/>
      <c r="M84" s="545"/>
      <c r="N84" s="545"/>
      <c r="O84" s="545"/>
      <c r="P84" s="545"/>
      <c r="Q84" s="545"/>
      <c r="R84" s="545"/>
    </row>
    <row r="85" spans="1:18">
      <c r="A85" s="558">
        <v>624301</v>
      </c>
      <c r="B85" s="559"/>
      <c r="C85" s="560" t="s">
        <v>211</v>
      </c>
      <c r="D85" s="553">
        <f>IF(ISERROR((VLOOKUP(A85,Table1[],5,FALSE)))=FALSE,VLOOKUP(A85,Table1[],5,FALSE),0)</f>
        <v>68240.84</v>
      </c>
      <c r="E85" s="561"/>
      <c r="F85" s="561"/>
      <c r="G85" s="561"/>
      <c r="H85" s="561"/>
      <c r="I85" s="561"/>
      <c r="K85" s="545"/>
      <c r="L85" s="545"/>
      <c r="M85" s="545"/>
      <c r="N85" s="545"/>
      <c r="O85" s="545"/>
      <c r="P85" s="545"/>
      <c r="Q85" s="545"/>
      <c r="R85" s="545"/>
    </row>
    <row r="86" spans="1:18">
      <c r="A86" s="558">
        <v>625001</v>
      </c>
      <c r="B86" s="559"/>
      <c r="C86" s="560" t="s">
        <v>212</v>
      </c>
      <c r="D86" s="553">
        <f>IF(ISERROR((VLOOKUP(A86,Table1[],5,FALSE)))=FALSE,VLOOKUP(A86,Table1[],5,FALSE),0)</f>
        <v>4110775.7</v>
      </c>
      <c r="E86" s="561"/>
      <c r="F86" s="561"/>
      <c r="G86" s="561"/>
      <c r="H86" s="561"/>
      <c r="I86" s="561"/>
      <c r="K86" s="545"/>
      <c r="L86" s="545"/>
      <c r="M86" s="545"/>
      <c r="N86" s="545"/>
      <c r="O86" s="545"/>
      <c r="P86" s="545"/>
      <c r="Q86" s="545"/>
      <c r="R86" s="545"/>
    </row>
    <row r="87" spans="1:18" ht="15" thickBot="1">
      <c r="A87" s="558">
        <v>625101</v>
      </c>
      <c r="B87" s="559"/>
      <c r="C87" s="560" t="s">
        <v>213</v>
      </c>
      <c r="D87" s="553">
        <f>IF(ISERROR((VLOOKUP(A87,Table1[],5,FALSE)))=FALSE,VLOOKUP(A87,Table1[],5,FALSE),0)</f>
        <v>-3833802.92</v>
      </c>
      <c r="E87" s="561"/>
      <c r="F87" s="561"/>
      <c r="G87" s="561"/>
      <c r="H87" s="561"/>
      <c r="I87" s="561"/>
      <c r="K87" s="545"/>
      <c r="L87" s="545"/>
      <c r="M87" s="545"/>
      <c r="N87" s="545"/>
      <c r="O87" s="545"/>
      <c r="P87" s="545"/>
      <c r="Q87" s="545"/>
      <c r="R87" s="545"/>
    </row>
    <row r="88" spans="1:18" ht="15" thickBot="1">
      <c r="A88" s="559">
        <v>11</v>
      </c>
      <c r="B88" s="549" t="s">
        <v>2</v>
      </c>
      <c r="C88" s="550" t="str">
        <f>VLOOKUP(A88,[2]RECAP!A:C,3,FALSE)</f>
        <v>Prestataires de service</v>
      </c>
      <c r="D88" s="557">
        <f t="shared" ref="D88:I88" si="7">SUM(D89:D99)</f>
        <v>3422648.81</v>
      </c>
      <c r="E88" s="557">
        <f t="shared" si="7"/>
        <v>919971.23</v>
      </c>
      <c r="F88" s="557">
        <f t="shared" si="7"/>
        <v>1715428.41</v>
      </c>
      <c r="G88" s="557">
        <f t="shared" si="7"/>
        <v>787249.16999999993</v>
      </c>
      <c r="H88" s="557">
        <f t="shared" si="7"/>
        <v>0</v>
      </c>
      <c r="I88" s="557">
        <f t="shared" si="7"/>
        <v>0</v>
      </c>
      <c r="K88" s="545">
        <f t="shared" ref="K88:R90" si="8">$D88*(1+$C$164)^(K$2-$D$2)</f>
        <v>3388761.1980198021</v>
      </c>
      <c r="L88" s="545">
        <f t="shared" si="8"/>
        <v>3422648.81</v>
      </c>
      <c r="M88" s="545">
        <f t="shared" si="8"/>
        <v>3456875.2981000002</v>
      </c>
      <c r="N88" s="545">
        <f t="shared" si="8"/>
        <v>3491444.0510809999</v>
      </c>
      <c r="O88" s="545">
        <f t="shared" si="8"/>
        <v>3526358.4915918098</v>
      </c>
      <c r="P88" s="545">
        <f t="shared" si="8"/>
        <v>3561622.0765077281</v>
      </c>
      <c r="Q88" s="545">
        <f t="shared" si="8"/>
        <v>3597238.2972728051</v>
      </c>
      <c r="R88" s="545">
        <f t="shared" si="8"/>
        <v>3633210.6802455341</v>
      </c>
    </row>
    <row r="89" spans="1:18">
      <c r="A89" s="558">
        <v>613004</v>
      </c>
      <c r="B89" s="559"/>
      <c r="C89" s="560" t="s">
        <v>166</v>
      </c>
      <c r="D89" s="553">
        <f>IF(ISERROR((VLOOKUP(A89,Table1[],5,FALSE)))=FALSE,VLOOKUP(A89,Table1[],5,FALSE),0)</f>
        <v>364071.32</v>
      </c>
      <c r="E89" s="561">
        <v>119233.36</v>
      </c>
      <c r="F89" s="561">
        <v>133905.43</v>
      </c>
      <c r="G89" s="561">
        <v>110932.53000000003</v>
      </c>
      <c r="H89" s="561"/>
      <c r="I89" s="561"/>
      <c r="K89" s="545">
        <f t="shared" si="8"/>
        <v>360466.65346534655</v>
      </c>
      <c r="L89" s="545">
        <f t="shared" si="8"/>
        <v>364071.32</v>
      </c>
      <c r="M89" s="545">
        <f t="shared" si="8"/>
        <v>367712.03320000001</v>
      </c>
      <c r="N89" s="545">
        <f t="shared" si="8"/>
        <v>371389.15353200003</v>
      </c>
      <c r="O89" s="545">
        <f t="shared" si="8"/>
        <v>375103.04506732</v>
      </c>
      <c r="P89" s="545">
        <f t="shared" si="8"/>
        <v>378854.07551799319</v>
      </c>
      <c r="Q89" s="545">
        <f t="shared" si="8"/>
        <v>382642.61627317313</v>
      </c>
      <c r="R89" s="545">
        <f t="shared" si="8"/>
        <v>386469.04243590491</v>
      </c>
    </row>
    <row r="90" spans="1:18">
      <c r="A90" s="558">
        <v>613006</v>
      </c>
      <c r="B90" s="559"/>
      <c r="C90" s="560" t="s">
        <v>266</v>
      </c>
      <c r="D90" s="553">
        <f>IF(ISERROR((VLOOKUP(A90,Table1[],5,FALSE)))=FALSE,VLOOKUP(A90,Table1[],5,FALSE),0)</f>
        <v>24090</v>
      </c>
      <c r="E90" s="561">
        <v>7889.48</v>
      </c>
      <c r="F90" s="561">
        <v>8860.2999999999993</v>
      </c>
      <c r="G90" s="561">
        <v>7340.2200000000012</v>
      </c>
      <c r="H90" s="561"/>
      <c r="I90" s="561"/>
      <c r="K90" s="545">
        <f t="shared" si="8"/>
        <v>23851.48514851485</v>
      </c>
      <c r="L90" s="545">
        <f t="shared" si="8"/>
        <v>24090</v>
      </c>
      <c r="M90" s="545">
        <f t="shared" si="8"/>
        <v>24330.9</v>
      </c>
      <c r="N90" s="545">
        <f t="shared" si="8"/>
        <v>24574.208999999999</v>
      </c>
      <c r="O90" s="545">
        <f t="shared" si="8"/>
        <v>24819.951089999999</v>
      </c>
      <c r="P90" s="545">
        <f t="shared" si="8"/>
        <v>25068.1506009</v>
      </c>
      <c r="Q90" s="545">
        <f t="shared" si="8"/>
        <v>25318.832106908998</v>
      </c>
      <c r="R90" s="545">
        <f t="shared" si="8"/>
        <v>25572.020427978092</v>
      </c>
    </row>
    <row r="91" spans="1:18">
      <c r="A91" s="558">
        <v>613009</v>
      </c>
      <c r="B91" s="559"/>
      <c r="C91" s="560" t="s">
        <v>167</v>
      </c>
      <c r="D91" s="553">
        <f>IF(ISERROR((VLOOKUP(A91,Table1[],5,FALSE)))=FALSE,VLOOKUP(A91,Table1[],5,FALSE),0)</f>
        <v>1764629.5899999999</v>
      </c>
      <c r="E91" s="561">
        <v>583828.79999999993</v>
      </c>
      <c r="F91" s="561">
        <v>650429.83000000007</v>
      </c>
      <c r="G91" s="561">
        <v>530370.96</v>
      </c>
      <c r="H91" s="561"/>
      <c r="I91" s="561"/>
      <c r="K91" s="545"/>
      <c r="L91" s="545"/>
      <c r="M91" s="545"/>
      <c r="N91" s="545"/>
      <c r="O91" s="545"/>
      <c r="P91" s="545"/>
      <c r="Q91" s="545"/>
      <c r="R91" s="545"/>
    </row>
    <row r="92" spans="1:18">
      <c r="A92" s="558">
        <v>613031</v>
      </c>
      <c r="B92" s="559"/>
      <c r="C92" s="560" t="s">
        <v>168</v>
      </c>
      <c r="D92" s="553">
        <f>IF(ISERROR((VLOOKUP(A92,Table1[],5,FALSE)))=FALSE,VLOOKUP(A92,Table1[],5,FALSE),0)</f>
        <v>24375.71</v>
      </c>
      <c r="E92" s="561">
        <v>7983.05</v>
      </c>
      <c r="F92" s="561">
        <v>8965.39</v>
      </c>
      <c r="G92" s="561">
        <v>7427.27</v>
      </c>
      <c r="H92" s="561"/>
      <c r="I92" s="561"/>
      <c r="K92" s="545"/>
      <c r="L92" s="545"/>
      <c r="M92" s="545"/>
      <c r="N92" s="545"/>
      <c r="O92" s="545"/>
      <c r="P92" s="545"/>
      <c r="Q92" s="545"/>
      <c r="R92" s="545"/>
    </row>
    <row r="93" spans="1:18">
      <c r="A93" s="558">
        <v>613032</v>
      </c>
      <c r="B93" s="559"/>
      <c r="C93" s="560" t="s">
        <v>169</v>
      </c>
      <c r="D93" s="553">
        <f>IF(ISERROR((VLOOKUP(A93,Table1[],5,FALSE)))=FALSE,VLOOKUP(A93,Table1[],5,FALSE),0)</f>
        <v>356950.33999999997</v>
      </c>
      <c r="E93" s="561">
        <v>80710.98000000001</v>
      </c>
      <c r="F93" s="561">
        <v>237787.27</v>
      </c>
      <c r="G93" s="561">
        <v>38452.089999999997</v>
      </c>
      <c r="H93" s="561"/>
      <c r="I93" s="561"/>
      <c r="K93" s="545"/>
      <c r="L93" s="545"/>
      <c r="M93" s="545"/>
      <c r="N93" s="545"/>
      <c r="O93" s="545"/>
      <c r="P93" s="545"/>
      <c r="Q93" s="545"/>
      <c r="R93" s="545"/>
    </row>
    <row r="94" spans="1:18">
      <c r="A94" s="558">
        <v>613033</v>
      </c>
      <c r="B94" s="559"/>
      <c r="C94" s="560" t="s">
        <v>170</v>
      </c>
      <c r="D94" s="553">
        <f>IF(ISERROR((VLOOKUP(A94,Table1[],5,FALSE)))=FALSE,VLOOKUP(A94,Table1[],5,FALSE),0)</f>
        <v>10598.71</v>
      </c>
      <c r="E94" s="561">
        <v>3595.8</v>
      </c>
      <c r="F94" s="561">
        <v>1058.8</v>
      </c>
      <c r="G94" s="561">
        <v>5944.1100000000006</v>
      </c>
      <c r="H94" s="561"/>
      <c r="I94" s="561"/>
      <c r="K94" s="545"/>
      <c r="L94" s="545"/>
      <c r="M94" s="545"/>
      <c r="N94" s="545"/>
      <c r="O94" s="545"/>
      <c r="P94" s="545"/>
      <c r="Q94" s="545"/>
      <c r="R94" s="545"/>
    </row>
    <row r="95" spans="1:18">
      <c r="A95" s="558">
        <v>613034</v>
      </c>
      <c r="B95" s="559"/>
      <c r="C95" s="560" t="s">
        <v>171</v>
      </c>
      <c r="D95" s="553">
        <f>IF(ISERROR((VLOOKUP(A95,Table1[],5,FALSE)))=FALSE,VLOOKUP(A95,Table1[],5,FALSE),0)</f>
        <v>563094.80000000005</v>
      </c>
      <c r="E95" s="561">
        <v>22396.75</v>
      </c>
      <c r="F95" s="561">
        <v>539959.43999999994</v>
      </c>
      <c r="G95" s="561">
        <v>738.61000000010245</v>
      </c>
      <c r="H95" s="561"/>
      <c r="I95" s="561"/>
      <c r="K95" s="545"/>
      <c r="L95" s="545"/>
      <c r="M95" s="545"/>
      <c r="N95" s="545"/>
      <c r="O95" s="545"/>
      <c r="P95" s="545"/>
      <c r="Q95" s="545"/>
      <c r="R95" s="545"/>
    </row>
    <row r="96" spans="1:18">
      <c r="A96" s="558">
        <v>613035</v>
      </c>
      <c r="B96" s="559"/>
      <c r="C96" s="560" t="s">
        <v>172</v>
      </c>
      <c r="D96" s="553">
        <f>IF(ISERROR((VLOOKUP(A96,Table1[],5,FALSE)))=FALSE,VLOOKUP(A96,Table1[],5,FALSE),0)</f>
        <v>2114.9699999999998</v>
      </c>
      <c r="E96" s="561">
        <v>692.65</v>
      </c>
      <c r="F96" s="561">
        <v>777.89</v>
      </c>
      <c r="G96" s="561">
        <v>644.42999999999972</v>
      </c>
      <c r="H96" s="561"/>
      <c r="I96" s="561"/>
      <c r="K96" s="545"/>
      <c r="L96" s="545"/>
      <c r="M96" s="545"/>
      <c r="N96" s="545"/>
      <c r="O96" s="545"/>
      <c r="P96" s="545"/>
      <c r="Q96" s="545"/>
      <c r="R96" s="545"/>
    </row>
    <row r="97" spans="1:18">
      <c r="A97" s="558">
        <v>613041</v>
      </c>
      <c r="B97" s="559"/>
      <c r="C97" s="560" t="s">
        <v>175</v>
      </c>
      <c r="D97" s="553">
        <f>IF(ISERROR((VLOOKUP(A97,Table1[],5,FALSE)))=FALSE,VLOOKUP(A97,Table1[],5,FALSE),0)</f>
        <v>102688.37</v>
      </c>
      <c r="E97" s="561">
        <v>29317.710000000003</v>
      </c>
      <c r="F97" s="561">
        <v>47816.34</v>
      </c>
      <c r="G97" s="561">
        <v>25554.319999999992</v>
      </c>
      <c r="H97" s="561"/>
      <c r="I97" s="561"/>
      <c r="K97" s="545"/>
      <c r="L97" s="545"/>
      <c r="M97" s="545"/>
      <c r="N97" s="545"/>
      <c r="O97" s="545"/>
      <c r="P97" s="545"/>
      <c r="Q97" s="545"/>
      <c r="R97" s="545"/>
    </row>
    <row r="98" spans="1:18">
      <c r="A98" s="558">
        <v>613042</v>
      </c>
      <c r="B98" s="559"/>
      <c r="C98" s="560" t="s">
        <v>267</v>
      </c>
      <c r="D98" s="553">
        <f>IF(ISERROR((VLOOKUP(A98,Table1[],5,FALSE)))=FALSE,VLOOKUP(A98,Table1[],5,FALSE),0)</f>
        <v>23003.75</v>
      </c>
      <c r="E98" s="561">
        <v>3069.92</v>
      </c>
      <c r="F98" s="561">
        <v>17077.63</v>
      </c>
      <c r="G98" s="561">
        <v>2856.2000000000007</v>
      </c>
      <c r="H98" s="561"/>
      <c r="I98" s="561"/>
      <c r="K98" s="545"/>
      <c r="L98" s="545"/>
      <c r="M98" s="545"/>
      <c r="N98" s="545"/>
      <c r="O98" s="545"/>
      <c r="P98" s="545"/>
      <c r="Q98" s="545"/>
      <c r="R98" s="545"/>
    </row>
    <row r="99" spans="1:18" ht="15" thickBot="1">
      <c r="A99" s="558">
        <v>617001</v>
      </c>
      <c r="B99" s="559"/>
      <c r="C99" s="560" t="s">
        <v>176</v>
      </c>
      <c r="D99" s="553">
        <f>IF(ISERROR((VLOOKUP(A99,Table1[],5,FALSE)))=FALSE,VLOOKUP(A99,Table1[],5,FALSE),0)</f>
        <v>187031.25</v>
      </c>
      <c r="E99" s="561">
        <v>61252.73</v>
      </c>
      <c r="F99" s="561">
        <v>68790.09</v>
      </c>
      <c r="G99" s="561">
        <v>56988.429999999993</v>
      </c>
      <c r="H99" s="561"/>
      <c r="I99" s="561"/>
      <c r="K99" s="545"/>
      <c r="L99" s="545"/>
      <c r="M99" s="545"/>
      <c r="N99" s="545"/>
      <c r="O99" s="545"/>
      <c r="P99" s="545"/>
      <c r="Q99" s="545"/>
      <c r="R99" s="545"/>
    </row>
    <row r="100" spans="1:18" ht="15" thickBot="1">
      <c r="A100">
        <v>12</v>
      </c>
      <c r="B100" s="549" t="s">
        <v>2</v>
      </c>
      <c r="C100" s="550" t="str">
        <f>VLOOKUP(A100,[2]RECAP!A:C,3,FALSE)</f>
        <v>Assurances liées à l’exploitation</v>
      </c>
      <c r="D100" s="557">
        <v>0</v>
      </c>
      <c r="E100" s="557">
        <f>E42</f>
        <v>0</v>
      </c>
      <c r="F100" s="557">
        <f>F42</f>
        <v>0</v>
      </c>
      <c r="G100" s="557">
        <f>G42</f>
        <v>0</v>
      </c>
      <c r="H100" s="557">
        <f>H42</f>
        <v>0</v>
      </c>
      <c r="I100" s="557">
        <f>I42</f>
        <v>0</v>
      </c>
    </row>
    <row r="101" spans="1:18" ht="15" thickBot="1">
      <c r="A101" s="559">
        <v>13</v>
      </c>
      <c r="B101" s="549" t="s">
        <v>2</v>
      </c>
      <c r="C101" s="550" t="str">
        <f>VLOOKUP(A101,[2]RECAP!A:C,3,FALSE)</f>
        <v xml:space="preserve">Les frais liés aux véhicules </v>
      </c>
      <c r="D101" s="557">
        <f t="shared" ref="D101:I101" si="9">SUM(D102:D103)</f>
        <v>304556.88</v>
      </c>
      <c r="E101" s="557">
        <f t="shared" si="9"/>
        <v>99742.37000000001</v>
      </c>
      <c r="F101" s="557">
        <f t="shared" si="9"/>
        <v>112016.02</v>
      </c>
      <c r="G101" s="557">
        <f t="shared" si="9"/>
        <v>92798.490000000995</v>
      </c>
      <c r="H101" s="557">
        <f t="shared" si="9"/>
        <v>0</v>
      </c>
      <c r="I101" s="557">
        <f t="shared" si="9"/>
        <v>0</v>
      </c>
      <c r="K101" s="545">
        <f t="shared" ref="K101:R101" si="10">$D101*(1+$C$164)^(K$2-$D$2)</f>
        <v>301541.46534653468</v>
      </c>
      <c r="L101" s="545">
        <f t="shared" si="10"/>
        <v>304556.88</v>
      </c>
      <c r="M101" s="545">
        <f t="shared" si="10"/>
        <v>307602.44880000001</v>
      </c>
      <c r="N101" s="545">
        <f t="shared" si="10"/>
        <v>310678.47328799998</v>
      </c>
      <c r="O101" s="545">
        <f t="shared" si="10"/>
        <v>313785.25802087999</v>
      </c>
      <c r="P101" s="545">
        <f t="shared" si="10"/>
        <v>316923.11060108879</v>
      </c>
      <c r="Q101" s="545">
        <f t="shared" si="10"/>
        <v>320092.34170709969</v>
      </c>
      <c r="R101" s="545">
        <f t="shared" si="10"/>
        <v>323293.26512417075</v>
      </c>
    </row>
    <row r="102" spans="1:18">
      <c r="A102" s="558">
        <v>610010</v>
      </c>
      <c r="B102" s="559"/>
      <c r="C102" s="560" t="s">
        <v>165</v>
      </c>
      <c r="D102" s="553">
        <f>IF(ISERROR((VLOOKUP(A102,Table1[],5,FALSE)))=FALSE,VLOOKUP(A102,Table1[],5,FALSE),0)</f>
        <v>263928.99</v>
      </c>
      <c r="E102" s="561">
        <v>86436.74</v>
      </c>
      <c r="F102" s="561">
        <v>97073.08</v>
      </c>
      <c r="G102" s="561">
        <v>80419.170000000988</v>
      </c>
      <c r="H102" s="561"/>
      <c r="I102" s="561"/>
      <c r="K102" s="545"/>
      <c r="L102" s="545"/>
      <c r="M102" s="545"/>
      <c r="N102" s="545"/>
      <c r="O102" s="545"/>
      <c r="P102" s="545"/>
      <c r="Q102" s="545"/>
      <c r="R102" s="545"/>
    </row>
    <row r="103" spans="1:18" ht="15" thickBot="1">
      <c r="A103" s="630">
        <v>659020</v>
      </c>
      <c r="B103" s="559"/>
      <c r="C103" s="560" t="s">
        <v>249</v>
      </c>
      <c r="D103" s="553">
        <f>IF(ISERROR((VLOOKUP(A103,Table1[],5,FALSE)))=FALSE,VLOOKUP(A103,Table1[],5,FALSE),0)</f>
        <v>40627.89</v>
      </c>
      <c r="E103" s="561">
        <v>13305.63</v>
      </c>
      <c r="F103" s="561">
        <v>14942.94</v>
      </c>
      <c r="G103" s="561">
        <v>12379.320000000002</v>
      </c>
      <c r="H103" s="561"/>
      <c r="I103" s="561"/>
      <c r="K103" s="545"/>
      <c r="L103" s="545"/>
      <c r="M103" s="545"/>
      <c r="N103" s="545"/>
      <c r="O103" s="545"/>
      <c r="P103" s="545"/>
      <c r="Q103" s="545"/>
      <c r="R103" s="545"/>
    </row>
    <row r="104" spans="1:18" ht="15" thickBot="1">
      <c r="A104">
        <v>14</v>
      </c>
      <c r="B104" s="549" t="s">
        <v>2</v>
      </c>
      <c r="C104" s="550" t="str">
        <f>VLOOKUP(A104,[2]RECAP!A:C,3,FALSE)</f>
        <v>Amortissements et réductions de valeur actées</v>
      </c>
      <c r="D104" s="557">
        <f t="shared" ref="D104:I104" si="11">SUM(D105:D113)</f>
        <v>41278760.349999987</v>
      </c>
      <c r="E104" s="557">
        <f t="shared" si="11"/>
        <v>3072308.5199999996</v>
      </c>
      <c r="F104" s="557">
        <f t="shared" si="11"/>
        <v>15302543.160000002</v>
      </c>
      <c r="G104" s="557">
        <f t="shared" si="11"/>
        <v>22903908.669999998</v>
      </c>
      <c r="H104" s="557">
        <f t="shared" si="11"/>
        <v>0</v>
      </c>
      <c r="I104" s="557">
        <f t="shared" si="11"/>
        <v>0</v>
      </c>
    </row>
    <row r="105" spans="1:18">
      <c r="A105">
        <v>630001</v>
      </c>
      <c r="B105" s="559"/>
      <c r="C105" s="560" t="s">
        <v>472</v>
      </c>
      <c r="D105" s="553">
        <f>IF(ISERROR((VLOOKUP(A105,Table1[],5,FALSE)))=FALSE,VLOOKUP(A105,Table1[],5,FALSE),0)</f>
        <v>9683332.9800000004</v>
      </c>
      <c r="E105" s="561">
        <v>3072308.5199999996</v>
      </c>
      <c r="F105" s="561">
        <v>3615665.12</v>
      </c>
      <c r="G105" s="561">
        <v>2995359.3400000008</v>
      </c>
      <c r="H105" s="561"/>
      <c r="I105" s="561"/>
    </row>
    <row r="106" spans="1:18">
      <c r="A106">
        <v>630310</v>
      </c>
      <c r="B106" s="559"/>
      <c r="C106" s="560" t="s">
        <v>278</v>
      </c>
      <c r="D106" s="553">
        <f>IF(ISERROR((VLOOKUP(A106,Table1[],5,FALSE)))=FALSE,VLOOKUP(A106,Table1[],5,FALSE),0)</f>
        <v>11550307.890000001</v>
      </c>
      <c r="E106" s="561"/>
      <c r="F106" s="561">
        <v>11550307.890000001</v>
      </c>
      <c r="G106" s="561"/>
      <c r="H106" s="561"/>
      <c r="I106" s="561"/>
    </row>
    <row r="107" spans="1:18">
      <c r="A107">
        <v>630320</v>
      </c>
      <c r="B107" s="559"/>
      <c r="C107" s="560" t="s">
        <v>279</v>
      </c>
      <c r="D107" s="553">
        <f>IF(ISERROR((VLOOKUP(A107,Table1[],5,FALSE)))=FALSE,VLOOKUP(A107,Table1[],5,FALSE),0)</f>
        <v>94296.81</v>
      </c>
      <c r="E107" s="561"/>
      <c r="F107" s="561">
        <v>94296.81</v>
      </c>
      <c r="G107" s="561"/>
      <c r="H107" s="561"/>
      <c r="I107" s="561"/>
    </row>
    <row r="108" spans="1:18">
      <c r="A108">
        <v>630330</v>
      </c>
      <c r="B108" s="559"/>
      <c r="C108" s="560" t="s">
        <v>280</v>
      </c>
      <c r="D108" s="553">
        <f>IF(ISERROR((VLOOKUP(A108,Table1[],5,FALSE)))=FALSE,VLOOKUP(A108,Table1[],5,FALSE),0)</f>
        <v>42273.34</v>
      </c>
      <c r="E108" s="561"/>
      <c r="F108" s="561">
        <v>42273.34</v>
      </c>
      <c r="G108" s="561"/>
      <c r="H108" s="561"/>
      <c r="I108" s="561"/>
    </row>
    <row r="109" spans="1:18">
      <c r="A109">
        <v>630610</v>
      </c>
      <c r="B109" s="559"/>
      <c r="C109" s="560" t="s">
        <v>281</v>
      </c>
      <c r="D109" s="553">
        <f>IF(ISERROR((VLOOKUP(A109,Table1[],5,FALSE)))=FALSE,VLOOKUP(A109,Table1[],5,FALSE),0)</f>
        <v>16817741.219999999</v>
      </c>
      <c r="E109" s="561"/>
      <c r="F109" s="561"/>
      <c r="G109" s="561">
        <v>16817741.219999999</v>
      </c>
      <c r="H109" s="561"/>
      <c r="I109" s="561"/>
    </row>
    <row r="110" spans="1:18" ht="16.25" customHeight="1">
      <c r="A110">
        <v>630620</v>
      </c>
      <c r="B110" s="559"/>
      <c r="C110" s="560" t="s">
        <v>282</v>
      </c>
      <c r="D110" s="553">
        <f>IF(ISERROR((VLOOKUP(A110,Table1[],5,FALSE)))=FALSE,VLOOKUP(A110,Table1[],5,FALSE),0)</f>
        <v>2572249.44</v>
      </c>
      <c r="E110" s="561"/>
      <c r="F110" s="561"/>
      <c r="G110" s="561">
        <v>2572249.44</v>
      </c>
      <c r="H110" s="561"/>
      <c r="I110" s="561"/>
    </row>
    <row r="111" spans="1:18">
      <c r="A111">
        <v>630630</v>
      </c>
      <c r="B111" s="559"/>
      <c r="C111" s="560" t="s">
        <v>283</v>
      </c>
      <c r="D111" s="553">
        <f>IF(ISERROR((VLOOKUP(A111,Table1[],5,FALSE)))=FALSE,VLOOKUP(A111,Table1[],5,FALSE),0)</f>
        <v>378344.58</v>
      </c>
      <c r="E111" s="561"/>
      <c r="F111" s="561"/>
      <c r="G111" s="561">
        <v>378344.57999999996</v>
      </c>
      <c r="H111" s="561"/>
      <c r="I111" s="561"/>
    </row>
    <row r="112" spans="1:18">
      <c r="A112">
        <v>630650</v>
      </c>
      <c r="B112" s="559"/>
      <c r="C112" s="560" t="s">
        <v>284</v>
      </c>
      <c r="D112" s="553">
        <f>IF(ISERROR((VLOOKUP(A112,Table1[],5,FALSE)))=FALSE,VLOOKUP(A112,Table1[],5,FALSE),0)</f>
        <v>17070.04</v>
      </c>
      <c r="E112" s="561"/>
      <c r="F112" s="561"/>
      <c r="G112" s="561">
        <v>17070.04</v>
      </c>
      <c r="H112" s="561"/>
      <c r="I112" s="561"/>
    </row>
    <row r="113" spans="1:20" ht="15" thickBot="1">
      <c r="A113">
        <v>630660</v>
      </c>
      <c r="B113" s="559"/>
      <c r="C113" s="560" t="s">
        <v>285</v>
      </c>
      <c r="D113" s="553">
        <f>IF(ISERROR((VLOOKUP(A113,Table1[],5,FALSE)))=FALSE,VLOOKUP(A113,Table1[],5,FALSE),0)</f>
        <v>123144.05</v>
      </c>
      <c r="E113" s="561"/>
      <c r="F113" s="561"/>
      <c r="G113" s="561">
        <v>123144.04999999999</v>
      </c>
      <c r="H113" s="561"/>
      <c r="I113" s="561"/>
    </row>
    <row r="114" spans="1:20" ht="15" thickBot="1">
      <c r="A114">
        <v>15</v>
      </c>
      <c r="B114" s="549" t="s">
        <v>2</v>
      </c>
      <c r="C114" s="550" t="str">
        <f>VLOOKUP(A114,[2]RECAP!A:C,3,FALSE)</f>
        <v>Impôts &amp; Taxes</v>
      </c>
      <c r="D114" s="557">
        <v>0</v>
      </c>
      <c r="E114" s="557">
        <v>0</v>
      </c>
      <c r="F114" s="557">
        <v>0</v>
      </c>
      <c r="G114" s="557">
        <v>0</v>
      </c>
      <c r="H114" s="557">
        <v>0</v>
      </c>
      <c r="I114" s="557">
        <v>0</v>
      </c>
    </row>
    <row r="115" spans="1:20" ht="15" thickBot="1">
      <c r="A115">
        <v>16</v>
      </c>
      <c r="B115" s="549" t="s">
        <v>2</v>
      </c>
      <c r="C115" s="550" t="str">
        <f>VLOOKUP(A115,[2]RECAP!A:C,3,FALSE)</f>
        <v>Charges financières</v>
      </c>
      <c r="D115" s="557">
        <v>0</v>
      </c>
      <c r="E115" s="557"/>
      <c r="F115" s="557"/>
      <c r="G115" s="557"/>
      <c r="H115" s="557"/>
      <c r="I115" s="557"/>
    </row>
    <row r="116" spans="1:20" ht="15" thickBot="1">
      <c r="A116">
        <v>17</v>
      </c>
      <c r="B116" s="549" t="s">
        <v>2</v>
      </c>
      <c r="C116" s="550" t="str">
        <f>VLOOKUP(A116,[2]RECAP!A:C,3,FALSE)</f>
        <v>Charges diverses &amp; exceptionnelles</v>
      </c>
      <c r="D116" s="557">
        <f t="shared" ref="D116:I116" si="12">D117</f>
        <v>775576.7</v>
      </c>
      <c r="E116" s="557">
        <f t="shared" si="12"/>
        <v>362286.81999999995</v>
      </c>
      <c r="F116" s="557">
        <f t="shared" si="12"/>
        <v>226034.22999999998</v>
      </c>
      <c r="G116" s="557">
        <f t="shared" si="12"/>
        <v>187255.65000000002</v>
      </c>
      <c r="H116" s="557">
        <f t="shared" si="12"/>
        <v>0</v>
      </c>
      <c r="I116" s="557">
        <f t="shared" si="12"/>
        <v>0</v>
      </c>
    </row>
    <row r="117" spans="1:20" ht="15" thickBot="1">
      <c r="A117" s="558">
        <v>648021</v>
      </c>
      <c r="B117" s="559"/>
      <c r="C117" s="560" t="s">
        <v>3</v>
      </c>
      <c r="D117" s="553">
        <f>IF(ISERROR((VLOOKUP(A117,Table1[],5,FALSE)))=FALSE,VLOOKUP(A117,Table1[],5,FALSE),0)</f>
        <v>775576.7</v>
      </c>
      <c r="E117" s="561">
        <v>362286.81999999995</v>
      </c>
      <c r="F117" s="561">
        <v>226034.22999999998</v>
      </c>
      <c r="G117" s="561">
        <v>187255.65000000002</v>
      </c>
      <c r="H117" s="561"/>
      <c r="I117" s="561"/>
      <c r="K117" s="545"/>
      <c r="L117" s="545"/>
      <c r="M117" s="545"/>
      <c r="N117" s="545"/>
      <c r="O117" s="545"/>
      <c r="P117" s="545"/>
      <c r="Q117" s="545"/>
      <c r="R117" s="545"/>
    </row>
    <row r="118" spans="1:20" ht="15" thickBot="1">
      <c r="A118">
        <v>18</v>
      </c>
      <c r="B118" s="549" t="s">
        <v>2</v>
      </c>
      <c r="C118" s="550" t="str">
        <f>VLOOKUP(A118,[2]RECAP!A:C,3,FALSE)</f>
        <v>Marge Equitable</v>
      </c>
      <c r="D118" s="557">
        <f t="shared" ref="D118:I118" si="13">SUM(D119)</f>
        <v>0</v>
      </c>
      <c r="E118" s="557">
        <f t="shared" si="13"/>
        <v>0</v>
      </c>
      <c r="F118" s="557">
        <f t="shared" si="13"/>
        <v>0</v>
      </c>
      <c r="G118" s="557">
        <f t="shared" si="13"/>
        <v>0</v>
      </c>
      <c r="H118" s="557">
        <f t="shared" si="13"/>
        <v>0</v>
      </c>
      <c r="I118" s="557">
        <f t="shared" si="13"/>
        <v>0</v>
      </c>
    </row>
    <row r="119" spans="1:20" ht="15" thickBot="1">
      <c r="A119" s="558" t="s">
        <v>480</v>
      </c>
      <c r="B119" s="559"/>
      <c r="C119" s="560" t="s">
        <v>486</v>
      </c>
      <c r="D119" s="553">
        <f>IF(ISERROR((VLOOKUP(A119,#REF!,6,FALSE)))=FALSE,VLOOKUP(A119,#REF!,6,FALSE),0)</f>
        <v>0</v>
      </c>
      <c r="E119" s="561"/>
      <c r="F119" s="561"/>
      <c r="G119" s="561"/>
      <c r="H119" s="561"/>
      <c r="I119" s="561"/>
    </row>
    <row r="120" spans="1:20" ht="15" thickBot="1">
      <c r="A120" s="559">
        <v>19</v>
      </c>
      <c r="B120" s="549" t="s">
        <v>2</v>
      </c>
      <c r="C120" s="550" t="str">
        <f>VLOOKUP(A120,[2]RECAP!A:C,3,FALSE)</f>
        <v>Coûts environnementaux</v>
      </c>
      <c r="D120" s="557">
        <f>SUM(D121)</f>
        <v>0</v>
      </c>
      <c r="E120" s="557">
        <f t="shared" ref="E120:I122" si="14">SUM(E121)</f>
        <v>0</v>
      </c>
      <c r="F120" s="557">
        <f t="shared" si="14"/>
        <v>0</v>
      </c>
      <c r="G120" s="557">
        <f t="shared" si="14"/>
        <v>0</v>
      </c>
      <c r="H120" s="557">
        <f t="shared" si="14"/>
        <v>0</v>
      </c>
      <c r="I120" s="557">
        <f t="shared" si="14"/>
        <v>0</v>
      </c>
      <c r="K120" s="545">
        <f t="shared" ref="K120:R120" si="15">$D120*(1+$C$164)^(K$2-$D$2)</f>
        <v>0</v>
      </c>
      <c r="L120" s="545">
        <f t="shared" si="15"/>
        <v>0</v>
      </c>
      <c r="M120" s="545">
        <f t="shared" si="15"/>
        <v>0</v>
      </c>
      <c r="N120" s="545">
        <f t="shared" si="15"/>
        <v>0</v>
      </c>
      <c r="O120" s="545">
        <f t="shared" si="15"/>
        <v>0</v>
      </c>
      <c r="P120" s="545">
        <f t="shared" si="15"/>
        <v>0</v>
      </c>
      <c r="Q120" s="545">
        <f t="shared" si="15"/>
        <v>0</v>
      </c>
      <c r="R120" s="545">
        <f t="shared" si="15"/>
        <v>0</v>
      </c>
    </row>
    <row r="121" spans="1:20" ht="15" thickBot="1">
      <c r="A121" s="558" t="s">
        <v>481</v>
      </c>
      <c r="B121" s="559"/>
      <c r="C121" s="560" t="s">
        <v>487</v>
      </c>
      <c r="D121" s="561">
        <f>IF(ISERROR((VLOOKUP(A121,#REF!,6,FALSE)))=FALSE,VLOOKUP(A121,#REF!,6,FALSE),0)</f>
        <v>0</v>
      </c>
      <c r="E121" s="561"/>
      <c r="F121" s="561"/>
      <c r="G121" s="561"/>
      <c r="H121" s="561"/>
      <c r="I121" s="561"/>
      <c r="K121" s="545"/>
      <c r="L121" s="545"/>
      <c r="M121" s="545"/>
      <c r="N121" s="545"/>
      <c r="O121" s="545"/>
      <c r="P121" s="545"/>
      <c r="Q121" s="545"/>
      <c r="R121" s="545"/>
    </row>
    <row r="122" spans="1:20" ht="15" thickBot="1">
      <c r="A122">
        <v>20</v>
      </c>
      <c r="B122" s="549" t="s">
        <v>2</v>
      </c>
      <c r="C122" s="550" t="str">
        <f>VLOOKUP(A122,[2]RECAP!A:C,3,FALSE)</f>
        <v>Enveloppe Innovation</v>
      </c>
      <c r="D122" s="557">
        <f>SUM(D123)</f>
        <v>0</v>
      </c>
      <c r="E122" s="557">
        <f t="shared" si="14"/>
        <v>0</v>
      </c>
      <c r="F122" s="557">
        <f t="shared" si="14"/>
        <v>0</v>
      </c>
      <c r="G122" s="557">
        <f t="shared" si="14"/>
        <v>0</v>
      </c>
      <c r="H122" s="557">
        <f t="shared" si="14"/>
        <v>0</v>
      </c>
      <c r="I122" s="557">
        <f t="shared" si="14"/>
        <v>0</v>
      </c>
    </row>
    <row r="123" spans="1:20" ht="15" thickBot="1">
      <c r="A123" s="558" t="s">
        <v>482</v>
      </c>
      <c r="B123" s="559"/>
      <c r="C123" s="560" t="s">
        <v>488</v>
      </c>
      <c r="D123" s="561">
        <f>IF(ISERROR((VLOOKUP(A123,#REF!,6,FALSE)))=FALSE,VLOOKUP(A123,#REF!,6,FALSE),0)</f>
        <v>0</v>
      </c>
      <c r="E123" s="561"/>
      <c r="F123" s="561"/>
      <c r="G123" s="561"/>
      <c r="H123" s="561"/>
      <c r="I123" s="561"/>
      <c r="K123" s="545"/>
      <c r="L123" s="545"/>
      <c r="M123" s="545"/>
      <c r="N123" s="545"/>
      <c r="O123" s="545"/>
      <c r="P123" s="545"/>
      <c r="Q123" s="545"/>
      <c r="R123" s="545"/>
    </row>
    <row r="124" spans="1:20" ht="15" thickBot="1">
      <c r="A124">
        <v>21</v>
      </c>
      <c r="B124" s="549" t="s">
        <v>2</v>
      </c>
      <c r="C124" s="550" t="str">
        <f>VLOOKUP(A124,[2]RECAP!A:C,3,FALSE)</f>
        <v>Risque commercial et impayés</v>
      </c>
      <c r="D124" s="555"/>
      <c r="E124" s="555"/>
      <c r="F124" s="555"/>
      <c r="G124" s="555"/>
      <c r="H124" s="555"/>
      <c r="I124" s="555"/>
      <c r="J124" s="546"/>
      <c r="K124" s="547"/>
      <c r="L124" s="551"/>
      <c r="M124" s="551"/>
      <c r="N124" s="551"/>
      <c r="O124" s="551"/>
      <c r="P124" s="551"/>
      <c r="Q124" s="551"/>
      <c r="R124" s="551"/>
      <c r="S124" s="551"/>
      <c r="T124" s="551"/>
    </row>
    <row r="125" spans="1:20" ht="15" thickBot="1">
      <c r="A125">
        <v>22</v>
      </c>
      <c r="B125" s="549" t="s">
        <v>2</v>
      </c>
      <c r="C125" s="550" t="s">
        <v>251</v>
      </c>
      <c r="D125" s="557">
        <f t="shared" ref="D125:I125" si="16">SUM(D126:D129)</f>
        <v>373724.99</v>
      </c>
      <c r="E125" s="557">
        <f t="shared" si="16"/>
        <v>151083.72</v>
      </c>
      <c r="F125" s="557">
        <f t="shared" si="16"/>
        <v>144797.70000000001</v>
      </c>
      <c r="G125" s="557">
        <f t="shared" si="16"/>
        <v>77843.570000000007</v>
      </c>
      <c r="H125" s="557">
        <f t="shared" si="16"/>
        <v>0</v>
      </c>
      <c r="I125" s="557">
        <f t="shared" si="16"/>
        <v>0</v>
      </c>
    </row>
    <row r="126" spans="1:20">
      <c r="A126" s="558">
        <v>610003</v>
      </c>
      <c r="B126" s="559"/>
      <c r="C126" s="560" t="s">
        <v>161</v>
      </c>
      <c r="D126" s="553">
        <f>IF(ISERROR((VLOOKUP(A126,Table1[],5,FALSE)))=FALSE,VLOOKUP(A126,Table1[],5,FALSE),0)</f>
        <v>35356.259999999995</v>
      </c>
      <c r="E126" s="561">
        <v>32800.6</v>
      </c>
      <c r="F126" s="561">
        <v>1012</v>
      </c>
      <c r="G126" s="561">
        <v>1543.6599999999962</v>
      </c>
      <c r="H126" s="561"/>
      <c r="I126" s="561"/>
      <c r="K126" s="545"/>
      <c r="L126" s="545"/>
      <c r="M126" s="545"/>
      <c r="N126" s="545"/>
      <c r="O126" s="545"/>
      <c r="P126" s="545"/>
      <c r="Q126" s="545"/>
      <c r="R126" s="545"/>
    </row>
    <row r="127" spans="1:20">
      <c r="A127" s="558">
        <v>610004</v>
      </c>
      <c r="B127" s="559"/>
      <c r="C127" s="560" t="s">
        <v>162</v>
      </c>
      <c r="D127" s="553">
        <f>IF(ISERROR((VLOOKUP(A127,Table1[],5,FALSE)))=FALSE,VLOOKUP(A127,Table1[],5,FALSE),0)</f>
        <v>57835.09</v>
      </c>
      <c r="E127" s="561">
        <v>13253.82</v>
      </c>
      <c r="F127" s="561">
        <v>30145.62</v>
      </c>
      <c r="G127" s="561">
        <v>14435.650000000005</v>
      </c>
      <c r="H127" s="561"/>
      <c r="I127" s="561"/>
      <c r="K127" s="545"/>
      <c r="L127" s="545"/>
      <c r="M127" s="545"/>
      <c r="N127" s="545"/>
      <c r="O127" s="545"/>
      <c r="P127" s="545"/>
      <c r="Q127" s="545"/>
      <c r="R127" s="545"/>
    </row>
    <row r="128" spans="1:20">
      <c r="A128" s="558">
        <v>610006</v>
      </c>
      <c r="B128" s="559"/>
      <c r="C128" s="560" t="s">
        <v>163</v>
      </c>
      <c r="D128" s="553">
        <f>IF(ISERROR((VLOOKUP(A128,Table1[],5,FALSE)))=FALSE,VLOOKUP(A128,Table1[],5,FALSE),0)</f>
        <v>67645.36</v>
      </c>
      <c r="E128" s="561">
        <v>22153.86</v>
      </c>
      <c r="F128" s="561">
        <v>24879.96</v>
      </c>
      <c r="G128" s="561">
        <v>20611.54</v>
      </c>
      <c r="H128" s="561"/>
      <c r="I128" s="561"/>
      <c r="K128" s="545"/>
      <c r="L128" s="545"/>
      <c r="M128" s="545"/>
      <c r="N128" s="545"/>
      <c r="O128" s="545"/>
      <c r="P128" s="545"/>
      <c r="Q128" s="545"/>
      <c r="R128" s="545"/>
    </row>
    <row r="129" spans="1:18" ht="15" thickBot="1">
      <c r="A129" s="558">
        <v>610009</v>
      </c>
      <c r="B129" s="559"/>
      <c r="C129" s="560" t="s">
        <v>164</v>
      </c>
      <c r="D129" s="553">
        <f>IF(ISERROR((VLOOKUP(A129,Table1[],5,FALSE)))=FALSE,VLOOKUP(A129,Table1[],5,FALSE),0)</f>
        <v>212888.28000000003</v>
      </c>
      <c r="E129" s="561">
        <v>82875.44</v>
      </c>
      <c r="F129" s="561">
        <v>88760.12</v>
      </c>
      <c r="G129" s="561">
        <v>41252.720000000001</v>
      </c>
      <c r="H129" s="561"/>
      <c r="I129" s="561"/>
      <c r="K129" s="545"/>
      <c r="L129" s="545"/>
      <c r="M129" s="545"/>
      <c r="N129" s="545"/>
      <c r="O129" s="545"/>
      <c r="P129" s="545"/>
      <c r="Q129" s="545"/>
      <c r="R129" s="545"/>
    </row>
    <row r="130" spans="1:18" ht="15" thickBot="1">
      <c r="A130" s="559">
        <v>23</v>
      </c>
      <c r="B130" s="549" t="s">
        <v>2</v>
      </c>
      <c r="C130" s="550" t="s">
        <v>48</v>
      </c>
      <c r="D130" s="557">
        <f t="shared" ref="D130:I130" si="17">SUM(D131:D131)</f>
        <v>342397.18</v>
      </c>
      <c r="E130" s="557">
        <f t="shared" si="17"/>
        <v>117076.02</v>
      </c>
      <c r="F130" s="557">
        <f t="shared" si="17"/>
        <v>130324.45999999999</v>
      </c>
      <c r="G130" s="557">
        <f t="shared" si="17"/>
        <v>94996.699999999983</v>
      </c>
      <c r="H130" s="557">
        <f t="shared" si="17"/>
        <v>0</v>
      </c>
      <c r="I130" s="557">
        <f t="shared" si="17"/>
        <v>0</v>
      </c>
      <c r="K130" s="545">
        <f t="shared" ref="K130:R131" si="18">$D130*(1+$C$164)^(K$2-$D$2)</f>
        <v>339007.10891089105</v>
      </c>
      <c r="L130" s="545">
        <f t="shared" si="18"/>
        <v>342397.18</v>
      </c>
      <c r="M130" s="545">
        <f t="shared" si="18"/>
        <v>345821.15179999999</v>
      </c>
      <c r="N130" s="545">
        <f t="shared" si="18"/>
        <v>349279.36331799999</v>
      </c>
      <c r="O130" s="545">
        <f t="shared" si="18"/>
        <v>352772.15695117996</v>
      </c>
      <c r="P130" s="545">
        <f t="shared" si="18"/>
        <v>356299.87852069183</v>
      </c>
      <c r="Q130" s="545">
        <f t="shared" si="18"/>
        <v>359862.8773058987</v>
      </c>
      <c r="R130" s="545">
        <f t="shared" si="18"/>
        <v>363461.50607895775</v>
      </c>
    </row>
    <row r="131" spans="1:18" ht="15" thickBot="1">
      <c r="A131" s="558">
        <v>613007</v>
      </c>
      <c r="B131" s="559"/>
      <c r="C131" s="560" t="s">
        <v>48</v>
      </c>
      <c r="D131" s="553">
        <f>IF(ISERROR((VLOOKUP(A131,Table1[],5,FALSE)))=FALSE,VLOOKUP(A131,Table1[],5,FALSE),0)</f>
        <v>342397.18</v>
      </c>
      <c r="E131" s="561">
        <v>117076.02</v>
      </c>
      <c r="F131" s="561">
        <v>130324.45999999999</v>
      </c>
      <c r="G131" s="561">
        <v>94996.699999999983</v>
      </c>
      <c r="H131" s="561"/>
      <c r="I131" s="561"/>
      <c r="K131" s="545">
        <f t="shared" si="18"/>
        <v>339007.10891089105</v>
      </c>
      <c r="L131" s="545">
        <f t="shared" si="18"/>
        <v>342397.18</v>
      </c>
      <c r="M131" s="545">
        <f t="shared" si="18"/>
        <v>345821.15179999999</v>
      </c>
      <c r="N131" s="545">
        <f t="shared" si="18"/>
        <v>349279.36331799999</v>
      </c>
      <c r="O131" s="545">
        <f t="shared" si="18"/>
        <v>352772.15695117996</v>
      </c>
      <c r="P131" s="545">
        <f t="shared" si="18"/>
        <v>356299.87852069183</v>
      </c>
      <c r="Q131" s="545">
        <f t="shared" si="18"/>
        <v>359862.8773058987</v>
      </c>
      <c r="R131" s="545">
        <f t="shared" si="18"/>
        <v>363461.50607895775</v>
      </c>
    </row>
    <row r="132" spans="1:18" ht="15" thickBot="1">
      <c r="A132" s="559">
        <v>24</v>
      </c>
      <c r="B132" s="549" t="s">
        <v>2</v>
      </c>
      <c r="C132" s="550" t="s">
        <v>452</v>
      </c>
      <c r="D132" s="557">
        <v>0</v>
      </c>
      <c r="E132" s="557">
        <v>0</v>
      </c>
      <c r="F132" s="557">
        <v>0</v>
      </c>
      <c r="G132" s="557">
        <v>0</v>
      </c>
      <c r="H132" s="557">
        <v>0</v>
      </c>
      <c r="I132" s="557">
        <v>0</v>
      </c>
      <c r="K132" s="545"/>
      <c r="L132" s="545"/>
      <c r="M132" s="545"/>
      <c r="N132" s="545"/>
      <c r="O132" s="545"/>
      <c r="P132" s="545"/>
      <c r="Q132" s="545"/>
      <c r="R132" s="545"/>
    </row>
    <row r="133" spans="1:18" ht="15" thickBot="1">
      <c r="A133">
        <v>25</v>
      </c>
      <c r="B133" s="549" t="s">
        <v>2</v>
      </c>
      <c r="C133" s="550" t="s">
        <v>49</v>
      </c>
      <c r="D133" s="557">
        <v>0</v>
      </c>
      <c r="E133" s="557">
        <v>0</v>
      </c>
      <c r="F133" s="557">
        <v>0</v>
      </c>
      <c r="G133" s="557">
        <v>0</v>
      </c>
      <c r="H133" s="557">
        <v>0</v>
      </c>
      <c r="I133" s="557">
        <v>0</v>
      </c>
    </row>
    <row r="134" spans="1:18" ht="15" thickBot="1">
      <c r="A134">
        <v>26</v>
      </c>
      <c r="B134" s="549" t="s">
        <v>2</v>
      </c>
      <c r="C134" s="550" t="s">
        <v>50</v>
      </c>
      <c r="D134" s="557">
        <v>0</v>
      </c>
      <c r="E134" s="557">
        <v>0</v>
      </c>
      <c r="F134" s="557">
        <v>0</v>
      </c>
      <c r="G134" s="557">
        <v>0</v>
      </c>
      <c r="H134" s="557">
        <v>0</v>
      </c>
      <c r="I134" s="557">
        <v>0</v>
      </c>
    </row>
    <row r="135" spans="1:18" ht="27" thickBot="1">
      <c r="A135">
        <v>27</v>
      </c>
      <c r="B135" s="549" t="s">
        <v>2</v>
      </c>
      <c r="C135" s="550" t="s">
        <v>11</v>
      </c>
      <c r="D135" s="557">
        <f t="shared" ref="D135:I135" si="19">SUM(D136:D138)</f>
        <v>1309871.0699999998</v>
      </c>
      <c r="E135" s="557">
        <f t="shared" si="19"/>
        <v>77908.13</v>
      </c>
      <c r="F135" s="557">
        <f t="shared" si="19"/>
        <v>694701.5</v>
      </c>
      <c r="G135" s="557">
        <f t="shared" si="19"/>
        <v>537261.43999999994</v>
      </c>
      <c r="H135" s="557">
        <f t="shared" si="19"/>
        <v>0</v>
      </c>
      <c r="I135" s="557">
        <f t="shared" si="19"/>
        <v>0</v>
      </c>
    </row>
    <row r="136" spans="1:18">
      <c r="A136">
        <v>631001</v>
      </c>
      <c r="B136" s="559"/>
      <c r="C136" s="560" t="s">
        <v>286</v>
      </c>
      <c r="D136" s="553">
        <f>IF(ISERROR((VLOOKUP(A136,Table1[],5,FALSE)))=FALSE,VLOOKUP(A136,Table1[],5,FALSE),0)</f>
        <v>99428.59</v>
      </c>
      <c r="E136" s="561">
        <v>77908.13</v>
      </c>
      <c r="F136" s="561">
        <v>11769.85</v>
      </c>
      <c r="G136" s="561">
        <v>9750.6099999999915</v>
      </c>
      <c r="H136" s="561"/>
      <c r="I136" s="561"/>
    </row>
    <row r="137" spans="1:18">
      <c r="A137">
        <v>634002</v>
      </c>
      <c r="B137" s="559"/>
      <c r="C137" s="964" t="s">
        <v>287</v>
      </c>
      <c r="D137" s="965">
        <f>IF(ISERROR((VLOOKUP(A137,Table1[],5,FALSE)))=FALSE,VLOOKUP(A137,Table1[],5,FALSE),0)</f>
        <v>682931.65</v>
      </c>
      <c r="E137" s="966">
        <v>0</v>
      </c>
      <c r="F137" s="966">
        <v>682931.65</v>
      </c>
      <c r="G137" s="966">
        <v>0</v>
      </c>
      <c r="H137" s="561"/>
      <c r="I137" s="561"/>
    </row>
    <row r="138" spans="1:18" ht="15" thickBot="1">
      <c r="A138">
        <v>634003</v>
      </c>
      <c r="B138" s="559"/>
      <c r="C138" s="964" t="s">
        <v>288</v>
      </c>
      <c r="D138" s="965">
        <f>IF(ISERROR((VLOOKUP(A138,Table1[],5,FALSE)))=FALSE,VLOOKUP(A138,Table1[],5,FALSE),0)</f>
        <v>527510.82999999996</v>
      </c>
      <c r="E138" s="966">
        <v>0</v>
      </c>
      <c r="F138" s="966">
        <v>0</v>
      </c>
      <c r="G138" s="966">
        <v>527510.82999999996</v>
      </c>
      <c r="H138" s="561"/>
      <c r="I138" s="561"/>
    </row>
    <row r="139" spans="1:18" ht="15" thickBot="1">
      <c r="A139">
        <v>28</v>
      </c>
      <c r="B139" s="549" t="s">
        <v>2</v>
      </c>
      <c r="C139" s="550" t="s">
        <v>453</v>
      </c>
      <c r="D139" s="557">
        <v>0</v>
      </c>
      <c r="E139" s="557">
        <v>0</v>
      </c>
      <c r="F139" s="557">
        <v>0</v>
      </c>
      <c r="G139" s="557">
        <v>0</v>
      </c>
      <c r="H139" s="557">
        <v>0</v>
      </c>
      <c r="I139" s="557">
        <v>0</v>
      </c>
    </row>
    <row r="140" spans="1:18" ht="15" thickBot="1">
      <c r="A140">
        <v>29</v>
      </c>
      <c r="B140" s="549" t="s">
        <v>2</v>
      </c>
      <c r="C140" s="550" t="s">
        <v>454</v>
      </c>
      <c r="D140" s="557">
        <f t="shared" ref="D140:I140" si="20">SUM(D141:D152)</f>
        <v>14486900.630000001</v>
      </c>
      <c r="E140" s="557">
        <f t="shared" si="20"/>
        <v>4977226.3500000006</v>
      </c>
      <c r="F140" s="557">
        <f t="shared" si="20"/>
        <v>5200978.7400000012</v>
      </c>
      <c r="G140" s="557">
        <f t="shared" si="20"/>
        <v>4308695.5399999982</v>
      </c>
      <c r="H140" s="557">
        <f t="shared" si="20"/>
        <v>0</v>
      </c>
      <c r="I140" s="557">
        <f t="shared" si="20"/>
        <v>0</v>
      </c>
    </row>
    <row r="141" spans="1:18" ht="15" thickBot="1">
      <c r="A141">
        <v>635004</v>
      </c>
      <c r="B141" s="549"/>
      <c r="C141" s="560" t="s">
        <v>289</v>
      </c>
      <c r="D141" s="553">
        <f>IF(ISERROR((VLOOKUP(A141,Table1[],5,FALSE)))=FALSE,VLOOKUP(A141,Table1[],5,FALSE),0)</f>
        <v>23376030.879999999</v>
      </c>
      <c r="E141" s="561">
        <v>7655650.1100000003</v>
      </c>
      <c r="F141" s="561">
        <v>8597704.1600000001</v>
      </c>
      <c r="G141" s="561">
        <v>7122676.6099999994</v>
      </c>
      <c r="H141" s="561"/>
      <c r="I141" s="561"/>
    </row>
    <row r="142" spans="1:18" ht="15" thickBot="1">
      <c r="A142">
        <v>635102</v>
      </c>
      <c r="B142" s="549"/>
      <c r="C142" s="560" t="s">
        <v>290</v>
      </c>
      <c r="D142" s="553">
        <f>IF(ISERROR((VLOOKUP(A142,Table1[],5,FALSE)))=FALSE,VLOOKUP(A142,Table1[],5,FALSE),0)</f>
        <v>-8700000</v>
      </c>
      <c r="E142" s="561">
        <v>-2849250</v>
      </c>
      <c r="F142" s="561">
        <v>-3199860</v>
      </c>
      <c r="G142" s="561">
        <v>-2650890</v>
      </c>
      <c r="H142" s="561"/>
      <c r="I142" s="561"/>
    </row>
    <row r="143" spans="1:18" ht="15" thickBot="1">
      <c r="A143">
        <v>635201</v>
      </c>
      <c r="B143" s="549"/>
      <c r="C143" s="560" t="s">
        <v>291</v>
      </c>
      <c r="D143" s="553">
        <f>IF(ISERROR((VLOOKUP(A143,Table1[],5,FALSE)))=FALSE,VLOOKUP(A143,Table1[],5,FALSE),0)</f>
        <v>2397268.7799999998</v>
      </c>
      <c r="E143" s="561">
        <v>785105.53</v>
      </c>
      <c r="F143" s="561">
        <v>881715.46</v>
      </c>
      <c r="G143" s="561">
        <v>730447.7899999998</v>
      </c>
      <c r="H143" s="561"/>
      <c r="I143" s="561"/>
    </row>
    <row r="144" spans="1:18" ht="15" thickBot="1">
      <c r="A144">
        <v>635301</v>
      </c>
      <c r="B144" s="549"/>
      <c r="C144" s="560" t="s">
        <v>292</v>
      </c>
      <c r="D144" s="553">
        <f>IF(ISERROR((VLOOKUP(A144,Table1[],5,FALSE)))=FALSE,VLOOKUP(A144,Table1[],5,FALSE),0)</f>
        <v>-2368418.4500000002</v>
      </c>
      <c r="E144" s="561">
        <v>-775657.04</v>
      </c>
      <c r="F144" s="561">
        <v>-871104.31</v>
      </c>
      <c r="G144" s="561">
        <v>-721657.10000000009</v>
      </c>
      <c r="H144" s="561"/>
      <c r="I144" s="561"/>
    </row>
    <row r="145" spans="1:18" ht="15" thickBot="1">
      <c r="A145">
        <v>636001</v>
      </c>
      <c r="B145" s="549"/>
      <c r="C145" s="560" t="s">
        <v>293</v>
      </c>
      <c r="D145" s="553">
        <f>IF(ISERROR((VLOOKUP(A145,Table1[],5,FALSE)))=FALSE,VLOOKUP(A145,Table1[],5,FALSE),0)</f>
        <v>1049000</v>
      </c>
      <c r="E145" s="561">
        <v>1049000</v>
      </c>
      <c r="F145" s="561">
        <v>0</v>
      </c>
      <c r="G145" s="561">
        <v>0</v>
      </c>
      <c r="H145" s="561"/>
      <c r="I145" s="561"/>
    </row>
    <row r="146" spans="1:18" ht="15" thickBot="1">
      <c r="A146">
        <v>636101</v>
      </c>
      <c r="B146" s="549"/>
      <c r="C146" s="560" t="s">
        <v>294</v>
      </c>
      <c r="D146" s="553">
        <f>IF(ISERROR((VLOOKUP(A146,Table1[],5,FALSE)))=FALSE,VLOOKUP(A146,Table1[],5,FALSE),0)</f>
        <v>-254313.42</v>
      </c>
      <c r="E146" s="561">
        <v>-254313.42</v>
      </c>
      <c r="F146" s="561">
        <v>0</v>
      </c>
      <c r="G146" s="561">
        <v>0</v>
      </c>
      <c r="H146" s="561"/>
      <c r="I146" s="561"/>
    </row>
    <row r="147" spans="1:18" ht="15" thickBot="1">
      <c r="A147">
        <v>637007</v>
      </c>
      <c r="B147" s="549"/>
      <c r="C147" s="560" t="s">
        <v>295</v>
      </c>
      <c r="D147" s="553">
        <f>IF(ISERROR((VLOOKUP(A147,Table1[],5,FALSE)))=FALSE,VLOOKUP(A147,Table1[],5,FALSE),0)</f>
        <v>779300</v>
      </c>
      <c r="E147" s="561">
        <v>255220.75</v>
      </c>
      <c r="F147" s="561">
        <v>286626.53999999998</v>
      </c>
      <c r="G147" s="561">
        <v>237452.71000000002</v>
      </c>
      <c r="H147" s="561"/>
      <c r="I147" s="561"/>
    </row>
    <row r="148" spans="1:18" ht="15" thickBot="1">
      <c r="A148">
        <v>637016</v>
      </c>
      <c r="B148" s="549"/>
      <c r="C148" s="560" t="s">
        <v>296</v>
      </c>
      <c r="D148" s="553">
        <f>IF(ISERROR((VLOOKUP(A148,Table1[],5,FALSE)))=FALSE,VLOOKUP(A148,Table1[],5,FALSE),0)</f>
        <v>70000</v>
      </c>
      <c r="E148" s="561">
        <v>22925</v>
      </c>
      <c r="F148" s="561">
        <v>25746</v>
      </c>
      <c r="G148" s="561">
        <v>21329</v>
      </c>
      <c r="H148" s="561"/>
      <c r="I148" s="561"/>
    </row>
    <row r="149" spans="1:18" ht="15" thickBot="1">
      <c r="A149">
        <v>637107</v>
      </c>
      <c r="B149" s="549"/>
      <c r="C149" s="560" t="s">
        <v>297</v>
      </c>
      <c r="D149" s="553">
        <f>IF(ISERROR((VLOOKUP(A149,Table1[],5,FALSE)))=FALSE,VLOOKUP(A149,Table1[],5,FALSE),0)</f>
        <v>-670900</v>
      </c>
      <c r="E149" s="561">
        <v>-219719.75</v>
      </c>
      <c r="F149" s="561">
        <v>-246757.02</v>
      </c>
      <c r="G149" s="561">
        <v>-204423.23</v>
      </c>
      <c r="H149" s="561"/>
      <c r="I149" s="561"/>
    </row>
    <row r="150" spans="1:18" ht="15" thickBot="1">
      <c r="A150">
        <v>637109</v>
      </c>
      <c r="B150" s="549"/>
      <c r="C150" s="560" t="s">
        <v>298</v>
      </c>
      <c r="D150" s="553">
        <f>IF(ISERROR((VLOOKUP(A150,Table1[],5,FALSE)))=FALSE,VLOOKUP(A150,Table1[],5,FALSE),0)</f>
        <v>-189939.57</v>
      </c>
      <c r="E150" s="561">
        <v>-189939.57</v>
      </c>
      <c r="F150" s="561">
        <v>0</v>
      </c>
      <c r="G150" s="561">
        <v>0</v>
      </c>
      <c r="H150" s="561"/>
      <c r="I150" s="561"/>
    </row>
    <row r="151" spans="1:18" ht="15" thickBot="1">
      <c r="A151">
        <v>637114</v>
      </c>
      <c r="B151" s="549"/>
      <c r="C151" s="560" t="s">
        <v>299</v>
      </c>
      <c r="D151" s="553">
        <f>IF(ISERROR((VLOOKUP(A151,Table1[],5,FALSE)))=FALSE,VLOOKUP(A151,Table1[],5,FALSE),0)</f>
        <v>-742501.6</v>
      </c>
      <c r="E151" s="561">
        <v>-243169.27</v>
      </c>
      <c r="F151" s="561">
        <v>-273092.09000000003</v>
      </c>
      <c r="G151" s="561">
        <v>-226240.23999999993</v>
      </c>
      <c r="H151" s="561"/>
      <c r="I151" s="561"/>
    </row>
    <row r="152" spans="1:18" ht="15" thickBot="1">
      <c r="A152">
        <v>637119</v>
      </c>
      <c r="B152" s="549"/>
      <c r="C152" s="560" t="s">
        <v>300</v>
      </c>
      <c r="D152" s="553">
        <f>IF(ISERROR((VLOOKUP(A152,Table1[],5,FALSE)))=FALSE,VLOOKUP(A152,Table1[],5,FALSE),0)</f>
        <v>-258625.99</v>
      </c>
      <c r="E152" s="561">
        <v>-258625.99</v>
      </c>
      <c r="F152" s="561">
        <v>0</v>
      </c>
      <c r="G152" s="561">
        <v>0</v>
      </c>
      <c r="H152" s="561"/>
      <c r="I152" s="561"/>
    </row>
    <row r="153" spans="1:18" ht="15" thickBot="1">
      <c r="A153">
        <v>30</v>
      </c>
      <c r="B153" s="549" t="s">
        <v>2</v>
      </c>
      <c r="C153" s="550" t="s">
        <v>73</v>
      </c>
      <c r="D153" s="557">
        <v>0</v>
      </c>
      <c r="E153" s="557">
        <v>0</v>
      </c>
      <c r="F153" s="557">
        <v>0</v>
      </c>
      <c r="G153" s="557">
        <v>0</v>
      </c>
      <c r="H153" s="557">
        <v>0</v>
      </c>
      <c r="I153" s="557">
        <v>0</v>
      </c>
    </row>
    <row r="154" spans="1:18" ht="15" thickBot="1">
      <c r="A154">
        <v>31</v>
      </c>
      <c r="B154" s="549" t="s">
        <v>2</v>
      </c>
      <c r="C154" s="550" t="s">
        <v>47</v>
      </c>
      <c r="D154" s="557">
        <v>0</v>
      </c>
      <c r="E154" s="557">
        <v>0</v>
      </c>
      <c r="F154" s="557">
        <v>0</v>
      </c>
      <c r="G154" s="557">
        <v>0</v>
      </c>
      <c r="H154" s="557">
        <v>0</v>
      </c>
      <c r="I154" s="557">
        <v>0</v>
      </c>
    </row>
    <row r="155" spans="1:18" ht="15" thickBot="1">
      <c r="A155">
        <v>32</v>
      </c>
      <c r="B155" s="549" t="s">
        <v>2</v>
      </c>
      <c r="C155" s="550" t="s">
        <v>485</v>
      </c>
      <c r="D155" s="557">
        <f t="shared" ref="D155:I155" si="21">SUM(D156)</f>
        <v>0</v>
      </c>
      <c r="E155" s="557">
        <f t="shared" si="21"/>
        <v>0</v>
      </c>
      <c r="F155" s="557">
        <f t="shared" si="21"/>
        <v>0</v>
      </c>
      <c r="G155" s="557">
        <f t="shared" si="21"/>
        <v>0</v>
      </c>
      <c r="H155" s="557">
        <f t="shared" si="21"/>
        <v>0</v>
      </c>
      <c r="I155" s="557">
        <f t="shared" si="21"/>
        <v>0</v>
      </c>
    </row>
    <row r="156" spans="1:18" ht="15" thickBot="1">
      <c r="A156" s="558" t="s">
        <v>483</v>
      </c>
      <c r="B156" s="559"/>
      <c r="C156" s="560" t="s">
        <v>485</v>
      </c>
      <c r="D156" s="561">
        <f>IF(ISERROR((VLOOKUP(A156,#REF!,6,FALSE)))=FALSE,VLOOKUP(A156,#REF!,6,FALSE),0)</f>
        <v>0</v>
      </c>
      <c r="E156" s="561"/>
      <c r="F156" s="561"/>
      <c r="G156" s="561"/>
      <c r="H156" s="561"/>
      <c r="I156" s="561"/>
      <c r="K156" s="545"/>
      <c r="L156" s="545"/>
      <c r="M156" s="545"/>
      <c r="N156" s="545"/>
      <c r="O156" s="545"/>
      <c r="P156" s="545"/>
      <c r="Q156" s="545"/>
      <c r="R156" s="545"/>
    </row>
    <row r="157" spans="1:18" ht="15" thickBot="1">
      <c r="A157">
        <v>33</v>
      </c>
      <c r="B157" s="549" t="s">
        <v>2</v>
      </c>
      <c r="C157" s="550" t="s">
        <v>46</v>
      </c>
      <c r="D157" s="557">
        <f t="shared" ref="D157:I157" si="22">SUM(D158)</f>
        <v>0</v>
      </c>
      <c r="E157" s="557">
        <f t="shared" si="22"/>
        <v>0</v>
      </c>
      <c r="F157" s="557">
        <f t="shared" si="22"/>
        <v>0</v>
      </c>
      <c r="G157" s="557">
        <f t="shared" si="22"/>
        <v>0</v>
      </c>
      <c r="H157" s="557">
        <f t="shared" si="22"/>
        <v>0</v>
      </c>
      <c r="I157" s="557">
        <f t="shared" si="22"/>
        <v>0</v>
      </c>
    </row>
    <row r="158" spans="1:18" ht="15" thickBot="1">
      <c r="A158" s="558" t="s">
        <v>484</v>
      </c>
      <c r="B158" s="559"/>
      <c r="C158" s="560" t="s">
        <v>46</v>
      </c>
      <c r="D158" s="561">
        <f>IF(ISERROR((VLOOKUP(A158,#REF!,6,FALSE)))=FALSE,VLOOKUP(A158,#REF!,6,FALSE),0)</f>
        <v>0</v>
      </c>
      <c r="E158" s="561"/>
      <c r="F158" s="561">
        <f>D158</f>
        <v>0</v>
      </c>
      <c r="G158" s="561"/>
      <c r="H158" s="561"/>
      <c r="I158" s="561"/>
      <c r="K158" s="545"/>
      <c r="L158" s="545"/>
      <c r="M158" s="545"/>
      <c r="N158" s="545"/>
      <c r="O158" s="545"/>
      <c r="P158" s="545"/>
      <c r="Q158" s="545"/>
      <c r="R158" s="545"/>
    </row>
    <row r="159" spans="1:18" ht="15" thickBot="1">
      <c r="A159">
        <v>34</v>
      </c>
      <c r="B159" s="549" t="s">
        <v>2</v>
      </c>
      <c r="C159" s="550" t="s">
        <v>471</v>
      </c>
      <c r="D159" s="557">
        <v>0</v>
      </c>
      <c r="E159" s="557">
        <v>0</v>
      </c>
      <c r="F159" s="557">
        <v>0</v>
      </c>
      <c r="G159" s="557">
        <v>0</v>
      </c>
      <c r="H159" s="557">
        <v>0</v>
      </c>
      <c r="I159" s="557">
        <v>0</v>
      </c>
    </row>
    <row r="160" spans="1:18" ht="15" thickBot="1">
      <c r="B160" s="549"/>
      <c r="C160" s="562" t="s">
        <v>4</v>
      </c>
      <c r="D160" s="555">
        <f t="shared" ref="D160:I160" si="23">SUMIF($B:$B,"CGaFE",D:D)</f>
        <v>170644417.41000003</v>
      </c>
      <c r="E160" s="555">
        <f t="shared" si="23"/>
        <v>54036824.379999995</v>
      </c>
      <c r="F160" s="555">
        <f t="shared" si="23"/>
        <v>63407060.340000004</v>
      </c>
      <c r="G160" s="555">
        <f t="shared" si="23"/>
        <v>53200532.690000005</v>
      </c>
      <c r="H160" s="555">
        <f t="shared" si="23"/>
        <v>0</v>
      </c>
      <c r="I160" s="555">
        <f t="shared" si="23"/>
        <v>0</v>
      </c>
      <c r="K160" s="555">
        <f t="shared" ref="K160:R160" si="24">SUMIF($B:$B,"CGaFE",K:K)</f>
        <v>111306518.48514853</v>
      </c>
      <c r="L160" s="555">
        <f t="shared" si="24"/>
        <v>112419583.67000005</v>
      </c>
      <c r="M160" s="555">
        <f t="shared" si="24"/>
        <v>113543779.50670004</v>
      </c>
      <c r="N160" s="555">
        <f t="shared" si="24"/>
        <v>114679217.30176704</v>
      </c>
      <c r="O160" s="555">
        <f t="shared" si="24"/>
        <v>115826009.47478469</v>
      </c>
      <c r="P160" s="555">
        <f t="shared" si="24"/>
        <v>116984269.56953256</v>
      </c>
      <c r="Q160" s="555">
        <f t="shared" si="24"/>
        <v>118154112.26522787</v>
      </c>
      <c r="R160" s="555">
        <f t="shared" si="24"/>
        <v>119335653.38788018</v>
      </c>
    </row>
    <row r="162" spans="2:3" ht="24" customHeight="1">
      <c r="B162" s="552" t="s">
        <v>137</v>
      </c>
      <c r="C162" s="556">
        <v>0.02</v>
      </c>
    </row>
    <row r="163" spans="2:3" ht="20" customHeight="1">
      <c r="B163" s="552" t="s">
        <v>5</v>
      </c>
      <c r="C163" s="556">
        <v>0.01</v>
      </c>
    </row>
    <row r="164" spans="2:3" ht="28.25" customHeight="1">
      <c r="C164" s="563">
        <f>C162-C163</f>
        <v>0.01</v>
      </c>
    </row>
  </sheetData>
  <pageMargins left="0.7" right="0.7" top="0.75" bottom="0.75" header="0.3" footer="0.3"/>
  <pageSetup paperSize="9" scale="29" fitToWidth="0" orientation="landscape"/>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enableFormatConditionsCalculation="0">
    <tabColor theme="5"/>
    <pageSetUpPr fitToPage="1"/>
  </sheetPr>
  <dimension ref="A2:T155"/>
  <sheetViews>
    <sheetView workbookViewId="0">
      <selection activeCell="M2" sqref="M2"/>
    </sheetView>
  </sheetViews>
  <sheetFormatPr baseColWidth="10" defaultColWidth="11.5" defaultRowHeight="14" x14ac:dyDescent="0"/>
  <cols>
    <col min="1" max="1" width="7" bestFit="1" customWidth="1"/>
    <col min="2" max="2" width="7" customWidth="1"/>
    <col min="3" max="3" width="42.1640625" bestFit="1" customWidth="1"/>
    <col min="4" max="9" width="18.83203125" customWidth="1"/>
    <col min="11" max="11" width="14" bestFit="1" customWidth="1"/>
    <col min="12" max="13" width="14.33203125" bestFit="1" customWidth="1"/>
    <col min="14" max="19" width="14.1640625" bestFit="1" customWidth="1"/>
  </cols>
  <sheetData>
    <row r="2" spans="1:19" ht="15" thickBot="1">
      <c r="D2">
        <v>2019</v>
      </c>
      <c r="E2" s="545" t="s">
        <v>0</v>
      </c>
      <c r="F2" s="545" t="s">
        <v>1</v>
      </c>
      <c r="G2" s="548" t="s">
        <v>113</v>
      </c>
      <c r="H2" s="548" t="s">
        <v>114</v>
      </c>
      <c r="I2" s="548" t="s">
        <v>115</v>
      </c>
      <c r="K2">
        <v>2018</v>
      </c>
      <c r="L2">
        <v>2019</v>
      </c>
      <c r="M2">
        <v>2020</v>
      </c>
      <c r="N2">
        <v>2021</v>
      </c>
      <c r="O2">
        <v>2022</v>
      </c>
      <c r="P2">
        <v>2023</v>
      </c>
      <c r="Q2">
        <v>2024</v>
      </c>
      <c r="R2">
        <v>2025</v>
      </c>
      <c r="S2">
        <v>2026</v>
      </c>
    </row>
    <row r="3" spans="1:19" ht="15" thickBot="1">
      <c r="A3">
        <v>1</v>
      </c>
      <c r="B3" s="549" t="s">
        <v>7</v>
      </c>
      <c r="C3" s="550" t="str">
        <f>VLOOKUP(A3,[2]RECAP!A:C,3,FALSE)</f>
        <v>Achat de matières premières &amp; fournitures</v>
      </c>
      <c r="D3" s="557">
        <f t="shared" ref="D3:I3" si="0">D4</f>
        <v>325088.05</v>
      </c>
      <c r="E3" s="557">
        <f t="shared" si="0"/>
        <v>325088.05</v>
      </c>
      <c r="F3" s="557">
        <f t="shared" si="0"/>
        <v>0</v>
      </c>
      <c r="G3" s="557">
        <f t="shared" si="0"/>
        <v>0</v>
      </c>
      <c r="H3" s="557">
        <f t="shared" si="0"/>
        <v>0</v>
      </c>
      <c r="I3" s="557">
        <f t="shared" si="0"/>
        <v>0</v>
      </c>
    </row>
    <row r="4" spans="1:19" ht="15" thickBot="1">
      <c r="A4" s="558">
        <v>604001</v>
      </c>
      <c r="B4" s="559"/>
      <c r="C4" s="564" t="s">
        <v>261</v>
      </c>
      <c r="D4" s="553">
        <f>IF(ISERROR((VLOOKUP(A4,Table1[],5,FALSE)))=FALSE,VLOOKUP(A4,Table1[],5,FALSE),0)</f>
        <v>325088.05</v>
      </c>
      <c r="E4" s="553">
        <v>325088.05</v>
      </c>
      <c r="F4" s="565"/>
      <c r="G4" s="565"/>
      <c r="H4" s="565"/>
      <c r="I4" s="565"/>
      <c r="K4" s="545">
        <v>48300000</v>
      </c>
      <c r="L4" s="545">
        <v>44500000</v>
      </c>
      <c r="M4" s="545">
        <v>42700000</v>
      </c>
      <c r="N4" s="545">
        <v>43000000</v>
      </c>
      <c r="O4" s="545">
        <v>43300000</v>
      </c>
      <c r="P4" s="545">
        <v>43700000</v>
      </c>
      <c r="Q4" s="545">
        <v>44000000</v>
      </c>
      <c r="R4" s="545">
        <v>44400000</v>
      </c>
      <c r="S4" s="545">
        <v>44700000</v>
      </c>
    </row>
    <row r="5" spans="1:19" ht="15" thickBot="1">
      <c r="A5">
        <v>2</v>
      </c>
      <c r="B5" s="549" t="s">
        <v>7</v>
      </c>
      <c r="C5" s="550" t="str">
        <f>VLOOKUP(A5,[2]RECAP!A:C,3,FALSE)</f>
        <v>Achats d'énergies</v>
      </c>
      <c r="D5" s="557"/>
      <c r="E5" s="557"/>
      <c r="F5" s="557"/>
      <c r="G5" s="557"/>
      <c r="H5" s="557"/>
      <c r="I5" s="557"/>
      <c r="K5" s="545">
        <f t="shared" ref="K5:S5" si="1">$D5*(1+$C$155)^(K$2-$D$2)</f>
        <v>0</v>
      </c>
      <c r="L5" s="545">
        <f t="shared" si="1"/>
        <v>0</v>
      </c>
      <c r="M5" s="545">
        <f t="shared" si="1"/>
        <v>0</v>
      </c>
      <c r="N5" s="545">
        <f t="shared" si="1"/>
        <v>0</v>
      </c>
      <c r="O5" s="545">
        <f t="shared" si="1"/>
        <v>0</v>
      </c>
      <c r="P5" s="545">
        <f t="shared" si="1"/>
        <v>0</v>
      </c>
      <c r="Q5" s="545">
        <f t="shared" si="1"/>
        <v>0</v>
      </c>
      <c r="R5" s="545">
        <f t="shared" si="1"/>
        <v>0</v>
      </c>
      <c r="S5" s="545">
        <f t="shared" si="1"/>
        <v>0</v>
      </c>
    </row>
    <row r="6" spans="1:19" ht="15" thickBot="1">
      <c r="A6">
        <v>3</v>
      </c>
      <c r="B6" s="549" t="s">
        <v>7</v>
      </c>
      <c r="C6" s="550" t="str">
        <f>VLOOKUP(A6,[2]RECAP!A:C,3,FALSE)</f>
        <v>Achat de matériels et frais de bureau</v>
      </c>
      <c r="D6" s="557"/>
      <c r="E6" s="557"/>
      <c r="F6" s="557"/>
      <c r="G6" s="557"/>
      <c r="H6" s="557"/>
      <c r="I6" s="557"/>
    </row>
    <row r="7" spans="1:19" ht="15" thickBot="1">
      <c r="A7">
        <v>4</v>
      </c>
      <c r="B7" s="549" t="s">
        <v>7</v>
      </c>
      <c r="C7" s="550" t="str">
        <f>VLOOKUP(A7,[2]RECAP!A:C,3,FALSE)</f>
        <v>Obligations légales et contractuelles</v>
      </c>
      <c r="D7" s="557"/>
      <c r="E7" s="557"/>
      <c r="F7" s="557"/>
      <c r="G7" s="557"/>
      <c r="H7" s="557"/>
      <c r="I7" s="557"/>
    </row>
    <row r="8" spans="1:19" ht="15" thickBot="1">
      <c r="A8">
        <v>5</v>
      </c>
      <c r="B8" s="549" t="s">
        <v>7</v>
      </c>
      <c r="C8" s="550" t="str">
        <f>VLOOKUP(A8,[2]RECAP!A:C,3,FALSE)</f>
        <v>Entretien</v>
      </c>
      <c r="D8" s="557"/>
      <c r="E8" s="557"/>
      <c r="F8" s="557"/>
      <c r="G8" s="557"/>
      <c r="H8" s="557"/>
      <c r="I8" s="557"/>
    </row>
    <row r="9" spans="1:19" ht="15" thickBot="1">
      <c r="A9">
        <v>6</v>
      </c>
      <c r="B9" s="549" t="s">
        <v>7</v>
      </c>
      <c r="C9" s="550" t="str">
        <f>VLOOKUP(A9,[2]RECAP!A:C,3,FALSE)</f>
        <v>Gestion de l'espace public</v>
      </c>
      <c r="D9" s="557"/>
      <c r="E9" s="557"/>
      <c r="F9" s="557"/>
      <c r="G9" s="557"/>
      <c r="H9" s="557"/>
      <c r="I9" s="557"/>
      <c r="K9" s="545">
        <f>D9</f>
        <v>0</v>
      </c>
      <c r="L9" s="545">
        <f>K9</f>
        <v>0</v>
      </c>
      <c r="M9" s="545">
        <f>L9</f>
        <v>0</v>
      </c>
      <c r="N9" s="545">
        <f t="shared" ref="N9:S9" si="2">M9</f>
        <v>0</v>
      </c>
      <c r="O9" s="545">
        <f t="shared" si="2"/>
        <v>0</v>
      </c>
      <c r="P9" s="545">
        <f t="shared" si="2"/>
        <v>0</v>
      </c>
      <c r="Q9" s="545">
        <f t="shared" si="2"/>
        <v>0</v>
      </c>
      <c r="R9" s="545">
        <f t="shared" si="2"/>
        <v>0</v>
      </c>
      <c r="S9" s="545">
        <f t="shared" si="2"/>
        <v>0</v>
      </c>
    </row>
    <row r="10" spans="1:19" ht="15" thickBot="1">
      <c r="A10" s="554">
        <v>7</v>
      </c>
      <c r="B10" s="549" t="s">
        <v>7</v>
      </c>
      <c r="C10" s="550" t="str">
        <f>VLOOKUP(A10,[2]RECAP!A:C,3,FALSE)</f>
        <v>Connexe</v>
      </c>
      <c r="D10" s="557"/>
      <c r="E10" s="557"/>
      <c r="F10" s="557"/>
      <c r="G10" s="557"/>
      <c r="H10" s="557"/>
      <c r="I10" s="557"/>
      <c r="K10" s="545">
        <f t="shared" ref="K10:S10" si="3">$D10*(1+$C$155)^(K$2-$D$2)</f>
        <v>0</v>
      </c>
      <c r="L10" s="545">
        <f t="shared" si="3"/>
        <v>0</v>
      </c>
      <c r="M10" s="545">
        <f t="shared" si="3"/>
        <v>0</v>
      </c>
      <c r="N10" s="545">
        <f t="shared" si="3"/>
        <v>0</v>
      </c>
      <c r="O10" s="545">
        <f t="shared" si="3"/>
        <v>0</v>
      </c>
      <c r="P10" s="545">
        <f t="shared" si="3"/>
        <v>0</v>
      </c>
      <c r="Q10" s="545">
        <f t="shared" si="3"/>
        <v>0</v>
      </c>
      <c r="R10" s="545">
        <f t="shared" si="3"/>
        <v>0</v>
      </c>
      <c r="S10" s="545">
        <f t="shared" si="3"/>
        <v>0</v>
      </c>
    </row>
    <row r="11" spans="1:19" ht="15" thickBot="1">
      <c r="A11">
        <v>8</v>
      </c>
      <c r="B11" s="549" t="s">
        <v>7</v>
      </c>
      <c r="C11" s="550" t="str">
        <f>VLOOKUP(A11,[2]RECAP!A:C,3,FALSE)</f>
        <v>Loyers et charges locatives</v>
      </c>
      <c r="D11" s="557"/>
      <c r="E11" s="557"/>
      <c r="F11" s="557"/>
      <c r="G11" s="557"/>
      <c r="H11" s="557"/>
      <c r="I11" s="557"/>
    </row>
    <row r="12" spans="1:19" ht="15" thickBot="1">
      <c r="A12">
        <v>9</v>
      </c>
      <c r="B12" s="549" t="s">
        <v>7</v>
      </c>
      <c r="C12" s="550" t="str">
        <f>VLOOKUP(A12,[2]RECAP!A:C,3,FALSE)</f>
        <v>Traitement et enlèvement des déchets</v>
      </c>
      <c r="D12" s="557"/>
      <c r="E12" s="557"/>
      <c r="F12" s="557"/>
      <c r="G12" s="557"/>
      <c r="H12" s="557"/>
      <c r="I12" s="557"/>
    </row>
    <row r="13" spans="1:19" ht="15" thickBot="1">
      <c r="A13" s="554">
        <v>10</v>
      </c>
      <c r="B13" s="549" t="s">
        <v>7</v>
      </c>
      <c r="C13" s="550" t="str">
        <f>VLOOKUP(A13,[2]RECAP!A:C,3,FALSE)</f>
        <v xml:space="preserve">Les coûts liés au personnel </v>
      </c>
      <c r="D13" s="557">
        <v>0</v>
      </c>
      <c r="E13" s="557">
        <v>0</v>
      </c>
      <c r="F13" s="557">
        <v>0</v>
      </c>
      <c r="G13" s="557">
        <v>0</v>
      </c>
      <c r="H13" s="557">
        <v>0</v>
      </c>
      <c r="I13" s="557">
        <v>0</v>
      </c>
      <c r="K13" s="545">
        <f t="shared" ref="K13:S14" si="4">$D13*(1+$C$155)^(K$2-$D$2)</f>
        <v>0</v>
      </c>
      <c r="L13" s="545">
        <f t="shared" si="4"/>
        <v>0</v>
      </c>
      <c r="M13" s="545">
        <f t="shared" si="4"/>
        <v>0</v>
      </c>
      <c r="N13" s="545">
        <f t="shared" si="4"/>
        <v>0</v>
      </c>
      <c r="O13" s="545">
        <f t="shared" si="4"/>
        <v>0</v>
      </c>
      <c r="P13" s="545">
        <f t="shared" si="4"/>
        <v>0</v>
      </c>
      <c r="Q13" s="545">
        <f t="shared" si="4"/>
        <v>0</v>
      </c>
      <c r="R13" s="545">
        <f t="shared" si="4"/>
        <v>0</v>
      </c>
      <c r="S13" s="545">
        <f t="shared" si="4"/>
        <v>0</v>
      </c>
    </row>
    <row r="14" spans="1:19" ht="15" thickBot="1">
      <c r="A14" s="554">
        <v>11</v>
      </c>
      <c r="B14" s="549" t="s">
        <v>7</v>
      </c>
      <c r="C14" s="550" t="str">
        <f>VLOOKUP(A14,[2]RECAP!A:C,3,FALSE)</f>
        <v>Prestataires de service</v>
      </c>
      <c r="D14" s="557">
        <f t="shared" ref="D14:I14" si="5">SUM(D15:D18)</f>
        <v>3253564.6300000013</v>
      </c>
      <c r="E14" s="557">
        <f t="shared" si="5"/>
        <v>300193.74000000005</v>
      </c>
      <c r="F14" s="557">
        <f t="shared" si="5"/>
        <v>1067239.31</v>
      </c>
      <c r="G14" s="557">
        <f t="shared" si="5"/>
        <v>1886131.5800000012</v>
      </c>
      <c r="H14" s="557">
        <f t="shared" si="5"/>
        <v>0</v>
      </c>
      <c r="I14" s="557">
        <f t="shared" si="5"/>
        <v>0</v>
      </c>
      <c r="K14" s="545">
        <f t="shared" si="4"/>
        <v>3189769.2450980404</v>
      </c>
      <c r="L14" s="545">
        <f t="shared" si="4"/>
        <v>3253564.6300000013</v>
      </c>
      <c r="M14" s="545">
        <f t="shared" si="4"/>
        <v>3318635.9226000016</v>
      </c>
      <c r="N14" s="545">
        <f t="shared" si="4"/>
        <v>3385008.6410520012</v>
      </c>
      <c r="O14" s="545">
        <f t="shared" si="4"/>
        <v>3452708.813873041</v>
      </c>
      <c r="P14" s="545">
        <f t="shared" si="4"/>
        <v>3521762.990150502</v>
      </c>
      <c r="Q14" s="545">
        <f t="shared" si="4"/>
        <v>3592198.2499535121</v>
      </c>
      <c r="R14" s="545">
        <f t="shared" si="4"/>
        <v>3664042.2149525825</v>
      </c>
      <c r="S14" s="545">
        <f t="shared" si="4"/>
        <v>3737323.0592516335</v>
      </c>
    </row>
    <row r="15" spans="1:19">
      <c r="A15" s="558">
        <v>615001</v>
      </c>
      <c r="B15" s="559"/>
      <c r="C15" s="564" t="s">
        <v>219</v>
      </c>
      <c r="D15" s="553">
        <f>IF(ISERROR((VLOOKUP(A15,Table1[],5,FALSE)))=FALSE,VLOOKUP(A15,Table1[],5,FALSE),0)</f>
        <v>3129105.2800000012</v>
      </c>
      <c r="E15" s="565">
        <v>298709.38</v>
      </c>
      <c r="F15" s="565">
        <v>1009134.5700000001</v>
      </c>
      <c r="G15" s="565">
        <v>1821261.3300000012</v>
      </c>
      <c r="H15" s="565"/>
      <c r="I15" s="565"/>
      <c r="K15" s="545">
        <v>48300000</v>
      </c>
      <c r="L15" s="545">
        <v>44500000</v>
      </c>
      <c r="M15" s="545">
        <v>42700000</v>
      </c>
      <c r="N15" s="545">
        <v>43000000</v>
      </c>
      <c r="O15" s="545">
        <v>43300000</v>
      </c>
      <c r="P15" s="545">
        <v>43700000</v>
      </c>
      <c r="Q15" s="545">
        <v>44000000</v>
      </c>
      <c r="R15" s="545">
        <v>44400000</v>
      </c>
      <c r="S15" s="545">
        <v>44700000</v>
      </c>
    </row>
    <row r="16" spans="1:19">
      <c r="A16" s="558">
        <v>615002</v>
      </c>
      <c r="B16" s="559"/>
      <c r="C16" s="564" t="s">
        <v>220</v>
      </c>
      <c r="D16" s="553">
        <f>IF(ISERROR((VLOOKUP(A16,Table1[],5,FALSE)))=FALSE,VLOOKUP(A16,Table1[],5,FALSE),0)</f>
        <v>3034.9700000000012</v>
      </c>
      <c r="E16" s="565">
        <v>1181.0899999999999</v>
      </c>
      <c r="F16" s="565">
        <v>833.63</v>
      </c>
      <c r="G16" s="565">
        <v>1020.2500000000003</v>
      </c>
      <c r="H16" s="565"/>
      <c r="I16" s="565"/>
      <c r="K16" s="545">
        <f t="shared" ref="K16:S18" si="6">$D16*(1+$C$155)^(K$2-$D$2)</f>
        <v>2975.4607843137264</v>
      </c>
      <c r="L16" s="545">
        <f t="shared" si="6"/>
        <v>3034.9700000000012</v>
      </c>
      <c r="M16" s="545">
        <f t="shared" si="6"/>
        <v>3095.6694000000011</v>
      </c>
      <c r="N16" s="545">
        <f t="shared" si="6"/>
        <v>3157.5827880000011</v>
      </c>
      <c r="O16" s="545">
        <f t="shared" si="6"/>
        <v>3220.7344437600009</v>
      </c>
      <c r="P16" s="545">
        <f t="shared" si="6"/>
        <v>3285.1491326352011</v>
      </c>
      <c r="Q16" s="545">
        <f t="shared" si="6"/>
        <v>3350.8521152879052</v>
      </c>
      <c r="R16" s="545">
        <f t="shared" si="6"/>
        <v>3417.8691575936637</v>
      </c>
      <c r="S16" s="545">
        <f t="shared" si="6"/>
        <v>3486.2265407455361</v>
      </c>
    </row>
    <row r="17" spans="1:19">
      <c r="A17" s="558">
        <v>615003</v>
      </c>
      <c r="B17" s="559"/>
      <c r="C17" s="564" t="s">
        <v>221</v>
      </c>
      <c r="D17" s="553">
        <f>IF(ISERROR((VLOOKUP(A17,Table1[],5,FALSE)))=FALSE,VLOOKUP(A17,Table1[],5,FALSE),0)</f>
        <v>926.02999999999884</v>
      </c>
      <c r="E17" s="565">
        <v>303.27</v>
      </c>
      <c r="F17" s="565">
        <v>340.59</v>
      </c>
      <c r="G17" s="565">
        <v>282.17</v>
      </c>
      <c r="H17" s="565"/>
      <c r="I17" s="565"/>
      <c r="K17" s="545">
        <f t="shared" si="6"/>
        <v>907.87254901960671</v>
      </c>
      <c r="L17" s="545">
        <f t="shared" si="6"/>
        <v>926.02999999999884</v>
      </c>
      <c r="M17" s="545">
        <f t="shared" si="6"/>
        <v>944.55059999999878</v>
      </c>
      <c r="N17" s="545">
        <f t="shared" si="6"/>
        <v>963.44161199999883</v>
      </c>
      <c r="O17" s="545">
        <f t="shared" si="6"/>
        <v>982.71044423999865</v>
      </c>
      <c r="P17" s="545">
        <f t="shared" si="6"/>
        <v>1002.3646531247987</v>
      </c>
      <c r="Q17" s="545">
        <f t="shared" si="6"/>
        <v>1022.4119461872947</v>
      </c>
      <c r="R17" s="545">
        <f t="shared" si="6"/>
        <v>1042.8601851110407</v>
      </c>
      <c r="S17" s="545">
        <f t="shared" si="6"/>
        <v>1063.7173888132613</v>
      </c>
    </row>
    <row r="18" spans="1:19" ht="15" thickBot="1">
      <c r="A18" s="558">
        <v>615004</v>
      </c>
      <c r="B18" s="559"/>
      <c r="C18" s="564" t="s">
        <v>222</v>
      </c>
      <c r="D18" s="553">
        <f>IF(ISERROR((VLOOKUP(A18,Table1[],5,FALSE)))=FALSE,VLOOKUP(A18,Table1[],5,FALSE),0)</f>
        <v>120498.35</v>
      </c>
      <c r="E18" s="565">
        <v>0</v>
      </c>
      <c r="F18" s="565">
        <v>56930.519999999982</v>
      </c>
      <c r="G18" s="565">
        <v>63567.829999999994</v>
      </c>
      <c r="H18" s="565"/>
      <c r="I18" s="565"/>
      <c r="K18" s="545">
        <f t="shared" si="6"/>
        <v>118135.63725490196</v>
      </c>
      <c r="L18" s="545">
        <f t="shared" si="6"/>
        <v>120498.35</v>
      </c>
      <c r="M18" s="545">
        <f t="shared" si="6"/>
        <v>122908.31700000001</v>
      </c>
      <c r="N18" s="545">
        <f t="shared" si="6"/>
        <v>125366.48334000001</v>
      </c>
      <c r="O18" s="545">
        <f t="shared" si="6"/>
        <v>127873.8130068</v>
      </c>
      <c r="P18" s="545">
        <f t="shared" si="6"/>
        <v>130431.289266936</v>
      </c>
      <c r="Q18" s="545">
        <f t="shared" si="6"/>
        <v>133039.91505227474</v>
      </c>
      <c r="R18" s="545">
        <f t="shared" si="6"/>
        <v>135700.71335332023</v>
      </c>
      <c r="S18" s="545">
        <f t="shared" si="6"/>
        <v>138414.72762038661</v>
      </c>
    </row>
    <row r="19" spans="1:19" ht="15" thickBot="1">
      <c r="A19">
        <v>12</v>
      </c>
      <c r="B19" s="549" t="s">
        <v>7</v>
      </c>
      <c r="C19" s="550" t="str">
        <f>VLOOKUP(A19,[2]RECAP!A:C,3,FALSE)</f>
        <v>Assurances liées à l’exploitation</v>
      </c>
      <c r="D19" s="557"/>
      <c r="E19" s="557"/>
      <c r="F19" s="557"/>
      <c r="G19" s="557"/>
      <c r="H19" s="557"/>
      <c r="I19" s="557"/>
    </row>
    <row r="20" spans="1:19" ht="15" thickBot="1">
      <c r="A20">
        <v>13</v>
      </c>
      <c r="B20" s="549" t="s">
        <v>7</v>
      </c>
      <c r="C20" s="550" t="str">
        <f>VLOOKUP(A20,[2]RECAP!A:C,3,FALSE)</f>
        <v xml:space="preserve">Les frais liés aux véhicules </v>
      </c>
      <c r="D20" s="557"/>
      <c r="E20" s="557"/>
      <c r="F20" s="557"/>
      <c r="G20" s="557"/>
      <c r="H20" s="557"/>
      <c r="I20" s="557"/>
    </row>
    <row r="21" spans="1:19" ht="15" thickBot="1">
      <c r="A21" s="554">
        <v>14</v>
      </c>
      <c r="B21" s="549" t="s">
        <v>7</v>
      </c>
      <c r="C21" s="550" t="str">
        <f>VLOOKUP(A21,[2]RECAP!A:C,3,FALSE)</f>
        <v>Amortissements et réductions de valeur actées</v>
      </c>
      <c r="D21" s="557">
        <f t="shared" ref="D21:I21" si="7">SUM(D22:D27)</f>
        <v>13373237.620000001</v>
      </c>
      <c r="E21" s="557">
        <f t="shared" si="7"/>
        <v>10533902.140000001</v>
      </c>
      <c r="F21" s="557">
        <f t="shared" si="7"/>
        <v>1542786.7799999998</v>
      </c>
      <c r="G21" s="557">
        <f t="shared" si="7"/>
        <v>1296548.7</v>
      </c>
      <c r="H21" s="557">
        <f t="shared" si="7"/>
        <v>0</v>
      </c>
      <c r="I21" s="557">
        <f t="shared" si="7"/>
        <v>0</v>
      </c>
      <c r="K21" s="545">
        <f>SUM(K22:K27)</f>
        <v>0</v>
      </c>
      <c r="L21" s="545">
        <f t="shared" ref="L21:S21" si="8">$D21*(1+$C$155)^(L$2-$D$2)</f>
        <v>13373237.620000001</v>
      </c>
      <c r="M21" s="545">
        <f t="shared" si="8"/>
        <v>13640702.372400001</v>
      </c>
      <c r="N21" s="545">
        <f t="shared" si="8"/>
        <v>13913516.419848001</v>
      </c>
      <c r="O21" s="545">
        <f t="shared" si="8"/>
        <v>14191786.74824496</v>
      </c>
      <c r="P21" s="545">
        <f t="shared" si="8"/>
        <v>14475622.48320986</v>
      </c>
      <c r="Q21" s="545">
        <f t="shared" si="8"/>
        <v>14765134.932874057</v>
      </c>
      <c r="R21" s="545">
        <f t="shared" si="8"/>
        <v>15060437.63153154</v>
      </c>
      <c r="S21" s="545">
        <f t="shared" si="8"/>
        <v>15361646.384162167</v>
      </c>
    </row>
    <row r="22" spans="1:19">
      <c r="A22" s="558">
        <v>630280</v>
      </c>
      <c r="B22" s="559"/>
      <c r="C22" s="564" t="s">
        <v>223</v>
      </c>
      <c r="D22" s="553">
        <f>IF(ISERROR((VLOOKUP(A22,Table1[],5,FALSE)))=FALSE,VLOOKUP(A22,Table1[],5,FALSE),0)</f>
        <v>7294484.5700000003</v>
      </c>
      <c r="E22" s="565">
        <v>6141689.3199999994</v>
      </c>
      <c r="F22" s="565">
        <v>630480.43999999994</v>
      </c>
      <c r="G22" s="565">
        <v>522314.81000000006</v>
      </c>
      <c r="H22" s="565"/>
      <c r="I22" s="565"/>
      <c r="K22" s="545"/>
      <c r="L22" s="545"/>
      <c r="M22" s="545"/>
      <c r="N22" s="545"/>
      <c r="O22" s="545"/>
      <c r="P22" s="545"/>
      <c r="Q22" s="545"/>
      <c r="R22" s="545"/>
      <c r="S22" s="545"/>
    </row>
    <row r="23" spans="1:19">
      <c r="A23" s="558">
        <v>630281</v>
      </c>
      <c r="B23" s="559"/>
      <c r="C23" s="564" t="s">
        <v>224</v>
      </c>
      <c r="D23" s="553">
        <f>IF(ISERROR((VLOOKUP(A23,Table1[],5,FALSE)))=FALSE,VLOOKUP(A23,Table1[],5,FALSE),0)</f>
        <v>49728.98</v>
      </c>
      <c r="E23" s="565">
        <v>201.89999999999998</v>
      </c>
      <c r="F23" s="565">
        <v>28198.9</v>
      </c>
      <c r="G23" s="565">
        <v>21328.18</v>
      </c>
      <c r="H23" s="565"/>
      <c r="I23" s="565"/>
      <c r="K23" s="545"/>
      <c r="L23" s="545"/>
      <c r="M23" s="545"/>
      <c r="N23" s="545"/>
      <c r="O23" s="545"/>
      <c r="P23" s="545"/>
      <c r="Q23" s="545"/>
      <c r="R23" s="545"/>
      <c r="S23" s="545"/>
    </row>
    <row r="24" spans="1:19">
      <c r="A24" s="558">
        <v>630282</v>
      </c>
      <c r="B24" s="559"/>
      <c r="C24" s="564" t="s">
        <v>225</v>
      </c>
      <c r="D24" s="553">
        <f>IF(ISERROR((VLOOKUP(A24,Table1[],5,FALSE)))=FALSE,VLOOKUP(A24,Table1[],5,FALSE),0)</f>
        <v>1056488.96</v>
      </c>
      <c r="E24" s="565">
        <v>350158.99</v>
      </c>
      <c r="F24" s="565">
        <v>384249.09</v>
      </c>
      <c r="G24" s="565">
        <v>322080.87999999995</v>
      </c>
      <c r="H24" s="565"/>
      <c r="I24" s="565"/>
      <c r="K24" s="545"/>
      <c r="L24" s="545"/>
      <c r="M24" s="545"/>
      <c r="N24" s="545"/>
      <c r="O24" s="545"/>
      <c r="P24" s="545"/>
      <c r="Q24" s="545"/>
      <c r="R24" s="545"/>
      <c r="S24" s="545"/>
    </row>
    <row r="25" spans="1:19">
      <c r="A25" s="558">
        <v>630283</v>
      </c>
      <c r="B25" s="559"/>
      <c r="C25" s="564" t="s">
        <v>226</v>
      </c>
      <c r="D25" s="553">
        <f>IF(ISERROR((VLOOKUP(A25,Table1[],5,FALSE)))=FALSE,VLOOKUP(A25,Table1[],5,FALSE),0)</f>
        <v>1477842.75</v>
      </c>
      <c r="E25" s="565">
        <v>547159.56999999995</v>
      </c>
      <c r="F25" s="565">
        <v>499858.35</v>
      </c>
      <c r="G25" s="565">
        <v>430824.82999999984</v>
      </c>
      <c r="H25" s="565"/>
      <c r="I25" s="565"/>
      <c r="K25" s="545"/>
      <c r="L25" s="545"/>
      <c r="M25" s="545"/>
      <c r="N25" s="545"/>
      <c r="O25" s="545"/>
      <c r="P25" s="545"/>
      <c r="Q25" s="545"/>
      <c r="R25" s="545"/>
      <c r="S25" s="545"/>
    </row>
    <row r="26" spans="1:19">
      <c r="A26" s="558">
        <v>630287</v>
      </c>
      <c r="B26" s="559"/>
      <c r="C26" s="564" t="s">
        <v>227</v>
      </c>
      <c r="D26" s="553">
        <f>IF(ISERROR((VLOOKUP(A26,Table1[],5,FALSE)))=FALSE,VLOOKUP(A26,Table1[],5,FALSE),0)</f>
        <v>3494692.36</v>
      </c>
      <c r="E26" s="565">
        <v>3494692.36</v>
      </c>
      <c r="F26" s="565">
        <v>0</v>
      </c>
      <c r="G26" s="565">
        <v>0</v>
      </c>
      <c r="H26" s="565"/>
      <c r="I26" s="565"/>
      <c r="K26" s="545"/>
      <c r="L26" s="545"/>
      <c r="M26" s="545"/>
      <c r="N26" s="545"/>
      <c r="O26" s="545"/>
      <c r="P26" s="545"/>
      <c r="Q26" s="545"/>
      <c r="R26" s="545"/>
      <c r="S26" s="545"/>
    </row>
    <row r="27" spans="1:19" ht="15" thickBot="1">
      <c r="A27" s="558">
        <v>630288</v>
      </c>
      <c r="B27" s="559"/>
      <c r="C27" s="564" t="s">
        <v>228</v>
      </c>
      <c r="D27" s="553">
        <f>IF(ISERROR((VLOOKUP(A27,Table1[],5,FALSE)))=FALSE,VLOOKUP(A27,Table1[],5,FALSE),0)</f>
        <v>0</v>
      </c>
      <c r="E27" s="565"/>
      <c r="F27" s="565"/>
      <c r="G27" s="565"/>
      <c r="H27" s="565"/>
      <c r="I27" s="565"/>
      <c r="K27" s="545"/>
      <c r="L27" s="545"/>
      <c r="M27" s="545"/>
      <c r="N27" s="545"/>
      <c r="O27" s="545"/>
      <c r="P27" s="545"/>
      <c r="Q27" s="545"/>
      <c r="R27" s="545"/>
      <c r="S27" s="545"/>
    </row>
    <row r="28" spans="1:19" ht="15" thickBot="1">
      <c r="A28">
        <v>15</v>
      </c>
      <c r="B28" s="549" t="s">
        <v>7</v>
      </c>
      <c r="C28" s="550" t="str">
        <f>VLOOKUP(A28,[2]RECAP!A:C,3,FALSE)</f>
        <v>Impôts &amp; Taxes</v>
      </c>
      <c r="D28" s="557">
        <f t="shared" ref="D28:I28" si="9">SUM(D29:D30)</f>
        <v>4623.03</v>
      </c>
      <c r="E28" s="557">
        <f t="shared" si="9"/>
        <v>4013.5400000000004</v>
      </c>
      <c r="F28" s="557">
        <f t="shared" si="9"/>
        <v>333.34</v>
      </c>
      <c r="G28" s="557">
        <f t="shared" si="9"/>
        <v>276.15000000000003</v>
      </c>
      <c r="H28" s="557">
        <f t="shared" si="9"/>
        <v>0</v>
      </c>
      <c r="I28" s="557">
        <f t="shared" si="9"/>
        <v>0</v>
      </c>
      <c r="K28" s="545">
        <f t="shared" ref="K28:S28" si="10">$D28*(1+$C$155)^(K$2-$D$2)</f>
        <v>4532.3823529411757</v>
      </c>
      <c r="L28" s="545">
        <f t="shared" si="10"/>
        <v>4623.03</v>
      </c>
      <c r="M28" s="545">
        <f t="shared" si="10"/>
        <v>4715.4906000000001</v>
      </c>
      <c r="N28" s="545">
        <f t="shared" si="10"/>
        <v>4809.8004119999996</v>
      </c>
      <c r="O28" s="545">
        <f t="shared" si="10"/>
        <v>4905.9964202399997</v>
      </c>
      <c r="P28" s="545">
        <f t="shared" si="10"/>
        <v>5004.1163486447995</v>
      </c>
      <c r="Q28" s="545">
        <f t="shared" si="10"/>
        <v>5104.1986756176957</v>
      </c>
      <c r="R28" s="545">
        <f t="shared" si="10"/>
        <v>5206.2826491300502</v>
      </c>
      <c r="S28" s="545">
        <f t="shared" si="10"/>
        <v>5310.4083021126498</v>
      </c>
    </row>
    <row r="29" spans="1:19">
      <c r="A29" s="558">
        <v>640001</v>
      </c>
      <c r="B29" s="559"/>
      <c r="C29" s="564" t="s">
        <v>233</v>
      </c>
      <c r="D29" s="553">
        <f>IF(ISERROR((VLOOKUP(A29,Table1[],5,FALSE)))=FALSE,VLOOKUP(A29,Table1[],5,FALSE),0)</f>
        <v>3716.72</v>
      </c>
      <c r="E29" s="565">
        <v>3716.7200000000003</v>
      </c>
      <c r="F29" s="565">
        <v>0</v>
      </c>
      <c r="G29" s="565">
        <v>0</v>
      </c>
      <c r="H29" s="565"/>
      <c r="I29" s="565"/>
      <c r="K29" s="545"/>
      <c r="L29" s="545"/>
      <c r="M29" s="545"/>
      <c r="N29" s="545"/>
      <c r="O29" s="545"/>
      <c r="P29" s="545"/>
      <c r="Q29" s="545"/>
      <c r="R29" s="545"/>
      <c r="S29" s="545"/>
    </row>
    <row r="30" spans="1:19" ht="15" thickBot="1">
      <c r="A30" s="558">
        <v>640002</v>
      </c>
      <c r="B30" s="559"/>
      <c r="C30" s="564" t="s">
        <v>234</v>
      </c>
      <c r="D30" s="553">
        <f>IF(ISERROR((VLOOKUP(A30,Table1[],5,FALSE)))=FALSE,VLOOKUP(A30,Table1[],5,FALSE),0)</f>
        <v>906.31</v>
      </c>
      <c r="E30" s="565">
        <v>296.82</v>
      </c>
      <c r="F30" s="565">
        <v>333.34</v>
      </c>
      <c r="G30" s="565">
        <v>276.15000000000003</v>
      </c>
      <c r="H30" s="565"/>
      <c r="I30" s="565"/>
      <c r="K30" s="545"/>
      <c r="L30" s="545"/>
      <c r="M30" s="545"/>
      <c r="N30" s="545"/>
      <c r="O30" s="545"/>
      <c r="P30" s="545"/>
      <c r="Q30" s="545"/>
      <c r="R30" s="545"/>
      <c r="S30" s="545"/>
    </row>
    <row r="31" spans="1:19" ht="15" thickBot="1">
      <c r="A31">
        <v>16</v>
      </c>
      <c r="B31" s="549" t="s">
        <v>7</v>
      </c>
      <c r="C31" s="550" t="str">
        <f>VLOOKUP(A31,[2]RECAP!A:C,3,FALSE)</f>
        <v>Charges financières</v>
      </c>
      <c r="D31" s="557">
        <f>SUM(D32:D110)</f>
        <v>24724401.590000004</v>
      </c>
      <c r="E31" s="557">
        <v>2638383.1581250001</v>
      </c>
      <c r="F31" s="557">
        <v>5731691.9728500005</v>
      </c>
      <c r="G31" s="557">
        <v>16354326.459024999</v>
      </c>
      <c r="H31" s="557">
        <v>0</v>
      </c>
      <c r="I31" s="557">
        <v>0</v>
      </c>
      <c r="K31" s="566">
        <f>D31</f>
        <v>24724401.590000004</v>
      </c>
      <c r="L31" s="566">
        <f>K31</f>
        <v>24724401.590000004</v>
      </c>
      <c r="M31" s="566">
        <f>L31</f>
        <v>24724401.590000004</v>
      </c>
      <c r="N31" s="545">
        <f>D31</f>
        <v>24724401.590000004</v>
      </c>
      <c r="O31" s="545">
        <f>N31</f>
        <v>24724401.590000004</v>
      </c>
      <c r="P31" s="545">
        <f>O31</f>
        <v>24724401.590000004</v>
      </c>
      <c r="Q31" s="545">
        <f>P31</f>
        <v>24724401.590000004</v>
      </c>
      <c r="R31" s="545">
        <f>Q31</f>
        <v>24724401.590000004</v>
      </c>
      <c r="S31" s="545">
        <f>R31</f>
        <v>24724401.590000004</v>
      </c>
    </row>
    <row r="32" spans="1:19">
      <c r="A32">
        <v>650001</v>
      </c>
      <c r="B32" s="559"/>
      <c r="C32" s="560" t="s">
        <v>239</v>
      </c>
      <c r="D32" s="553">
        <f>IF(ISERROR((VLOOKUP(A32,Table1[],5,FALSE)))=FALSE,VLOOKUP(A32,Table1[],5,FALSE),0)</f>
        <v>6861095.5999999996</v>
      </c>
      <c r="E32" s="565"/>
      <c r="F32" s="565"/>
      <c r="G32" s="565"/>
      <c r="H32" s="565"/>
      <c r="I32" s="565"/>
      <c r="K32" s="566"/>
      <c r="L32" s="566"/>
      <c r="M32" s="566"/>
      <c r="N32" s="545"/>
      <c r="O32" s="545"/>
      <c r="P32" s="545"/>
      <c r="Q32" s="545"/>
      <c r="R32" s="545"/>
      <c r="S32" s="545"/>
    </row>
    <row r="33" spans="1:19">
      <c r="A33">
        <v>650002</v>
      </c>
      <c r="B33" s="559"/>
      <c r="C33" s="560" t="s">
        <v>239</v>
      </c>
      <c r="D33" s="553">
        <f>IF(ISERROR((VLOOKUP(A33,Table1[],5,FALSE)))=FALSE,VLOOKUP(A33,Table1[],5,FALSE),0)</f>
        <v>115493.31</v>
      </c>
      <c r="E33" s="565"/>
      <c r="F33" s="565"/>
      <c r="G33" s="565"/>
      <c r="H33" s="565"/>
      <c r="I33" s="565"/>
      <c r="K33" s="566"/>
      <c r="L33" s="566"/>
      <c r="M33" s="566"/>
      <c r="N33" s="545"/>
      <c r="O33" s="545"/>
      <c r="P33" s="545"/>
      <c r="Q33" s="545"/>
      <c r="R33" s="545"/>
      <c r="S33" s="545"/>
    </row>
    <row r="34" spans="1:19">
      <c r="A34">
        <v>650033</v>
      </c>
      <c r="B34" s="559"/>
      <c r="C34" s="560" t="s">
        <v>240</v>
      </c>
      <c r="D34" s="553">
        <f>IF(ISERROR((VLOOKUP(A34,Table1[],5,FALSE)))=FALSE,VLOOKUP(A34,Table1[],5,FALSE),0)</f>
        <v>15396.43</v>
      </c>
      <c r="E34" s="565"/>
      <c r="F34" s="565"/>
      <c r="G34" s="565"/>
      <c r="H34" s="565"/>
      <c r="I34" s="565"/>
      <c r="K34" s="566"/>
      <c r="L34" s="566"/>
      <c r="M34" s="566"/>
      <c r="N34" s="545"/>
      <c r="O34" s="545"/>
      <c r="P34" s="545"/>
      <c r="Q34" s="545"/>
      <c r="R34" s="545"/>
      <c r="S34" s="545"/>
    </row>
    <row r="35" spans="1:19">
      <c r="A35">
        <v>650034</v>
      </c>
      <c r="B35" s="559"/>
      <c r="C35" s="560" t="s">
        <v>241</v>
      </c>
      <c r="D35" s="553">
        <f>IF(ISERROR((VLOOKUP(A35,Table1[],5,FALSE)))=FALSE,VLOOKUP(A35,Table1[],5,FALSE),0)</f>
        <v>24769.51</v>
      </c>
      <c r="E35" s="565"/>
      <c r="F35" s="565"/>
      <c r="G35" s="565"/>
      <c r="H35" s="565"/>
      <c r="I35" s="565"/>
      <c r="K35" s="566"/>
      <c r="L35" s="566"/>
      <c r="M35" s="566"/>
      <c r="N35" s="545"/>
      <c r="O35" s="545"/>
      <c r="P35" s="545"/>
      <c r="Q35" s="545"/>
      <c r="R35" s="545"/>
      <c r="S35" s="545"/>
    </row>
    <row r="36" spans="1:19">
      <c r="A36">
        <v>650035</v>
      </c>
      <c r="B36" s="559"/>
      <c r="C36" s="560" t="s">
        <v>242</v>
      </c>
      <c r="D36" s="553">
        <f>IF(ISERROR((VLOOKUP(A36,Table1[],5,FALSE)))=FALSE,VLOOKUP(A36,Table1[],5,FALSE),0)</f>
        <v>30959.87</v>
      </c>
      <c r="E36" s="565"/>
      <c r="F36" s="565"/>
      <c r="G36" s="565"/>
      <c r="H36" s="565"/>
      <c r="I36" s="565"/>
      <c r="K36" s="566"/>
      <c r="L36" s="566"/>
      <c r="M36" s="566"/>
      <c r="N36" s="545"/>
      <c r="O36" s="545"/>
      <c r="P36" s="545"/>
      <c r="Q36" s="545"/>
      <c r="R36" s="545"/>
      <c r="S36" s="545"/>
    </row>
    <row r="37" spans="1:19">
      <c r="A37">
        <v>650036</v>
      </c>
      <c r="B37" s="559"/>
      <c r="C37" s="560" t="s">
        <v>243</v>
      </c>
      <c r="D37" s="553">
        <f>IF(ISERROR((VLOOKUP(A37,Table1[],5,FALSE)))=FALSE,VLOOKUP(A37,Table1[],5,FALSE),0)</f>
        <v>92126.87</v>
      </c>
      <c r="E37" s="565"/>
      <c r="F37" s="565"/>
      <c r="G37" s="565"/>
      <c r="H37" s="565"/>
      <c r="I37" s="565"/>
      <c r="K37" s="566"/>
      <c r="L37" s="566"/>
      <c r="M37" s="566"/>
      <c r="N37" s="545"/>
      <c r="O37" s="545"/>
      <c r="P37" s="545"/>
      <c r="Q37" s="545"/>
      <c r="R37" s="545"/>
      <c r="S37" s="545"/>
    </row>
    <row r="38" spans="1:19">
      <c r="A38">
        <v>650037</v>
      </c>
      <c r="B38" s="559"/>
      <c r="C38" s="560" t="s">
        <v>244</v>
      </c>
      <c r="D38" s="553">
        <f>IF(ISERROR((VLOOKUP(A38,Table1[],5,FALSE)))=FALSE,VLOOKUP(A38,Table1[],5,FALSE),0)</f>
        <v>728189.99</v>
      </c>
      <c r="E38" s="565"/>
      <c r="F38" s="565"/>
      <c r="G38" s="565"/>
      <c r="H38" s="565"/>
      <c r="I38" s="565"/>
      <c r="K38" s="566"/>
      <c r="L38" s="566"/>
      <c r="M38" s="566"/>
      <c r="N38" s="545"/>
      <c r="O38" s="545"/>
      <c r="P38" s="545"/>
      <c r="Q38" s="545"/>
      <c r="R38" s="545"/>
      <c r="S38" s="545"/>
    </row>
    <row r="39" spans="1:19">
      <c r="A39">
        <v>650038</v>
      </c>
      <c r="B39" s="559"/>
      <c r="C39" s="560" t="s">
        <v>245</v>
      </c>
      <c r="D39" s="553">
        <f>IF(ISERROR((VLOOKUP(A39,Table1[],5,FALSE)))=FALSE,VLOOKUP(A39,Table1[],5,FALSE),0)</f>
        <v>15502.14</v>
      </c>
      <c r="E39" s="565"/>
      <c r="F39" s="565"/>
      <c r="G39" s="565"/>
      <c r="H39" s="565"/>
      <c r="I39" s="565"/>
      <c r="K39" s="566"/>
      <c r="L39" s="566"/>
      <c r="M39" s="566"/>
      <c r="N39" s="545"/>
      <c r="O39" s="545"/>
      <c r="P39" s="545"/>
      <c r="Q39" s="545"/>
      <c r="R39" s="545"/>
      <c r="S39" s="545"/>
    </row>
    <row r="40" spans="1:19">
      <c r="A40">
        <v>650102</v>
      </c>
      <c r="B40" s="559"/>
      <c r="C40" s="560" t="s">
        <v>307</v>
      </c>
      <c r="D40" s="553">
        <f>IF(ISERROR((VLOOKUP(A40,Table1[],5,FALSE)))=FALSE,VLOOKUP(A40,Table1[],5,FALSE),0)</f>
        <v>9219.7900000000009</v>
      </c>
      <c r="E40" s="565"/>
      <c r="F40" s="565"/>
      <c r="G40" s="565"/>
      <c r="H40" s="565"/>
      <c r="I40" s="565"/>
      <c r="K40" s="566"/>
      <c r="L40" s="566"/>
      <c r="M40" s="566"/>
      <c r="N40" s="545"/>
      <c r="O40" s="545"/>
      <c r="P40" s="545"/>
      <c r="Q40" s="545"/>
      <c r="R40" s="545"/>
      <c r="S40" s="545"/>
    </row>
    <row r="41" spans="1:19">
      <c r="A41">
        <v>650103</v>
      </c>
      <c r="B41" s="559"/>
      <c r="C41" s="560" t="s">
        <v>308</v>
      </c>
      <c r="D41" s="553">
        <f>IF(ISERROR((VLOOKUP(A41,Table1[],5,FALSE)))=FALSE,VLOOKUP(A41,Table1[],5,FALSE),0)</f>
        <v>25740.07</v>
      </c>
      <c r="E41" s="565"/>
      <c r="F41" s="565"/>
      <c r="G41" s="565"/>
      <c r="H41" s="565"/>
      <c r="I41" s="565"/>
      <c r="K41" s="566"/>
      <c r="L41" s="566"/>
      <c r="M41" s="566"/>
      <c r="N41" s="545"/>
      <c r="O41" s="545"/>
      <c r="P41" s="545"/>
      <c r="Q41" s="545"/>
      <c r="R41" s="545"/>
      <c r="S41" s="545"/>
    </row>
    <row r="42" spans="1:19">
      <c r="A42">
        <v>650104</v>
      </c>
      <c r="B42" s="559"/>
      <c r="C42" s="560" t="s">
        <v>309</v>
      </c>
      <c r="D42" s="553">
        <f>IF(ISERROR((VLOOKUP(A42,Table1[],5,FALSE)))=FALSE,VLOOKUP(A42,Table1[],5,FALSE),0)</f>
        <v>79146.19</v>
      </c>
      <c r="E42" s="565"/>
      <c r="F42" s="565"/>
      <c r="G42" s="565"/>
      <c r="H42" s="565"/>
      <c r="I42" s="565"/>
      <c r="K42" s="566"/>
      <c r="L42" s="566"/>
      <c r="M42" s="566"/>
      <c r="N42" s="545"/>
      <c r="O42" s="545"/>
      <c r="P42" s="545"/>
      <c r="Q42" s="545"/>
      <c r="R42" s="545"/>
      <c r="S42" s="545"/>
    </row>
    <row r="43" spans="1:19">
      <c r="A43">
        <v>650105</v>
      </c>
      <c r="B43" s="559"/>
      <c r="C43" s="560" t="s">
        <v>310</v>
      </c>
      <c r="D43" s="553">
        <f>IF(ISERROR((VLOOKUP(A43,Table1[],5,FALSE)))=FALSE,VLOOKUP(A43,Table1[],5,FALSE),0)</f>
        <v>52689.68</v>
      </c>
      <c r="E43" s="565"/>
      <c r="F43" s="565"/>
      <c r="G43" s="565"/>
      <c r="H43" s="565"/>
      <c r="I43" s="565"/>
      <c r="K43" s="566"/>
      <c r="L43" s="566"/>
      <c r="M43" s="566"/>
      <c r="N43" s="545"/>
      <c r="O43" s="545"/>
      <c r="P43" s="545"/>
      <c r="Q43" s="545"/>
      <c r="R43" s="545"/>
      <c r="S43" s="545"/>
    </row>
    <row r="44" spans="1:19">
      <c r="A44">
        <v>650106</v>
      </c>
      <c r="B44" s="559"/>
      <c r="C44" s="560" t="s">
        <v>311</v>
      </c>
      <c r="D44" s="553">
        <f>IF(ISERROR((VLOOKUP(A44,Table1[],5,FALSE)))=FALSE,VLOOKUP(A44,Table1[],5,FALSE),0)</f>
        <v>66364.850000000006</v>
      </c>
      <c r="E44" s="565"/>
      <c r="F44" s="565"/>
      <c r="G44" s="565"/>
      <c r="H44" s="565"/>
      <c r="I44" s="565"/>
      <c r="K44" s="566"/>
      <c r="L44" s="566"/>
      <c r="M44" s="566"/>
      <c r="N44" s="545"/>
      <c r="O44" s="545"/>
      <c r="P44" s="545"/>
      <c r="Q44" s="545"/>
      <c r="R44" s="545"/>
      <c r="S44" s="545"/>
    </row>
    <row r="45" spans="1:19">
      <c r="A45">
        <v>650107</v>
      </c>
      <c r="B45" s="559"/>
      <c r="C45" s="560" t="s">
        <v>312</v>
      </c>
      <c r="D45" s="553">
        <f>IF(ISERROR((VLOOKUP(A45,Table1[],5,FALSE)))=FALSE,VLOOKUP(A45,Table1[],5,FALSE),0)</f>
        <v>80675.199999999997</v>
      </c>
      <c r="E45" s="565"/>
      <c r="F45" s="565"/>
      <c r="G45" s="565"/>
      <c r="H45" s="565"/>
      <c r="I45" s="565"/>
      <c r="K45" s="566"/>
      <c r="L45" s="566"/>
      <c r="M45" s="566"/>
      <c r="N45" s="545"/>
      <c r="O45" s="545"/>
      <c r="P45" s="545"/>
      <c r="Q45" s="545"/>
      <c r="R45" s="545"/>
      <c r="S45" s="545"/>
    </row>
    <row r="46" spans="1:19">
      <c r="A46">
        <v>650108</v>
      </c>
      <c r="B46" s="559"/>
      <c r="C46" s="560" t="s">
        <v>313</v>
      </c>
      <c r="D46" s="553">
        <f>IF(ISERROR((VLOOKUP(A46,Table1[],5,FALSE)))=FALSE,VLOOKUP(A46,Table1[],5,FALSE),0)</f>
        <v>207664.7</v>
      </c>
      <c r="E46" s="565"/>
      <c r="F46" s="565"/>
      <c r="G46" s="565"/>
      <c r="H46" s="565"/>
      <c r="I46" s="565"/>
      <c r="K46" s="566"/>
      <c r="L46" s="566"/>
      <c r="M46" s="566"/>
      <c r="N46" s="545"/>
      <c r="O46" s="545"/>
      <c r="P46" s="545"/>
      <c r="Q46" s="545"/>
      <c r="R46" s="545"/>
      <c r="S46" s="545"/>
    </row>
    <row r="47" spans="1:19">
      <c r="A47">
        <v>650109</v>
      </c>
      <c r="B47" s="559"/>
      <c r="C47" s="560" t="s">
        <v>314</v>
      </c>
      <c r="D47" s="553">
        <f>IF(ISERROR((VLOOKUP(A47,Table1[],5,FALSE)))=FALSE,VLOOKUP(A47,Table1[],5,FALSE),0)</f>
        <v>106060.48</v>
      </c>
      <c r="E47" s="565"/>
      <c r="F47" s="565"/>
      <c r="G47" s="565"/>
      <c r="H47" s="565"/>
      <c r="I47" s="565"/>
      <c r="K47" s="566"/>
      <c r="L47" s="566"/>
      <c r="M47" s="566"/>
      <c r="N47" s="545"/>
      <c r="O47" s="545"/>
      <c r="P47" s="545"/>
      <c r="Q47" s="545"/>
      <c r="R47" s="545"/>
      <c r="S47" s="545"/>
    </row>
    <row r="48" spans="1:19">
      <c r="A48">
        <v>650110</v>
      </c>
      <c r="B48" s="559"/>
      <c r="C48" s="560" t="s">
        <v>315</v>
      </c>
      <c r="D48" s="553">
        <f>IF(ISERROR((VLOOKUP(A48,Table1[],5,FALSE)))=FALSE,VLOOKUP(A48,Table1[],5,FALSE),0)</f>
        <v>179052.77</v>
      </c>
      <c r="E48" s="565"/>
      <c r="F48" s="565"/>
      <c r="G48" s="565"/>
      <c r="H48" s="565"/>
      <c r="I48" s="565"/>
      <c r="K48" s="566"/>
      <c r="L48" s="566"/>
      <c r="M48" s="566"/>
      <c r="N48" s="545"/>
      <c r="O48" s="545"/>
      <c r="P48" s="545"/>
      <c r="Q48" s="545"/>
      <c r="R48" s="545"/>
      <c r="S48" s="545"/>
    </row>
    <row r="49" spans="1:19">
      <c r="A49">
        <v>650111</v>
      </c>
      <c r="B49" s="559"/>
      <c r="C49" s="560" t="s">
        <v>316</v>
      </c>
      <c r="D49" s="553">
        <f>IF(ISERROR((VLOOKUP(A49,Table1[],5,FALSE)))=FALSE,VLOOKUP(A49,Table1[],5,FALSE),0)</f>
        <v>180269.99</v>
      </c>
      <c r="E49" s="565"/>
      <c r="F49" s="565"/>
      <c r="G49" s="565"/>
      <c r="H49" s="565"/>
      <c r="I49" s="565"/>
      <c r="K49" s="566"/>
      <c r="L49" s="566"/>
      <c r="M49" s="566"/>
      <c r="N49" s="545"/>
      <c r="O49" s="545"/>
      <c r="P49" s="545"/>
      <c r="Q49" s="545"/>
      <c r="R49" s="545"/>
      <c r="S49" s="545"/>
    </row>
    <row r="50" spans="1:19">
      <c r="A50">
        <v>650112</v>
      </c>
      <c r="B50" s="559"/>
      <c r="C50" s="560" t="s">
        <v>317</v>
      </c>
      <c r="D50" s="553">
        <f>IF(ISERROR((VLOOKUP(A50,Table1[],5,FALSE)))=FALSE,VLOOKUP(A50,Table1[],5,FALSE),0)</f>
        <v>88484.69</v>
      </c>
      <c r="E50" s="565"/>
      <c r="F50" s="565"/>
      <c r="G50" s="565"/>
      <c r="H50" s="565"/>
      <c r="I50" s="565"/>
      <c r="K50" s="566"/>
      <c r="L50" s="566"/>
      <c r="M50" s="566"/>
      <c r="N50" s="545"/>
      <c r="O50" s="545"/>
      <c r="P50" s="545"/>
      <c r="Q50" s="545"/>
      <c r="R50" s="545"/>
      <c r="S50" s="545"/>
    </row>
    <row r="51" spans="1:19">
      <c r="A51">
        <v>650113</v>
      </c>
      <c r="B51" s="559"/>
      <c r="C51" s="560" t="s">
        <v>318</v>
      </c>
      <c r="D51" s="553">
        <f>IF(ISERROR((VLOOKUP(A51,Table1[],5,FALSE)))=FALSE,VLOOKUP(A51,Table1[],5,FALSE),0)</f>
        <v>95796.38</v>
      </c>
      <c r="E51" s="565"/>
      <c r="F51" s="565"/>
      <c r="G51" s="565"/>
      <c r="H51" s="565"/>
      <c r="I51" s="565"/>
      <c r="K51" s="566"/>
      <c r="L51" s="566"/>
      <c r="M51" s="566"/>
      <c r="N51" s="545"/>
      <c r="O51" s="545"/>
      <c r="P51" s="545"/>
      <c r="Q51" s="545"/>
      <c r="R51" s="545"/>
      <c r="S51" s="545"/>
    </row>
    <row r="52" spans="1:19">
      <c r="A52">
        <v>650114</v>
      </c>
      <c r="B52" s="559"/>
      <c r="C52" s="560" t="s">
        <v>318</v>
      </c>
      <c r="D52" s="553">
        <f>IF(ISERROR((VLOOKUP(A52,Table1[],5,FALSE)))=FALSE,VLOOKUP(A52,Table1[],5,FALSE),0)</f>
        <v>153121.22</v>
      </c>
      <c r="E52" s="565"/>
      <c r="F52" s="565"/>
      <c r="G52" s="565"/>
      <c r="H52" s="565"/>
      <c r="I52" s="565"/>
      <c r="K52" s="566"/>
      <c r="L52" s="566"/>
      <c r="M52" s="566"/>
      <c r="N52" s="545"/>
      <c r="O52" s="545"/>
      <c r="P52" s="545"/>
      <c r="Q52" s="545"/>
      <c r="R52" s="545"/>
      <c r="S52" s="545"/>
    </row>
    <row r="53" spans="1:19">
      <c r="A53">
        <v>650115</v>
      </c>
      <c r="B53" s="559"/>
      <c r="C53" s="560" t="s">
        <v>319</v>
      </c>
      <c r="D53" s="553">
        <f>IF(ISERROR((VLOOKUP(A53,Table1[],5,FALSE)))=FALSE,VLOOKUP(A53,Table1[],5,FALSE),0)</f>
        <v>63739.99</v>
      </c>
      <c r="E53" s="565"/>
      <c r="F53" s="565"/>
      <c r="G53" s="565"/>
      <c r="H53" s="565"/>
      <c r="I53" s="565"/>
      <c r="K53" s="566"/>
      <c r="L53" s="566"/>
      <c r="M53" s="566"/>
      <c r="N53" s="545"/>
      <c r="O53" s="545"/>
      <c r="P53" s="545"/>
      <c r="Q53" s="545"/>
      <c r="R53" s="545"/>
      <c r="S53" s="545"/>
    </row>
    <row r="54" spans="1:19">
      <c r="A54">
        <v>650116</v>
      </c>
      <c r="B54" s="559"/>
      <c r="C54" s="560" t="s">
        <v>319</v>
      </c>
      <c r="D54" s="553">
        <f>IF(ISERROR((VLOOKUP(A54,Table1[],5,FALSE)))=FALSE,VLOOKUP(A54,Table1[],5,FALSE),0)</f>
        <v>188926.02</v>
      </c>
      <c r="E54" s="565"/>
      <c r="F54" s="565"/>
      <c r="G54" s="565"/>
      <c r="H54" s="565"/>
      <c r="I54" s="565"/>
      <c r="K54" s="566"/>
      <c r="L54" s="566"/>
      <c r="M54" s="566"/>
      <c r="N54" s="545"/>
      <c r="O54" s="545"/>
      <c r="P54" s="545"/>
      <c r="Q54" s="545"/>
      <c r="R54" s="545"/>
      <c r="S54" s="545"/>
    </row>
    <row r="55" spans="1:19">
      <c r="A55">
        <v>650117</v>
      </c>
      <c r="B55" s="559"/>
      <c r="C55" s="560" t="s">
        <v>319</v>
      </c>
      <c r="D55" s="553">
        <f>IF(ISERROR((VLOOKUP(A55,Table1[],5,FALSE)))=FALSE,VLOOKUP(A55,Table1[],5,FALSE),0)</f>
        <v>80897.06</v>
      </c>
      <c r="E55" s="565"/>
      <c r="F55" s="565"/>
      <c r="G55" s="565"/>
      <c r="H55" s="565"/>
      <c r="I55" s="565"/>
      <c r="K55" s="566"/>
      <c r="L55" s="566"/>
      <c r="M55" s="566"/>
      <c r="N55" s="545"/>
      <c r="O55" s="545"/>
      <c r="P55" s="545"/>
      <c r="Q55" s="545"/>
      <c r="R55" s="545"/>
      <c r="S55" s="545"/>
    </row>
    <row r="56" spans="1:19">
      <c r="A56">
        <v>650118</v>
      </c>
      <c r="B56" s="559"/>
      <c r="C56" s="560" t="s">
        <v>320</v>
      </c>
      <c r="D56" s="553">
        <f>IF(ISERROR((VLOOKUP(A56,Table1[],5,FALSE)))=FALSE,VLOOKUP(A56,Table1[],5,FALSE),0)</f>
        <v>310326.01</v>
      </c>
      <c r="E56" s="565"/>
      <c r="F56" s="565"/>
      <c r="G56" s="565"/>
      <c r="H56" s="565"/>
      <c r="I56" s="565"/>
      <c r="K56" s="566"/>
      <c r="L56" s="566"/>
      <c r="M56" s="566"/>
      <c r="N56" s="545"/>
      <c r="O56" s="545"/>
      <c r="P56" s="545"/>
      <c r="Q56" s="545"/>
      <c r="R56" s="545"/>
      <c r="S56" s="545"/>
    </row>
    <row r="57" spans="1:19">
      <c r="A57">
        <v>650119</v>
      </c>
      <c r="B57" s="559"/>
      <c r="C57" s="560" t="s">
        <v>320</v>
      </c>
      <c r="D57" s="553">
        <f>IF(ISERROR((VLOOKUP(A57,Table1[],5,FALSE)))=FALSE,VLOOKUP(A57,Table1[],5,FALSE),0)</f>
        <v>11375.88</v>
      </c>
      <c r="E57" s="565"/>
      <c r="F57" s="565"/>
      <c r="G57" s="565"/>
      <c r="H57" s="565"/>
      <c r="I57" s="565"/>
      <c r="K57" s="566"/>
      <c r="L57" s="566"/>
      <c r="M57" s="566"/>
      <c r="N57" s="545"/>
      <c r="O57" s="545"/>
      <c r="P57" s="545"/>
      <c r="Q57" s="545"/>
      <c r="R57" s="545"/>
      <c r="S57" s="545"/>
    </row>
    <row r="58" spans="1:19">
      <c r="A58">
        <v>650120</v>
      </c>
      <c r="B58" s="559"/>
      <c r="C58" s="560" t="s">
        <v>320</v>
      </c>
      <c r="D58" s="553">
        <f>IF(ISERROR((VLOOKUP(A58,Table1[],5,FALSE)))=FALSE,VLOOKUP(A58,Table1[],5,FALSE),0)</f>
        <v>9750.75</v>
      </c>
      <c r="E58" s="565"/>
      <c r="F58" s="565"/>
      <c r="G58" s="565"/>
      <c r="H58" s="565"/>
      <c r="I58" s="565"/>
      <c r="K58" s="566"/>
      <c r="L58" s="566"/>
      <c r="M58" s="566"/>
      <c r="N58" s="545"/>
      <c r="O58" s="545"/>
      <c r="P58" s="545"/>
      <c r="Q58" s="545"/>
      <c r="R58" s="545"/>
      <c r="S58" s="545"/>
    </row>
    <row r="59" spans="1:19">
      <c r="A59">
        <v>650121</v>
      </c>
      <c r="B59" s="559"/>
      <c r="C59" s="560" t="s">
        <v>321</v>
      </c>
      <c r="D59" s="553">
        <f>IF(ISERROR((VLOOKUP(A59,Table1[],5,FALSE)))=FALSE,VLOOKUP(A59,Table1[],5,FALSE),0)</f>
        <v>290969.99</v>
      </c>
      <c r="E59" s="565"/>
      <c r="F59" s="565"/>
      <c r="G59" s="565"/>
      <c r="H59" s="565"/>
      <c r="I59" s="565"/>
      <c r="K59" s="566"/>
      <c r="L59" s="566"/>
      <c r="M59" s="566"/>
      <c r="N59" s="545"/>
      <c r="O59" s="545"/>
      <c r="P59" s="545"/>
      <c r="Q59" s="545"/>
      <c r="R59" s="545"/>
      <c r="S59" s="545"/>
    </row>
    <row r="60" spans="1:19">
      <c r="A60">
        <v>650122</v>
      </c>
      <c r="B60" s="559"/>
      <c r="C60" s="560" t="s">
        <v>321</v>
      </c>
      <c r="D60" s="553">
        <f>IF(ISERROR((VLOOKUP(A60,Table1[],5,FALSE)))=FALSE,VLOOKUP(A60,Table1[],5,FALSE),0)</f>
        <v>34462.06</v>
      </c>
      <c r="E60" s="565"/>
      <c r="F60" s="565"/>
      <c r="G60" s="565"/>
      <c r="H60" s="565"/>
      <c r="I60" s="565"/>
      <c r="K60" s="566"/>
      <c r="L60" s="566"/>
      <c r="M60" s="566"/>
      <c r="N60" s="545"/>
      <c r="O60" s="545"/>
      <c r="P60" s="545"/>
      <c r="Q60" s="545"/>
      <c r="R60" s="545"/>
      <c r="S60" s="545"/>
    </row>
    <row r="61" spans="1:19">
      <c r="A61">
        <v>650123</v>
      </c>
      <c r="B61" s="559"/>
      <c r="C61" s="560" t="s">
        <v>321</v>
      </c>
      <c r="D61" s="553">
        <f>IF(ISERROR((VLOOKUP(A61,Table1[],5,FALSE)))=FALSE,VLOOKUP(A61,Table1[],5,FALSE),0)</f>
        <v>229035.26</v>
      </c>
      <c r="E61" s="565"/>
      <c r="F61" s="565"/>
      <c r="G61" s="565"/>
      <c r="H61" s="565"/>
      <c r="I61" s="565"/>
      <c r="K61" s="566"/>
      <c r="L61" s="566"/>
      <c r="M61" s="566"/>
      <c r="N61" s="545"/>
      <c r="O61" s="545"/>
      <c r="P61" s="545"/>
      <c r="Q61" s="545"/>
      <c r="R61" s="545"/>
      <c r="S61" s="545"/>
    </row>
    <row r="62" spans="1:19">
      <c r="A62">
        <v>650124</v>
      </c>
      <c r="B62" s="559"/>
      <c r="C62" s="560" t="s">
        <v>321</v>
      </c>
      <c r="D62" s="553">
        <f>IF(ISERROR((VLOOKUP(A62,Table1[],5,FALSE)))=FALSE,VLOOKUP(A62,Table1[],5,FALSE),0)</f>
        <v>30170.27</v>
      </c>
      <c r="E62" s="565"/>
      <c r="F62" s="565"/>
      <c r="G62" s="565"/>
      <c r="H62" s="565"/>
      <c r="I62" s="565"/>
      <c r="K62" s="566"/>
      <c r="L62" s="566"/>
      <c r="M62" s="566"/>
      <c r="N62" s="545"/>
      <c r="O62" s="545"/>
      <c r="P62" s="545"/>
      <c r="Q62" s="545"/>
      <c r="R62" s="545"/>
      <c r="S62" s="545"/>
    </row>
    <row r="63" spans="1:19">
      <c r="A63">
        <v>650125</v>
      </c>
      <c r="B63" s="559"/>
      <c r="C63" s="560" t="s">
        <v>321</v>
      </c>
      <c r="D63" s="553">
        <f>IF(ISERROR((VLOOKUP(A63,Table1[],5,FALSE)))=FALSE,VLOOKUP(A63,Table1[],5,FALSE),0)</f>
        <v>43574.9</v>
      </c>
      <c r="E63" s="565"/>
      <c r="F63" s="565"/>
      <c r="G63" s="565"/>
      <c r="H63" s="565"/>
      <c r="I63" s="565"/>
      <c r="K63" s="566"/>
      <c r="L63" s="566"/>
      <c r="M63" s="566"/>
      <c r="N63" s="545"/>
      <c r="O63" s="545"/>
      <c r="P63" s="545"/>
      <c r="Q63" s="545"/>
      <c r="R63" s="545"/>
      <c r="S63" s="545"/>
    </row>
    <row r="64" spans="1:19">
      <c r="A64">
        <v>650126</v>
      </c>
      <c r="B64" s="559"/>
      <c r="C64" s="560" t="s">
        <v>321</v>
      </c>
      <c r="D64" s="553">
        <f>IF(ISERROR((VLOOKUP(A64,Table1[],5,FALSE)))=FALSE,VLOOKUP(A64,Table1[],5,FALSE),0)</f>
        <v>82750.53</v>
      </c>
      <c r="E64" s="565"/>
      <c r="F64" s="565"/>
      <c r="G64" s="565"/>
      <c r="H64" s="565"/>
      <c r="I64" s="565"/>
      <c r="K64" s="566"/>
      <c r="L64" s="566"/>
      <c r="M64" s="566"/>
      <c r="N64" s="545"/>
      <c r="O64" s="545"/>
      <c r="P64" s="545"/>
      <c r="Q64" s="545"/>
      <c r="R64" s="545"/>
      <c r="S64" s="545"/>
    </row>
    <row r="65" spans="1:19">
      <c r="A65">
        <v>650127</v>
      </c>
      <c r="B65" s="559"/>
      <c r="C65" s="560" t="s">
        <v>321</v>
      </c>
      <c r="D65" s="553">
        <f>IF(ISERROR((VLOOKUP(A65,Table1[],5,FALSE)))=FALSE,VLOOKUP(A65,Table1[],5,FALSE),0)</f>
        <v>21469.07</v>
      </c>
      <c r="E65" s="565"/>
      <c r="F65" s="565"/>
      <c r="G65" s="565"/>
      <c r="H65" s="565"/>
      <c r="I65" s="565"/>
      <c r="K65" s="566"/>
      <c r="L65" s="566"/>
      <c r="M65" s="566"/>
      <c r="N65" s="545"/>
      <c r="O65" s="545"/>
      <c r="P65" s="545"/>
      <c r="Q65" s="545"/>
      <c r="R65" s="545"/>
      <c r="S65" s="545"/>
    </row>
    <row r="66" spans="1:19">
      <c r="A66">
        <v>650128</v>
      </c>
      <c r="B66" s="559"/>
      <c r="C66" s="560" t="s">
        <v>321</v>
      </c>
      <c r="D66" s="553">
        <f>IF(ISERROR((VLOOKUP(A66,Table1[],5,FALSE)))=FALSE,VLOOKUP(A66,Table1[],5,FALSE),0)</f>
        <v>119158.8</v>
      </c>
      <c r="E66" s="565"/>
      <c r="F66" s="565"/>
      <c r="G66" s="565"/>
      <c r="H66" s="565"/>
      <c r="I66" s="565"/>
      <c r="K66" s="566"/>
      <c r="L66" s="566"/>
      <c r="M66" s="566"/>
      <c r="N66" s="545"/>
      <c r="O66" s="545"/>
      <c r="P66" s="545"/>
      <c r="Q66" s="545"/>
      <c r="R66" s="545"/>
      <c r="S66" s="545"/>
    </row>
    <row r="67" spans="1:19">
      <c r="A67">
        <v>650200</v>
      </c>
      <c r="B67" s="559"/>
      <c r="C67" s="560" t="s">
        <v>322</v>
      </c>
      <c r="D67" s="553">
        <f>IF(ISERROR((VLOOKUP(A67,Table1[],5,FALSE)))=FALSE,VLOOKUP(A67,Table1[],5,FALSE),0)</f>
        <v>7710.6</v>
      </c>
      <c r="E67" s="565"/>
      <c r="F67" s="565"/>
      <c r="G67" s="565"/>
      <c r="H67" s="565"/>
      <c r="I67" s="565"/>
      <c r="K67" s="566"/>
      <c r="L67" s="566"/>
      <c r="M67" s="566"/>
      <c r="N67" s="545"/>
      <c r="O67" s="545"/>
      <c r="P67" s="545"/>
      <c r="Q67" s="545"/>
      <c r="R67" s="545"/>
      <c r="S67" s="545"/>
    </row>
    <row r="68" spans="1:19">
      <c r="A68">
        <v>650201</v>
      </c>
      <c r="B68" s="559"/>
      <c r="C68" s="560" t="s">
        <v>323</v>
      </c>
      <c r="D68" s="553">
        <f>IF(ISERROR((VLOOKUP(A68,Table1[],5,FALSE)))=FALSE,VLOOKUP(A68,Table1[],5,FALSE),0)</f>
        <v>87806.25</v>
      </c>
      <c r="E68" s="565"/>
      <c r="F68" s="565"/>
      <c r="G68" s="565"/>
      <c r="H68" s="565"/>
      <c r="I68" s="565"/>
      <c r="K68" s="566"/>
      <c r="L68" s="566"/>
      <c r="M68" s="566"/>
      <c r="N68" s="545"/>
      <c r="O68" s="545"/>
      <c r="P68" s="545"/>
      <c r="Q68" s="545"/>
      <c r="R68" s="545"/>
      <c r="S68" s="545"/>
    </row>
    <row r="69" spans="1:19">
      <c r="A69">
        <v>650202</v>
      </c>
      <c r="B69" s="559"/>
      <c r="C69" s="560" t="s">
        <v>324</v>
      </c>
      <c r="D69" s="553">
        <f>IF(ISERROR((VLOOKUP(A69,Table1[],5,FALSE)))=FALSE,VLOOKUP(A69,Table1[],5,FALSE),0)</f>
        <v>63870.83</v>
      </c>
      <c r="E69" s="565"/>
      <c r="F69" s="565"/>
      <c r="G69" s="565"/>
      <c r="H69" s="565"/>
      <c r="I69" s="565"/>
      <c r="K69" s="566"/>
      <c r="L69" s="566"/>
      <c r="M69" s="566"/>
      <c r="N69" s="545"/>
      <c r="O69" s="545"/>
      <c r="P69" s="545"/>
      <c r="Q69" s="545"/>
      <c r="R69" s="545"/>
      <c r="S69" s="545"/>
    </row>
    <row r="70" spans="1:19">
      <c r="A70">
        <v>650203</v>
      </c>
      <c r="B70" s="559"/>
      <c r="C70" s="560" t="s">
        <v>325</v>
      </c>
      <c r="D70" s="553">
        <f>IF(ISERROR((VLOOKUP(A70,Table1[],5,FALSE)))=FALSE,VLOOKUP(A70,Table1[],5,FALSE),0)</f>
        <v>70617.350000000006</v>
      </c>
      <c r="E70" s="565"/>
      <c r="F70" s="565"/>
      <c r="G70" s="565"/>
      <c r="H70" s="565"/>
      <c r="I70" s="565"/>
      <c r="K70" s="566"/>
      <c r="L70" s="566"/>
      <c r="M70" s="566"/>
      <c r="N70" s="545"/>
      <c r="O70" s="545"/>
      <c r="P70" s="545"/>
      <c r="Q70" s="545"/>
      <c r="R70" s="545"/>
      <c r="S70" s="545"/>
    </row>
    <row r="71" spans="1:19">
      <c r="A71">
        <v>650204</v>
      </c>
      <c r="B71" s="559"/>
      <c r="C71" s="560" t="s">
        <v>326</v>
      </c>
      <c r="D71" s="553">
        <f>IF(ISERROR((VLOOKUP(A71,Table1[],5,FALSE)))=FALSE,VLOOKUP(A71,Table1[],5,FALSE),0)</f>
        <v>106060.48</v>
      </c>
      <c r="E71" s="565"/>
      <c r="F71" s="565"/>
      <c r="G71" s="565"/>
      <c r="H71" s="565"/>
      <c r="I71" s="565"/>
      <c r="K71" s="566"/>
      <c r="L71" s="566"/>
      <c r="M71" s="566"/>
      <c r="N71" s="545"/>
      <c r="O71" s="545"/>
      <c r="P71" s="545"/>
      <c r="Q71" s="545"/>
      <c r="R71" s="545"/>
      <c r="S71" s="545"/>
    </row>
    <row r="72" spans="1:19">
      <c r="A72">
        <v>650205</v>
      </c>
      <c r="B72" s="559"/>
      <c r="C72" s="560" t="s">
        <v>327</v>
      </c>
      <c r="D72" s="553">
        <f>IF(ISERROR((VLOOKUP(A72,Table1[],5,FALSE)))=FALSE,VLOOKUP(A72,Table1[],5,FALSE),0)</f>
        <v>41837.99</v>
      </c>
      <c r="E72" s="565"/>
      <c r="F72" s="565"/>
      <c r="G72" s="565"/>
      <c r="H72" s="565"/>
      <c r="I72" s="565"/>
      <c r="K72" s="566"/>
      <c r="L72" s="566"/>
      <c r="M72" s="566"/>
      <c r="N72" s="545"/>
      <c r="O72" s="545"/>
      <c r="P72" s="545"/>
      <c r="Q72" s="545"/>
      <c r="R72" s="545"/>
      <c r="S72" s="545"/>
    </row>
    <row r="73" spans="1:19">
      <c r="A73">
        <v>650206</v>
      </c>
      <c r="B73" s="559"/>
      <c r="C73" s="560" t="s">
        <v>328</v>
      </c>
      <c r="D73" s="553">
        <f>IF(ISERROR((VLOOKUP(A73,Table1[],5,FALSE)))=FALSE,VLOOKUP(A73,Table1[],5,FALSE),0)</f>
        <v>84293.99</v>
      </c>
      <c r="E73" s="565"/>
      <c r="F73" s="565"/>
      <c r="G73" s="565"/>
      <c r="H73" s="565"/>
      <c r="I73" s="565"/>
      <c r="K73" s="566"/>
      <c r="L73" s="566"/>
      <c r="M73" s="566"/>
      <c r="N73" s="545"/>
      <c r="O73" s="545"/>
      <c r="P73" s="545"/>
      <c r="Q73" s="545"/>
      <c r="R73" s="545"/>
      <c r="S73" s="545"/>
    </row>
    <row r="74" spans="1:19">
      <c r="A74">
        <v>650207</v>
      </c>
      <c r="B74" s="559"/>
      <c r="C74" s="560" t="s">
        <v>329</v>
      </c>
      <c r="D74" s="553">
        <f>IF(ISERROR((VLOOKUP(A74,Table1[],5,FALSE)))=FALSE,VLOOKUP(A74,Table1[],5,FALSE),0)</f>
        <v>2121365.67</v>
      </c>
      <c r="E74" s="565"/>
      <c r="F74" s="565"/>
      <c r="G74" s="565"/>
      <c r="H74" s="565"/>
      <c r="I74" s="565"/>
      <c r="K74" s="566"/>
      <c r="L74" s="566"/>
      <c r="M74" s="566"/>
      <c r="N74" s="545"/>
      <c r="O74" s="545"/>
      <c r="P74" s="545"/>
      <c r="Q74" s="545"/>
      <c r="R74" s="545"/>
      <c r="S74" s="545"/>
    </row>
    <row r="75" spans="1:19">
      <c r="A75">
        <v>650208</v>
      </c>
      <c r="B75" s="559"/>
      <c r="C75" s="560" t="s">
        <v>330</v>
      </c>
      <c r="D75" s="553">
        <f>IF(ISERROR((VLOOKUP(A75,Table1[],5,FALSE)))=FALSE,VLOOKUP(A75,Table1[],5,FALSE),0)</f>
        <v>131100.26</v>
      </c>
      <c r="E75" s="565"/>
      <c r="F75" s="565"/>
      <c r="G75" s="565"/>
      <c r="H75" s="565"/>
      <c r="I75" s="565"/>
      <c r="K75" s="566"/>
      <c r="L75" s="566"/>
      <c r="M75" s="566"/>
      <c r="N75" s="545"/>
      <c r="O75" s="545"/>
      <c r="P75" s="545"/>
      <c r="Q75" s="545"/>
      <c r="R75" s="545"/>
      <c r="S75" s="545"/>
    </row>
    <row r="76" spans="1:19">
      <c r="A76">
        <v>650209</v>
      </c>
      <c r="B76" s="559"/>
      <c r="C76" s="560" t="s">
        <v>331</v>
      </c>
      <c r="D76" s="553">
        <f>IF(ISERROR((VLOOKUP(A76,Table1[],5,FALSE)))=FALSE,VLOOKUP(A76,Table1[],5,FALSE),0)</f>
        <v>227534.99</v>
      </c>
      <c r="E76" s="565"/>
      <c r="F76" s="565"/>
      <c r="G76" s="565"/>
      <c r="H76" s="565"/>
      <c r="I76" s="565"/>
      <c r="K76" s="566"/>
      <c r="L76" s="566"/>
      <c r="M76" s="566"/>
      <c r="N76" s="545"/>
      <c r="O76" s="545"/>
      <c r="P76" s="545"/>
      <c r="Q76" s="545"/>
      <c r="R76" s="545"/>
      <c r="S76" s="545"/>
    </row>
    <row r="77" spans="1:19">
      <c r="A77">
        <v>650210</v>
      </c>
      <c r="B77" s="559"/>
      <c r="C77" s="560" t="s">
        <v>330</v>
      </c>
      <c r="D77" s="553">
        <f>IF(ISERROR((VLOOKUP(A77,Table1[],5,FALSE)))=FALSE,VLOOKUP(A77,Table1[],5,FALSE),0)</f>
        <v>173099.99</v>
      </c>
      <c r="E77" s="565"/>
      <c r="F77" s="565"/>
      <c r="G77" s="565"/>
      <c r="H77" s="565"/>
      <c r="I77" s="565"/>
      <c r="K77" s="566"/>
      <c r="L77" s="566"/>
      <c r="M77" s="566"/>
      <c r="N77" s="545"/>
      <c r="O77" s="545"/>
      <c r="P77" s="545"/>
      <c r="Q77" s="545"/>
      <c r="R77" s="545"/>
      <c r="S77" s="545"/>
    </row>
    <row r="78" spans="1:19">
      <c r="A78">
        <v>650211</v>
      </c>
      <c r="B78" s="559"/>
      <c r="C78" s="560" t="s">
        <v>332</v>
      </c>
      <c r="D78" s="553">
        <f>IF(ISERROR((VLOOKUP(A78,Table1[],5,FALSE)))=FALSE,VLOOKUP(A78,Table1[],5,FALSE),0)</f>
        <v>119212.31</v>
      </c>
      <c r="E78" s="565"/>
      <c r="F78" s="565"/>
      <c r="G78" s="565"/>
      <c r="H78" s="565"/>
      <c r="I78" s="565"/>
      <c r="K78" s="545">
        <f>D78</f>
        <v>119212.31</v>
      </c>
      <c r="L78" s="545">
        <f>K78</f>
        <v>119212.31</v>
      </c>
      <c r="M78" s="545">
        <f>L78</f>
        <v>119212.31</v>
      </c>
      <c r="N78" s="545">
        <f>D78</f>
        <v>119212.31</v>
      </c>
      <c r="O78" s="545">
        <f>N78</f>
        <v>119212.31</v>
      </c>
      <c r="P78" s="545">
        <f>O78</f>
        <v>119212.31</v>
      </c>
      <c r="Q78" s="545">
        <f>P78</f>
        <v>119212.31</v>
      </c>
      <c r="R78" s="545">
        <f>Q78</f>
        <v>119212.31</v>
      </c>
      <c r="S78" s="545">
        <f>R78</f>
        <v>119212.31</v>
      </c>
    </row>
    <row r="79" spans="1:19">
      <c r="A79">
        <v>650212</v>
      </c>
      <c r="B79" s="559"/>
      <c r="C79" s="560" t="s">
        <v>333</v>
      </c>
      <c r="D79" s="553">
        <f>IF(ISERROR((VLOOKUP(A79,Table1[],5,FALSE)))=FALSE,VLOOKUP(A79,Table1[],5,FALSE),0)</f>
        <v>319124.45</v>
      </c>
      <c r="E79" s="565"/>
      <c r="F79" s="565"/>
      <c r="G79" s="565"/>
      <c r="H79" s="565"/>
      <c r="I79" s="565"/>
      <c r="K79" s="545"/>
      <c r="L79" s="545"/>
      <c r="M79" s="545"/>
      <c r="N79" s="545"/>
      <c r="O79" s="545"/>
      <c r="P79" s="545"/>
      <c r="Q79" s="545"/>
      <c r="R79" s="545"/>
      <c r="S79" s="545"/>
    </row>
    <row r="80" spans="1:19">
      <c r="A80">
        <v>650213</v>
      </c>
      <c r="B80" s="559"/>
      <c r="C80" s="560" t="s">
        <v>333</v>
      </c>
      <c r="D80" s="553">
        <f>IF(ISERROR((VLOOKUP(A80,Table1[],5,FALSE)))=FALSE,VLOOKUP(A80,Table1[],5,FALSE),0)</f>
        <v>19501.5</v>
      </c>
      <c r="E80" s="565"/>
      <c r="F80" s="565"/>
      <c r="G80" s="565"/>
      <c r="H80" s="565"/>
      <c r="I80" s="565"/>
      <c r="K80" s="545"/>
      <c r="L80" s="545"/>
      <c r="M80" s="545"/>
      <c r="N80" s="545"/>
      <c r="O80" s="545"/>
      <c r="P80" s="545"/>
      <c r="Q80" s="545"/>
      <c r="R80" s="545"/>
      <c r="S80" s="545"/>
    </row>
    <row r="81" spans="1:19">
      <c r="A81">
        <v>650214</v>
      </c>
      <c r="B81" s="559"/>
      <c r="C81" s="560" t="s">
        <v>334</v>
      </c>
      <c r="D81" s="553">
        <f>IF(ISERROR((VLOOKUP(A81,Table1[],5,FALSE)))=FALSE,VLOOKUP(A81,Table1[],5,FALSE),0)</f>
        <v>135785.99</v>
      </c>
      <c r="E81" s="565"/>
      <c r="F81" s="565"/>
      <c r="G81" s="565"/>
      <c r="H81" s="565"/>
      <c r="I81" s="565"/>
      <c r="K81" s="545"/>
      <c r="L81" s="545"/>
      <c r="M81" s="545"/>
      <c r="N81" s="545"/>
      <c r="O81" s="545"/>
      <c r="P81" s="545"/>
      <c r="Q81" s="545"/>
      <c r="R81" s="545"/>
      <c r="S81" s="545"/>
    </row>
    <row r="82" spans="1:19">
      <c r="A82">
        <v>650215</v>
      </c>
      <c r="B82" s="559"/>
      <c r="C82" s="560" t="s">
        <v>334</v>
      </c>
      <c r="D82" s="553">
        <f>IF(ISERROR((VLOOKUP(A82,Table1[],5,FALSE)))=FALSE,VLOOKUP(A82,Table1[],5,FALSE),0)</f>
        <v>145571.99</v>
      </c>
      <c r="E82" s="565"/>
      <c r="F82" s="565"/>
      <c r="G82" s="565"/>
      <c r="H82" s="565"/>
      <c r="I82" s="565"/>
      <c r="K82" s="545"/>
      <c r="L82" s="545"/>
      <c r="M82" s="545"/>
      <c r="N82" s="545"/>
      <c r="O82" s="545"/>
      <c r="P82" s="545"/>
      <c r="Q82" s="545"/>
      <c r="R82" s="545"/>
      <c r="S82" s="545"/>
    </row>
    <row r="83" spans="1:19">
      <c r="A83">
        <v>650216</v>
      </c>
      <c r="B83" s="559"/>
      <c r="C83" s="560" t="s">
        <v>334</v>
      </c>
      <c r="D83" s="553">
        <f>IF(ISERROR((VLOOKUP(A83,Table1[],5,FALSE)))=FALSE,VLOOKUP(A83,Table1[],5,FALSE),0)</f>
        <v>37595</v>
      </c>
      <c r="E83" s="565"/>
      <c r="F83" s="565"/>
      <c r="G83" s="565"/>
      <c r="H83" s="565"/>
      <c r="I83" s="565"/>
      <c r="K83" s="545"/>
      <c r="L83" s="545"/>
      <c r="M83" s="545"/>
      <c r="N83" s="545"/>
      <c r="O83" s="545"/>
      <c r="P83" s="545"/>
      <c r="Q83" s="545"/>
      <c r="R83" s="545"/>
      <c r="S83" s="545"/>
    </row>
    <row r="84" spans="1:19">
      <c r="A84">
        <v>650217</v>
      </c>
      <c r="B84" s="559"/>
      <c r="C84" s="560" t="s">
        <v>334</v>
      </c>
      <c r="D84" s="553">
        <f>IF(ISERROR((VLOOKUP(A84,Table1[],5,FALSE)))=FALSE,VLOOKUP(A84,Table1[],5,FALSE),0)</f>
        <v>75129.149999999994</v>
      </c>
      <c r="E84" s="565"/>
      <c r="F84" s="565"/>
      <c r="G84" s="565"/>
      <c r="H84" s="565"/>
      <c r="I84" s="565"/>
      <c r="K84" s="545"/>
      <c r="L84" s="545"/>
      <c r="M84" s="545"/>
      <c r="N84" s="545"/>
      <c r="O84" s="545"/>
      <c r="P84" s="545"/>
      <c r="Q84" s="545"/>
      <c r="R84" s="545"/>
      <c r="S84" s="545"/>
    </row>
    <row r="85" spans="1:19">
      <c r="A85">
        <v>650218</v>
      </c>
      <c r="B85" s="559"/>
      <c r="C85" s="560" t="s">
        <v>334</v>
      </c>
      <c r="D85" s="553">
        <f>IF(ISERROR((VLOOKUP(A85,Table1[],5,FALSE)))=FALSE,VLOOKUP(A85,Table1[],5,FALSE),0)</f>
        <v>29544</v>
      </c>
      <c r="E85" s="565"/>
      <c r="F85" s="565"/>
      <c r="G85" s="565"/>
      <c r="H85" s="565"/>
      <c r="I85" s="565"/>
      <c r="K85" s="545"/>
      <c r="L85" s="545"/>
      <c r="M85" s="545"/>
      <c r="N85" s="545"/>
      <c r="O85" s="545"/>
      <c r="P85" s="545"/>
      <c r="Q85" s="545"/>
      <c r="R85" s="545"/>
      <c r="S85" s="545"/>
    </row>
    <row r="86" spans="1:19">
      <c r="A86">
        <v>650219</v>
      </c>
      <c r="B86" s="559"/>
      <c r="C86" s="560" t="s">
        <v>335</v>
      </c>
      <c r="D86" s="553">
        <f>IF(ISERROR((VLOOKUP(A86,Table1[],5,FALSE)))=FALSE,VLOOKUP(A86,Table1[],5,FALSE),0)</f>
        <v>177177.09</v>
      </c>
      <c r="E86" s="565"/>
      <c r="F86" s="565"/>
      <c r="G86" s="565"/>
      <c r="H86" s="565"/>
      <c r="I86" s="565"/>
      <c r="K86" s="545"/>
      <c r="L86" s="545"/>
      <c r="M86" s="545"/>
      <c r="N86" s="545"/>
      <c r="O86" s="545"/>
      <c r="P86" s="545"/>
      <c r="Q86" s="545"/>
      <c r="R86" s="545"/>
      <c r="S86" s="545"/>
    </row>
    <row r="87" spans="1:19">
      <c r="A87">
        <v>650220</v>
      </c>
      <c r="B87" s="559"/>
      <c r="C87" s="560" t="s">
        <v>336</v>
      </c>
      <c r="D87" s="553">
        <f>IF(ISERROR((VLOOKUP(A87,Table1[],5,FALSE)))=FALSE,VLOOKUP(A87,Table1[],5,FALSE),0)</f>
        <v>387397.26</v>
      </c>
      <c r="E87" s="565"/>
      <c r="F87" s="565"/>
      <c r="G87" s="565"/>
      <c r="H87" s="565"/>
      <c r="I87" s="565"/>
      <c r="K87" s="545"/>
      <c r="L87" s="545"/>
      <c r="M87" s="545"/>
      <c r="N87" s="545"/>
      <c r="O87" s="545"/>
      <c r="P87" s="545"/>
      <c r="Q87" s="545"/>
      <c r="R87" s="545"/>
      <c r="S87" s="545"/>
    </row>
    <row r="88" spans="1:19">
      <c r="A88">
        <v>650221</v>
      </c>
      <c r="B88" s="559"/>
      <c r="C88" s="560" t="s">
        <v>337</v>
      </c>
      <c r="D88" s="553">
        <f>IF(ISERROR((VLOOKUP(A88,Table1[],5,FALSE)))=FALSE,VLOOKUP(A88,Table1[],5,FALSE),0)</f>
        <v>697680</v>
      </c>
      <c r="E88" s="565"/>
      <c r="F88" s="565"/>
      <c r="G88" s="565"/>
      <c r="H88" s="565"/>
      <c r="I88" s="565"/>
      <c r="K88" s="545"/>
      <c r="L88" s="545"/>
      <c r="M88" s="545"/>
      <c r="N88" s="545"/>
      <c r="O88" s="545"/>
      <c r="P88" s="545"/>
      <c r="Q88" s="545"/>
      <c r="R88" s="545"/>
      <c r="S88" s="545"/>
    </row>
    <row r="89" spans="1:19">
      <c r="A89">
        <v>650222</v>
      </c>
      <c r="B89" s="559"/>
      <c r="C89" s="560" t="s">
        <v>338</v>
      </c>
      <c r="D89" s="553">
        <f>IF(ISERROR((VLOOKUP(A89,Table1[],5,FALSE)))=FALSE,VLOOKUP(A89,Table1[],5,FALSE),0)</f>
        <v>244860</v>
      </c>
      <c r="E89" s="565"/>
      <c r="F89" s="565"/>
      <c r="G89" s="565"/>
      <c r="H89" s="565"/>
      <c r="I89" s="565"/>
      <c r="K89" s="545"/>
      <c r="L89" s="545"/>
      <c r="M89" s="545"/>
      <c r="N89" s="545"/>
      <c r="O89" s="545"/>
      <c r="P89" s="545"/>
      <c r="Q89" s="545"/>
      <c r="R89" s="545"/>
      <c r="S89" s="545"/>
    </row>
    <row r="90" spans="1:19">
      <c r="A90">
        <v>650223</v>
      </c>
      <c r="B90" s="559"/>
      <c r="C90" s="560" t="s">
        <v>339</v>
      </c>
      <c r="D90" s="553">
        <f>IF(ISERROR((VLOOKUP(A90,Table1[],5,FALSE)))=FALSE,VLOOKUP(A90,Table1[],5,FALSE),0)</f>
        <v>322245</v>
      </c>
      <c r="E90" s="565"/>
      <c r="F90" s="565"/>
      <c r="G90" s="565"/>
      <c r="H90" s="565"/>
      <c r="I90" s="565"/>
      <c r="K90" s="545"/>
      <c r="L90" s="545"/>
      <c r="M90" s="545"/>
      <c r="N90" s="545"/>
      <c r="O90" s="545"/>
      <c r="P90" s="545"/>
      <c r="Q90" s="545"/>
      <c r="R90" s="545"/>
      <c r="S90" s="545"/>
    </row>
    <row r="91" spans="1:19">
      <c r="A91">
        <v>650224</v>
      </c>
      <c r="B91" s="559"/>
      <c r="C91" s="560" t="s">
        <v>340</v>
      </c>
      <c r="D91" s="553">
        <f>IF(ISERROR((VLOOKUP(A91,Table1[],5,FALSE)))=FALSE,VLOOKUP(A91,Table1[],5,FALSE),0)</f>
        <v>266987.36</v>
      </c>
      <c r="E91" s="565"/>
      <c r="F91" s="565"/>
      <c r="G91" s="565"/>
      <c r="H91" s="565"/>
      <c r="I91" s="565"/>
      <c r="K91" s="545">
        <f>D91</f>
        <v>266987.36</v>
      </c>
      <c r="L91" s="545">
        <f>K91</f>
        <v>266987.36</v>
      </c>
      <c r="M91" s="545">
        <f>L91</f>
        <v>266987.36</v>
      </c>
      <c r="N91" s="545">
        <f>D91</f>
        <v>266987.36</v>
      </c>
      <c r="O91" s="545">
        <f t="shared" ref="O91:S92" si="11">N91</f>
        <v>266987.36</v>
      </c>
      <c r="P91" s="545">
        <f t="shared" si="11"/>
        <v>266987.36</v>
      </c>
      <c r="Q91" s="545">
        <f t="shared" si="11"/>
        <v>266987.36</v>
      </c>
      <c r="R91" s="545">
        <f t="shared" si="11"/>
        <v>266987.36</v>
      </c>
      <c r="S91" s="545">
        <f t="shared" si="11"/>
        <v>266987.36</v>
      </c>
    </row>
    <row r="92" spans="1:19">
      <c r="A92">
        <v>650225</v>
      </c>
      <c r="B92" s="559"/>
      <c r="C92" s="560" t="s">
        <v>341</v>
      </c>
      <c r="D92" s="553">
        <f>IF(ISERROR((VLOOKUP(A92,Table1[],5,FALSE)))=FALSE,VLOOKUP(A92,Table1[],5,FALSE),0)</f>
        <v>259590</v>
      </c>
      <c r="E92" s="565"/>
      <c r="F92" s="565"/>
      <c r="G92" s="565"/>
      <c r="H92" s="565"/>
      <c r="I92" s="565"/>
      <c r="K92" s="545">
        <f>D92</f>
        <v>259590</v>
      </c>
      <c r="L92" s="545">
        <f>K92</f>
        <v>259590</v>
      </c>
      <c r="M92" s="545">
        <f>L92</f>
        <v>259590</v>
      </c>
      <c r="N92" s="545">
        <f>D92</f>
        <v>259590</v>
      </c>
      <c r="O92" s="545">
        <f t="shared" si="11"/>
        <v>259590</v>
      </c>
      <c r="P92" s="545">
        <f t="shared" si="11"/>
        <v>259590</v>
      </c>
      <c r="Q92" s="545">
        <f t="shared" si="11"/>
        <v>259590</v>
      </c>
      <c r="R92" s="545">
        <f t="shared" si="11"/>
        <v>259590</v>
      </c>
      <c r="S92" s="545">
        <f t="shared" si="11"/>
        <v>259590</v>
      </c>
    </row>
    <row r="93" spans="1:19">
      <c r="A93">
        <v>650226</v>
      </c>
      <c r="B93" s="559"/>
      <c r="C93" s="560" t="s">
        <v>342</v>
      </c>
      <c r="D93" s="553">
        <f>IF(ISERROR((VLOOKUP(A93,Table1[],5,FALSE)))=FALSE,VLOOKUP(A93,Table1[],5,FALSE),0)</f>
        <v>301472.42</v>
      </c>
      <c r="E93" s="565"/>
      <c r="F93" s="565"/>
      <c r="G93" s="565"/>
      <c r="H93" s="565"/>
      <c r="I93" s="565"/>
      <c r="K93" s="545"/>
      <c r="L93" s="545"/>
      <c r="M93" s="545"/>
      <c r="N93" s="545"/>
      <c r="O93" s="545"/>
      <c r="P93" s="545"/>
      <c r="Q93" s="545"/>
      <c r="R93" s="545"/>
      <c r="S93" s="545"/>
    </row>
    <row r="94" spans="1:19">
      <c r="A94">
        <v>650227</v>
      </c>
      <c r="B94" s="559"/>
      <c r="C94" s="560" t="s">
        <v>343</v>
      </c>
      <c r="D94" s="553">
        <f>IF(ISERROR((VLOOKUP(A94,Table1[],5,FALSE)))=FALSE,VLOOKUP(A94,Table1[],5,FALSE),0)</f>
        <v>114528.89</v>
      </c>
      <c r="E94" s="565"/>
      <c r="F94" s="565"/>
      <c r="G94" s="565"/>
      <c r="H94" s="565"/>
      <c r="I94" s="565"/>
      <c r="K94" s="545"/>
      <c r="L94" s="545"/>
      <c r="M94" s="545"/>
      <c r="N94" s="545"/>
      <c r="O94" s="545"/>
      <c r="P94" s="545"/>
      <c r="Q94" s="545"/>
      <c r="R94" s="545"/>
      <c r="S94" s="545"/>
    </row>
    <row r="95" spans="1:19">
      <c r="A95">
        <v>650228</v>
      </c>
      <c r="B95" s="559"/>
      <c r="C95" s="560" t="s">
        <v>344</v>
      </c>
      <c r="D95" s="553">
        <f>IF(ISERROR((VLOOKUP(A95,Table1[],5,FALSE)))=FALSE,VLOOKUP(A95,Table1[],5,FALSE),0)</f>
        <v>457919.5</v>
      </c>
      <c r="E95" s="565"/>
      <c r="F95" s="565"/>
      <c r="G95" s="565"/>
      <c r="H95" s="565"/>
      <c r="I95" s="565"/>
      <c r="K95" s="545"/>
      <c r="L95" s="545"/>
      <c r="M95" s="545"/>
      <c r="N95" s="545"/>
      <c r="O95" s="545"/>
      <c r="P95" s="545"/>
      <c r="Q95" s="545"/>
      <c r="R95" s="545"/>
      <c r="S95" s="545"/>
    </row>
    <row r="96" spans="1:19">
      <c r="A96">
        <v>650300</v>
      </c>
      <c r="B96" s="559"/>
      <c r="C96" s="560" t="s">
        <v>252</v>
      </c>
      <c r="D96" s="553">
        <f>IF(ISERROR((VLOOKUP(A96,Table1[],5,FALSE)))=FALSE,VLOOKUP(A96,Table1[],5,FALSE),0)</f>
        <v>877500</v>
      </c>
      <c r="E96" s="565"/>
      <c r="F96" s="565"/>
      <c r="G96" s="565"/>
      <c r="H96" s="565"/>
      <c r="I96" s="565"/>
      <c r="K96" s="545"/>
      <c r="L96" s="545"/>
      <c r="M96" s="545"/>
      <c r="N96" s="545"/>
      <c r="O96" s="545"/>
      <c r="P96" s="545"/>
      <c r="Q96" s="545"/>
      <c r="R96" s="545"/>
      <c r="S96" s="545"/>
    </row>
    <row r="97" spans="1:19">
      <c r="A97">
        <v>650301</v>
      </c>
      <c r="B97" s="559"/>
      <c r="C97" s="560" t="s">
        <v>253</v>
      </c>
      <c r="D97" s="553">
        <f>IF(ISERROR((VLOOKUP(A97,Table1[],5,FALSE)))=FALSE,VLOOKUP(A97,Table1[],5,FALSE),0)</f>
        <v>562590</v>
      </c>
      <c r="E97" s="565"/>
      <c r="F97" s="565"/>
      <c r="G97" s="565"/>
      <c r="H97" s="565"/>
      <c r="I97" s="565"/>
      <c r="K97" s="545"/>
      <c r="L97" s="545"/>
      <c r="M97" s="545"/>
      <c r="N97" s="545"/>
      <c r="O97" s="545"/>
      <c r="P97" s="545"/>
      <c r="Q97" s="545"/>
      <c r="R97" s="545"/>
      <c r="S97" s="545"/>
    </row>
    <row r="98" spans="1:19">
      <c r="A98">
        <v>650302</v>
      </c>
      <c r="B98" s="559"/>
      <c r="C98" s="560" t="s">
        <v>254</v>
      </c>
      <c r="D98" s="553">
        <f>IF(ISERROR((VLOOKUP(A98,Table1[],5,FALSE)))=FALSE,VLOOKUP(A98,Table1[],5,FALSE),0)</f>
        <v>720656.04</v>
      </c>
      <c r="E98" s="565"/>
      <c r="F98" s="565"/>
      <c r="G98" s="565"/>
      <c r="H98" s="565"/>
      <c r="I98" s="565"/>
      <c r="K98" s="545"/>
      <c r="L98" s="545"/>
      <c r="M98" s="545"/>
      <c r="N98" s="545"/>
      <c r="O98" s="545"/>
      <c r="P98" s="545"/>
      <c r="Q98" s="545"/>
      <c r="R98" s="545"/>
      <c r="S98" s="545"/>
    </row>
    <row r="99" spans="1:19">
      <c r="A99">
        <v>650303</v>
      </c>
      <c r="B99" s="559"/>
      <c r="C99" s="560" t="s">
        <v>255</v>
      </c>
      <c r="D99" s="553">
        <f>IF(ISERROR((VLOOKUP(A99,Table1[],5,FALSE)))=FALSE,VLOOKUP(A99,Table1[],5,FALSE),0)</f>
        <v>337323.65</v>
      </c>
      <c r="E99" s="565"/>
      <c r="F99" s="565"/>
      <c r="G99" s="565"/>
      <c r="H99" s="565"/>
      <c r="I99" s="565"/>
      <c r="K99" s="545"/>
      <c r="L99" s="545"/>
      <c r="M99" s="545"/>
      <c r="N99" s="545"/>
      <c r="O99" s="545"/>
      <c r="P99" s="545"/>
      <c r="Q99" s="545"/>
      <c r="R99" s="545"/>
      <c r="S99" s="545"/>
    </row>
    <row r="100" spans="1:19">
      <c r="A100">
        <v>650304</v>
      </c>
      <c r="B100" s="559"/>
      <c r="C100" s="560" t="s">
        <v>256</v>
      </c>
      <c r="D100" s="553">
        <f>IF(ISERROR((VLOOKUP(A100,Table1[],5,FALSE)))=FALSE,VLOOKUP(A100,Table1[],5,FALSE),0)</f>
        <v>343971.8</v>
      </c>
      <c r="E100" s="565"/>
      <c r="F100" s="565"/>
      <c r="G100" s="565"/>
      <c r="H100" s="565"/>
      <c r="I100" s="565"/>
      <c r="K100" s="545"/>
      <c r="L100" s="545"/>
      <c r="M100" s="545"/>
      <c r="N100" s="545"/>
      <c r="O100" s="545"/>
      <c r="P100" s="545"/>
      <c r="Q100" s="545"/>
      <c r="R100" s="545"/>
      <c r="S100" s="545"/>
    </row>
    <row r="101" spans="1:19">
      <c r="A101">
        <v>650305</v>
      </c>
      <c r="B101" s="559"/>
      <c r="C101" s="560" t="s">
        <v>257</v>
      </c>
      <c r="D101" s="553">
        <f>IF(ISERROR((VLOOKUP(A101,Table1[],5,FALSE)))=FALSE,VLOOKUP(A101,Table1[],5,FALSE),0)</f>
        <v>1491021</v>
      </c>
      <c r="E101" s="565"/>
      <c r="F101" s="565"/>
      <c r="G101" s="565"/>
      <c r="H101" s="565"/>
      <c r="I101" s="565"/>
      <c r="K101" s="545"/>
      <c r="L101" s="545"/>
      <c r="M101" s="545"/>
      <c r="N101" s="545"/>
      <c r="O101" s="545"/>
      <c r="P101" s="545"/>
      <c r="Q101" s="545"/>
      <c r="R101" s="545"/>
      <c r="S101" s="545"/>
    </row>
    <row r="102" spans="1:19">
      <c r="A102">
        <v>650306</v>
      </c>
      <c r="B102" s="559"/>
      <c r="C102" s="560" t="s">
        <v>258</v>
      </c>
      <c r="D102" s="553">
        <f>IF(ISERROR((VLOOKUP(A102,Table1[],5,FALSE)))=FALSE,VLOOKUP(A102,Table1[],5,FALSE),0)</f>
        <v>345675</v>
      </c>
      <c r="E102" s="565"/>
      <c r="F102" s="565"/>
      <c r="G102" s="565"/>
      <c r="H102" s="565"/>
      <c r="I102" s="565"/>
      <c r="K102" s="545">
        <f>D102</f>
        <v>345675</v>
      </c>
      <c r="L102" s="545">
        <f>K102</f>
        <v>345675</v>
      </c>
      <c r="M102" s="545">
        <f>L102</f>
        <v>345675</v>
      </c>
      <c r="N102" s="545">
        <f>D102</f>
        <v>345675</v>
      </c>
      <c r="O102" s="545">
        <f t="shared" ref="O102:S103" si="12">N102</f>
        <v>345675</v>
      </c>
      <c r="P102" s="545">
        <f t="shared" si="12"/>
        <v>345675</v>
      </c>
      <c r="Q102" s="545">
        <f t="shared" si="12"/>
        <v>345675</v>
      </c>
      <c r="R102" s="545">
        <f t="shared" si="12"/>
        <v>345675</v>
      </c>
      <c r="S102" s="545">
        <f t="shared" si="12"/>
        <v>345675</v>
      </c>
    </row>
    <row r="103" spans="1:19">
      <c r="A103">
        <v>650307</v>
      </c>
      <c r="B103" s="559"/>
      <c r="C103" s="560" t="s">
        <v>345</v>
      </c>
      <c r="D103" s="553">
        <f>IF(ISERROR((VLOOKUP(A103,Table1[],5,FALSE)))=FALSE,VLOOKUP(A103,Table1[],5,FALSE),0)</f>
        <v>378028.77</v>
      </c>
      <c r="E103" s="565"/>
      <c r="F103" s="565"/>
      <c r="G103" s="565"/>
      <c r="H103" s="565"/>
      <c r="I103" s="565"/>
      <c r="K103" s="545">
        <f>D103</f>
        <v>378028.77</v>
      </c>
      <c r="L103" s="545">
        <f>K103</f>
        <v>378028.77</v>
      </c>
      <c r="M103" s="545">
        <f>L103</f>
        <v>378028.77</v>
      </c>
      <c r="N103" s="545">
        <f>D103</f>
        <v>378028.77</v>
      </c>
      <c r="O103" s="545">
        <f t="shared" si="12"/>
        <v>378028.77</v>
      </c>
      <c r="P103" s="545">
        <f t="shared" si="12"/>
        <v>378028.77</v>
      </c>
      <c r="Q103" s="545">
        <f t="shared" si="12"/>
        <v>378028.77</v>
      </c>
      <c r="R103" s="545">
        <f t="shared" si="12"/>
        <v>378028.77</v>
      </c>
      <c r="S103" s="545">
        <f t="shared" si="12"/>
        <v>378028.77</v>
      </c>
    </row>
    <row r="104" spans="1:19">
      <c r="A104">
        <v>650308</v>
      </c>
      <c r="B104" s="559"/>
      <c r="C104" s="560" t="s">
        <v>346</v>
      </c>
      <c r="D104" s="553">
        <f>IF(ISERROR((VLOOKUP(A104,Table1[],5,FALSE)))=FALSE,VLOOKUP(A104,Table1[],5,FALSE),0)</f>
        <v>426651.23</v>
      </c>
      <c r="E104" s="565"/>
      <c r="F104" s="565"/>
      <c r="G104" s="565"/>
      <c r="H104" s="565"/>
      <c r="I104" s="565"/>
      <c r="K104" s="545">
        <f t="shared" ref="K104:S105" si="13">$D104*(1+$C$155)^(K$2-$D$2)</f>
        <v>418285.51960784307</v>
      </c>
      <c r="L104" s="545">
        <f t="shared" si="13"/>
        <v>426651.23</v>
      </c>
      <c r="M104" s="545">
        <f t="shared" si="13"/>
        <v>435184.25459999999</v>
      </c>
      <c r="N104" s="545">
        <f t="shared" si="13"/>
        <v>443887.93969199999</v>
      </c>
      <c r="O104" s="545">
        <f t="shared" si="13"/>
        <v>452765.69848583994</v>
      </c>
      <c r="P104" s="545">
        <f t="shared" si="13"/>
        <v>461821.01245555677</v>
      </c>
      <c r="Q104" s="545">
        <f t="shared" si="13"/>
        <v>471057.43270466791</v>
      </c>
      <c r="R104" s="545">
        <f t="shared" si="13"/>
        <v>480478.58135876129</v>
      </c>
      <c r="S104" s="545">
        <f t="shared" si="13"/>
        <v>490088.15298593644</v>
      </c>
    </row>
    <row r="105" spans="1:19">
      <c r="A105">
        <v>650309</v>
      </c>
      <c r="B105" s="559"/>
      <c r="C105" s="560" t="s">
        <v>347</v>
      </c>
      <c r="D105" s="553">
        <f>IF(ISERROR((VLOOKUP(A105,Table1[],5,FALSE)))=FALSE,VLOOKUP(A105,Table1[],5,FALSE),0)</f>
        <v>539250.59</v>
      </c>
      <c r="E105" s="565"/>
      <c r="F105" s="565"/>
      <c r="G105" s="565"/>
      <c r="H105" s="565"/>
      <c r="I105" s="565"/>
      <c r="K105" s="545">
        <f t="shared" si="13"/>
        <v>528677.04901960783</v>
      </c>
      <c r="L105" s="545">
        <f t="shared" si="13"/>
        <v>539250.59</v>
      </c>
      <c r="M105" s="545">
        <f t="shared" si="13"/>
        <v>550035.60179999995</v>
      </c>
      <c r="N105" s="545">
        <f t="shared" si="13"/>
        <v>561036.31383599993</v>
      </c>
      <c r="O105" s="545">
        <f t="shared" si="13"/>
        <v>572257.04011271987</v>
      </c>
      <c r="P105" s="545">
        <f t="shared" si="13"/>
        <v>583702.18091497431</v>
      </c>
      <c r="Q105" s="545">
        <f t="shared" si="13"/>
        <v>595376.22453327384</v>
      </c>
      <c r="R105" s="545">
        <f t="shared" si="13"/>
        <v>607283.74902393937</v>
      </c>
      <c r="S105" s="545">
        <f t="shared" si="13"/>
        <v>619429.42400441796</v>
      </c>
    </row>
    <row r="106" spans="1:19">
      <c r="A106">
        <v>650310</v>
      </c>
      <c r="B106" s="559"/>
      <c r="C106" s="560" t="s">
        <v>348</v>
      </c>
      <c r="D106" s="553">
        <f>IF(ISERROR((VLOOKUP(A106,Table1[],5,FALSE)))=FALSE,VLOOKUP(A106,Table1[],5,FALSE),0)</f>
        <v>7102.73</v>
      </c>
      <c r="E106" s="565"/>
      <c r="F106" s="565"/>
      <c r="G106" s="565"/>
      <c r="H106" s="565"/>
      <c r="I106" s="565"/>
      <c r="K106" s="545"/>
      <c r="L106" s="545"/>
      <c r="M106" s="545"/>
      <c r="N106" s="545"/>
      <c r="O106" s="545"/>
      <c r="P106" s="545"/>
      <c r="Q106" s="545"/>
      <c r="R106" s="545"/>
      <c r="S106" s="545"/>
    </row>
    <row r="107" spans="1:19">
      <c r="A107">
        <v>654001</v>
      </c>
      <c r="B107" s="559"/>
      <c r="C107" s="560" t="s">
        <v>246</v>
      </c>
      <c r="D107" s="553">
        <f>IF(ISERROR((VLOOKUP(A107,Table1[],5,FALSE)))=FALSE,VLOOKUP(A107,Table1[],5,FALSE),0)</f>
        <v>79.400000000000006</v>
      </c>
      <c r="E107" s="565"/>
      <c r="F107" s="565"/>
      <c r="G107" s="565"/>
      <c r="H107" s="565"/>
      <c r="I107" s="565"/>
      <c r="K107" s="545"/>
      <c r="L107" s="545"/>
      <c r="M107" s="545"/>
      <c r="N107" s="545"/>
      <c r="O107" s="545"/>
      <c r="P107" s="545"/>
      <c r="Q107" s="545"/>
      <c r="R107" s="545"/>
      <c r="S107" s="545"/>
    </row>
    <row r="108" spans="1:19">
      <c r="A108">
        <v>659001</v>
      </c>
      <c r="B108" s="559"/>
      <c r="C108" s="560" t="s">
        <v>350</v>
      </c>
      <c r="D108" s="553">
        <f>IF(ISERROR((VLOOKUP(A108,Table1[],5,FALSE)))=FALSE,VLOOKUP(A108,Table1[],5,FALSE),0)</f>
        <v>703083.33</v>
      </c>
      <c r="E108" s="565"/>
      <c r="F108" s="565"/>
      <c r="G108" s="565"/>
      <c r="H108" s="565"/>
      <c r="I108" s="565"/>
      <c r="K108" s="545"/>
      <c r="L108" s="545"/>
      <c r="M108" s="545"/>
      <c r="N108" s="545"/>
      <c r="O108" s="545"/>
      <c r="P108" s="545"/>
      <c r="Q108" s="545"/>
      <c r="R108" s="545"/>
      <c r="S108" s="545"/>
    </row>
    <row r="109" spans="1:19">
      <c r="A109">
        <v>659009</v>
      </c>
      <c r="B109" s="559"/>
      <c r="C109" s="560" t="s">
        <v>247</v>
      </c>
      <c r="D109" s="553">
        <f>IF(ISERROR((VLOOKUP(A109,Table1[],5,FALSE)))=FALSE,VLOOKUP(A109,Table1[],5,FALSE),0)</f>
        <v>40420.44</v>
      </c>
      <c r="E109" s="565"/>
      <c r="F109" s="565"/>
      <c r="G109" s="565"/>
      <c r="H109" s="565"/>
      <c r="I109" s="565"/>
      <c r="K109" s="545"/>
      <c r="L109" s="545"/>
      <c r="M109" s="545"/>
      <c r="N109" s="545"/>
      <c r="O109" s="545"/>
      <c r="P109" s="545"/>
      <c r="Q109" s="545"/>
      <c r="R109" s="545"/>
      <c r="S109" s="545"/>
    </row>
    <row r="110" spans="1:19" ht="15" thickBot="1">
      <c r="A110">
        <v>659010</v>
      </c>
      <c r="B110" s="559"/>
      <c r="C110" s="560" t="s">
        <v>248</v>
      </c>
      <c r="D110" s="553">
        <f>IF(ISERROR((VLOOKUP(A110,Table1[],5,FALSE)))=FALSE,VLOOKUP(A110,Table1[],5,FALSE),0)</f>
        <v>0.98</v>
      </c>
      <c r="E110" s="565"/>
      <c r="F110" s="565"/>
      <c r="G110" s="565"/>
      <c r="H110" s="565"/>
      <c r="I110" s="565"/>
      <c r="K110" s="545"/>
      <c r="L110" s="545"/>
      <c r="M110" s="545"/>
      <c r="N110" s="545"/>
      <c r="O110" s="545"/>
      <c r="P110" s="545"/>
      <c r="Q110" s="545"/>
      <c r="R110" s="545"/>
      <c r="S110" s="545"/>
    </row>
    <row r="111" spans="1:19" ht="15" thickBot="1">
      <c r="A111" s="559">
        <v>17</v>
      </c>
      <c r="B111" s="549" t="s">
        <v>7</v>
      </c>
      <c r="C111" s="550" t="str">
        <f>VLOOKUP(A111,[2]RECAP!A:C,3,FALSE)</f>
        <v>Charges diverses &amp; exceptionnelles</v>
      </c>
      <c r="D111" s="557">
        <f t="shared" ref="D111:I111" si="14">SUM(D112)</f>
        <v>2423918.65</v>
      </c>
      <c r="E111" s="557">
        <f t="shared" si="14"/>
        <v>0</v>
      </c>
      <c r="F111" s="557">
        <f t="shared" si="14"/>
        <v>0</v>
      </c>
      <c r="G111" s="557">
        <f t="shared" si="14"/>
        <v>2423918.65</v>
      </c>
      <c r="H111" s="557">
        <f t="shared" si="14"/>
        <v>0</v>
      </c>
      <c r="I111" s="557">
        <f t="shared" si="14"/>
        <v>0</v>
      </c>
      <c r="K111" s="545">
        <f t="shared" ref="K111:S111" si="15">$D111*(1+$C$155)^(K$2-$D$2)</f>
        <v>2376390.833333333</v>
      </c>
      <c r="L111" s="545">
        <f t="shared" si="15"/>
        <v>2423918.65</v>
      </c>
      <c r="M111" s="545">
        <f t="shared" si="15"/>
        <v>2472397.023</v>
      </c>
      <c r="N111" s="545">
        <f t="shared" si="15"/>
        <v>2521844.9634599998</v>
      </c>
      <c r="O111" s="545">
        <f t="shared" si="15"/>
        <v>2572281.8627291997</v>
      </c>
      <c r="P111" s="545">
        <f t="shared" si="15"/>
        <v>2623727.4999837838</v>
      </c>
      <c r="Q111" s="545">
        <f t="shared" si="15"/>
        <v>2676202.0499834595</v>
      </c>
      <c r="R111" s="545">
        <f t="shared" si="15"/>
        <v>2729726.0909831291</v>
      </c>
      <c r="S111" s="545">
        <f t="shared" si="15"/>
        <v>2784320.6128027909</v>
      </c>
    </row>
    <row r="112" spans="1:19" ht="15" thickBot="1">
      <c r="A112" s="558">
        <v>664002</v>
      </c>
      <c r="B112" s="559"/>
      <c r="C112" s="564" t="s">
        <v>418</v>
      </c>
      <c r="D112" s="553">
        <f>IF(ISERROR((VLOOKUP(A112,Table1[],5,FALSE)))=FALSE,VLOOKUP(A112,Table1[],5,FALSE),0)</f>
        <v>2423918.65</v>
      </c>
      <c r="E112" s="565"/>
      <c r="F112" s="565"/>
      <c r="G112" s="565">
        <v>2423918.65</v>
      </c>
      <c r="H112" s="565"/>
      <c r="I112" s="565"/>
      <c r="K112" s="545"/>
      <c r="L112" s="545"/>
      <c r="M112" s="545"/>
      <c r="N112" s="545"/>
      <c r="O112" s="545"/>
      <c r="P112" s="545"/>
      <c r="Q112" s="545"/>
      <c r="R112" s="545"/>
      <c r="S112" s="545"/>
    </row>
    <row r="113" spans="1:20" ht="15" thickBot="1">
      <c r="A113" s="559">
        <v>18</v>
      </c>
      <c r="B113" s="549" t="s">
        <v>7</v>
      </c>
      <c r="C113" s="550" t="str">
        <f>VLOOKUP(A113,[2]RECAP!A:C,3,FALSE)</f>
        <v>Marge Equitable</v>
      </c>
      <c r="D113" s="557">
        <v>0</v>
      </c>
      <c r="E113" s="557">
        <v>0</v>
      </c>
      <c r="F113" s="557">
        <v>0</v>
      </c>
      <c r="G113" s="557">
        <v>0</v>
      </c>
      <c r="H113" s="557">
        <v>0</v>
      </c>
      <c r="I113" s="557">
        <v>0</v>
      </c>
      <c r="N113" s="545">
        <f>[2]RAB!P37</f>
        <v>0</v>
      </c>
      <c r="O113" s="545">
        <f>[2]RAB!Q37</f>
        <v>0</v>
      </c>
      <c r="P113" s="545">
        <f>[2]RAB!R37</f>
        <v>0</v>
      </c>
      <c r="Q113" s="545">
        <f>[2]RAB!S37</f>
        <v>0</v>
      </c>
      <c r="R113" s="545">
        <f>[2]RAB!T37</f>
        <v>0</v>
      </c>
      <c r="S113" s="545">
        <f>[2]RAB!U37</f>
        <v>0</v>
      </c>
    </row>
    <row r="114" spans="1:20" ht="15" thickBot="1">
      <c r="A114">
        <v>19</v>
      </c>
      <c r="B114" s="549" t="s">
        <v>7</v>
      </c>
      <c r="C114" s="550" t="str">
        <f>VLOOKUP(A114,[2]RECAP!A:C,3,FALSE)</f>
        <v>Coûts environnementaux</v>
      </c>
      <c r="D114" s="557"/>
      <c r="E114" s="557"/>
      <c r="F114" s="557"/>
      <c r="G114" s="557"/>
      <c r="H114" s="557"/>
      <c r="I114" s="557"/>
    </row>
    <row r="115" spans="1:20" ht="15" thickBot="1">
      <c r="A115" s="554">
        <v>20</v>
      </c>
      <c r="B115" s="549" t="s">
        <v>7</v>
      </c>
      <c r="C115" s="550" t="str">
        <f>VLOOKUP(A115,[2]RECAP!A:C,3,FALSE)</f>
        <v>Enveloppe Innovation</v>
      </c>
      <c r="D115" s="557">
        <v>0</v>
      </c>
      <c r="E115" s="557">
        <v>0</v>
      </c>
      <c r="F115" s="557">
        <v>0</v>
      </c>
      <c r="G115" s="557">
        <v>0</v>
      </c>
      <c r="H115" s="557">
        <v>0</v>
      </c>
      <c r="I115" s="557">
        <v>0</v>
      </c>
    </row>
    <row r="116" spans="1:20" ht="15" thickBot="1">
      <c r="A116">
        <v>21</v>
      </c>
      <c r="B116" s="549" t="s">
        <v>7</v>
      </c>
      <c r="C116" s="550" t="str">
        <f>VLOOKUP(A116,[2]RECAP!A:C,3,FALSE)</f>
        <v>Risque commercial et impayés</v>
      </c>
      <c r="D116" s="555"/>
      <c r="E116" s="555"/>
      <c r="F116" s="555"/>
      <c r="G116" s="555"/>
      <c r="H116" s="555"/>
      <c r="I116" s="555"/>
      <c r="J116" s="546"/>
      <c r="K116" s="547"/>
      <c r="L116" s="551"/>
      <c r="M116" s="551"/>
      <c r="N116" s="551"/>
      <c r="O116" s="551"/>
      <c r="P116" s="551"/>
      <c r="Q116" s="551"/>
      <c r="R116" s="551"/>
      <c r="S116" s="551"/>
      <c r="T116" s="551"/>
    </row>
    <row r="117" spans="1:20" ht="15" thickBot="1">
      <c r="A117" s="558">
        <v>642001</v>
      </c>
      <c r="B117" s="559"/>
      <c r="C117" s="564" t="s">
        <v>250</v>
      </c>
      <c r="D117" s="553">
        <f>IF(ISERROR((VLOOKUP(A117,Table1[],5,FALSE)))=FALSE,VLOOKUP(A117,Table1[],5,FALSE),0)</f>
        <v>0</v>
      </c>
      <c r="E117" s="565"/>
      <c r="F117" s="565"/>
      <c r="G117" s="565"/>
      <c r="H117" s="565"/>
      <c r="I117" s="565"/>
      <c r="K117" s="545"/>
      <c r="L117" s="545"/>
      <c r="M117" s="545"/>
      <c r="N117" s="545"/>
      <c r="O117" s="545"/>
      <c r="P117" s="545"/>
      <c r="Q117" s="545"/>
      <c r="R117" s="545"/>
      <c r="S117" s="545"/>
    </row>
    <row r="118" spans="1:20" ht="15" thickBot="1">
      <c r="A118">
        <v>22</v>
      </c>
      <c r="B118" s="549" t="s">
        <v>7</v>
      </c>
      <c r="C118" s="550" t="s">
        <v>251</v>
      </c>
      <c r="D118" s="557">
        <v>0</v>
      </c>
      <c r="E118" s="557">
        <v>0</v>
      </c>
      <c r="F118" s="557">
        <v>0</v>
      </c>
      <c r="G118" s="557">
        <v>0</v>
      </c>
      <c r="H118" s="557">
        <v>0</v>
      </c>
      <c r="I118" s="557">
        <v>0</v>
      </c>
    </row>
    <row r="119" spans="1:20" ht="15" thickBot="1">
      <c r="A119">
        <v>23</v>
      </c>
      <c r="B119" s="549" t="s">
        <v>7</v>
      </c>
      <c r="C119" s="550" t="s">
        <v>48</v>
      </c>
      <c r="D119" s="557">
        <v>0</v>
      </c>
      <c r="E119" s="557">
        <v>0</v>
      </c>
      <c r="F119" s="557">
        <v>0</v>
      </c>
      <c r="G119" s="557">
        <v>0</v>
      </c>
      <c r="H119" s="557">
        <v>0</v>
      </c>
      <c r="I119" s="557">
        <v>0</v>
      </c>
    </row>
    <row r="120" spans="1:20" ht="15" thickBot="1">
      <c r="A120" s="554">
        <v>24</v>
      </c>
      <c r="B120" s="549" t="s">
        <v>7</v>
      </c>
      <c r="C120" s="550" t="s">
        <v>452</v>
      </c>
      <c r="D120" s="557">
        <f t="shared" ref="D120:I120" si="16">SUM(D121:D123)</f>
        <v>76954.7</v>
      </c>
      <c r="E120" s="557">
        <f t="shared" si="16"/>
        <v>25202.67</v>
      </c>
      <c r="F120" s="557">
        <f t="shared" si="16"/>
        <v>28303.93</v>
      </c>
      <c r="G120" s="557">
        <f t="shared" si="16"/>
        <v>23448.100000000002</v>
      </c>
      <c r="H120" s="557">
        <f t="shared" si="16"/>
        <v>0</v>
      </c>
      <c r="I120" s="557">
        <f t="shared" si="16"/>
        <v>0</v>
      </c>
    </row>
    <row r="121" spans="1:20">
      <c r="A121" s="558">
        <v>618001</v>
      </c>
      <c r="B121" s="559"/>
      <c r="C121" s="564" t="s">
        <v>216</v>
      </c>
      <c r="D121" s="553">
        <f>IF(ISERROR((VLOOKUP(A121,Table1[],5,FALSE)))=FALSE,VLOOKUP(A121,Table1[],5,FALSE),0)</f>
        <v>62609.42</v>
      </c>
      <c r="E121" s="565">
        <v>20504.59</v>
      </c>
      <c r="F121" s="565">
        <v>23027.74</v>
      </c>
      <c r="G121" s="565">
        <v>19077.09</v>
      </c>
      <c r="H121" s="565"/>
      <c r="I121" s="565"/>
    </row>
    <row r="122" spans="1:20">
      <c r="A122" s="558">
        <v>618003</v>
      </c>
      <c r="B122" s="559"/>
      <c r="C122" s="564" t="s">
        <v>217</v>
      </c>
      <c r="D122" s="553">
        <f>IF(ISERROR((VLOOKUP(A122,Table1[],5,FALSE)))=FALSE,VLOOKUP(A122,Table1[],5,FALSE),0)</f>
        <v>14345.28</v>
      </c>
      <c r="E122" s="565">
        <v>4698.08</v>
      </c>
      <c r="F122" s="565">
        <v>5276.19</v>
      </c>
      <c r="G122" s="565">
        <v>4371.0100000000011</v>
      </c>
      <c r="H122" s="565"/>
      <c r="I122" s="565"/>
    </row>
    <row r="123" spans="1:20" ht="15" thickBot="1">
      <c r="A123" s="558">
        <v>648011</v>
      </c>
      <c r="B123" s="559"/>
      <c r="C123" s="564" t="s">
        <v>218</v>
      </c>
      <c r="D123" s="553">
        <f>IF(ISERROR((VLOOKUP(A123,Table1[],5,FALSE)))=FALSE,VLOOKUP(A123,Table1[],5,FALSE),0)</f>
        <v>0</v>
      </c>
      <c r="E123" s="565"/>
      <c r="F123" s="565"/>
      <c r="G123" s="565"/>
      <c r="H123" s="565"/>
      <c r="I123" s="565"/>
    </row>
    <row r="124" spans="1:20" ht="15" thickBot="1">
      <c r="A124">
        <v>25</v>
      </c>
      <c r="B124" s="549" t="s">
        <v>7</v>
      </c>
      <c r="C124" s="550" t="s">
        <v>49</v>
      </c>
      <c r="D124" s="557">
        <f t="shared" ref="D124:I124" si="17">SUM(D125:D127)</f>
        <v>2132560.2599999998</v>
      </c>
      <c r="E124" s="557">
        <f t="shared" si="17"/>
        <v>0</v>
      </c>
      <c r="F124" s="557">
        <f t="shared" si="17"/>
        <v>1486964.57</v>
      </c>
      <c r="G124" s="557">
        <f t="shared" si="17"/>
        <v>645595.68999999994</v>
      </c>
      <c r="H124" s="557">
        <f t="shared" si="17"/>
        <v>0</v>
      </c>
      <c r="I124" s="557">
        <f t="shared" si="17"/>
        <v>0</v>
      </c>
    </row>
    <row r="125" spans="1:20">
      <c r="A125">
        <v>648032</v>
      </c>
      <c r="B125" s="559"/>
      <c r="C125" s="560" t="s">
        <v>303</v>
      </c>
      <c r="D125" s="553">
        <f>IF(ISERROR((VLOOKUP(A125,Table1[],5,FALSE)))=FALSE,VLOOKUP(A125,Table1[],5,FALSE),0)</f>
        <v>1785519</v>
      </c>
      <c r="E125" s="565"/>
      <c r="F125" s="565">
        <v>1244685.29</v>
      </c>
      <c r="G125" s="565">
        <v>540833.71</v>
      </c>
      <c r="H125" s="565"/>
      <c r="I125" s="565"/>
      <c r="K125" s="545">
        <f>D125</f>
        <v>1785519</v>
      </c>
      <c r="L125" s="545">
        <f>K125</f>
        <v>1785519</v>
      </c>
      <c r="M125" s="545">
        <f>L125</f>
        <v>1785519</v>
      </c>
      <c r="N125" s="545">
        <f>D125</f>
        <v>1785519</v>
      </c>
      <c r="O125" s="545">
        <f>N125</f>
        <v>1785519</v>
      </c>
      <c r="P125" s="545">
        <f>O125</f>
        <v>1785519</v>
      </c>
      <c r="Q125" s="545">
        <f>P125</f>
        <v>1785519</v>
      </c>
      <c r="R125" s="545">
        <f>Q125</f>
        <v>1785519</v>
      </c>
      <c r="S125" s="545">
        <f>R125</f>
        <v>1785519</v>
      </c>
    </row>
    <row r="126" spans="1:20">
      <c r="A126">
        <v>648033</v>
      </c>
      <c r="B126" s="559"/>
      <c r="C126" s="560" t="s">
        <v>304</v>
      </c>
      <c r="D126" s="553">
        <f>IF(ISERROR((VLOOKUP(A126,Table1[],5,FALSE)))=FALSE,VLOOKUP(A126,Table1[],5,FALSE),0)</f>
        <v>1178</v>
      </c>
      <c r="E126" s="565"/>
      <c r="F126" s="565">
        <v>1178</v>
      </c>
      <c r="G126" s="565">
        <v>0</v>
      </c>
      <c r="H126" s="565"/>
      <c r="I126" s="565"/>
      <c r="K126" s="545">
        <f t="shared" ref="K126:S127" si="18">$D126*(1+$C$155)^(K$2-$D$2)</f>
        <v>1154.9019607843136</v>
      </c>
      <c r="L126" s="545">
        <f t="shared" si="18"/>
        <v>1178</v>
      </c>
      <c r="M126" s="545">
        <f t="shared" si="18"/>
        <v>1201.56</v>
      </c>
      <c r="N126" s="545">
        <f t="shared" si="18"/>
        <v>1225.5912000000001</v>
      </c>
      <c r="O126" s="545">
        <f t="shared" si="18"/>
        <v>1250.103024</v>
      </c>
      <c r="P126" s="545">
        <f t="shared" si="18"/>
        <v>1275.10508448</v>
      </c>
      <c r="Q126" s="545">
        <f t="shared" si="18"/>
        <v>1300.6071861696</v>
      </c>
      <c r="R126" s="545">
        <f t="shared" si="18"/>
        <v>1326.619329892992</v>
      </c>
      <c r="S126" s="545">
        <f t="shared" si="18"/>
        <v>1353.1517164908516</v>
      </c>
    </row>
    <row r="127" spans="1:20" ht="15" thickBot="1">
      <c r="A127">
        <v>648034</v>
      </c>
      <c r="B127" s="559"/>
      <c r="C127" s="560" t="s">
        <v>305</v>
      </c>
      <c r="D127" s="553">
        <f>IF(ISERROR((VLOOKUP(A127,Table1[],5,FALSE)))=FALSE,VLOOKUP(A127,Table1[],5,FALSE),0)</f>
        <v>345863.26</v>
      </c>
      <c r="E127" s="565"/>
      <c r="F127" s="565">
        <v>241101.28</v>
      </c>
      <c r="G127" s="565">
        <v>104761.98</v>
      </c>
      <c r="H127" s="565"/>
      <c r="I127" s="565"/>
      <c r="K127" s="545">
        <f t="shared" si="18"/>
        <v>339081.62745098036</v>
      </c>
      <c r="L127" s="545">
        <f t="shared" si="18"/>
        <v>345863.26</v>
      </c>
      <c r="M127" s="545">
        <f t="shared" si="18"/>
        <v>352780.52520000003</v>
      </c>
      <c r="N127" s="545">
        <f t="shared" si="18"/>
        <v>359836.13570400001</v>
      </c>
      <c r="O127" s="545">
        <f t="shared" si="18"/>
        <v>367032.85841807997</v>
      </c>
      <c r="P127" s="545">
        <f t="shared" si="18"/>
        <v>374373.51558644162</v>
      </c>
      <c r="Q127" s="545">
        <f t="shared" si="18"/>
        <v>381860.98589817045</v>
      </c>
      <c r="R127" s="545">
        <f t="shared" si="18"/>
        <v>389498.20561613387</v>
      </c>
      <c r="S127" s="545">
        <f t="shared" si="18"/>
        <v>397288.16972845647</v>
      </c>
    </row>
    <row r="128" spans="1:20" ht="15" thickBot="1">
      <c r="A128">
        <v>26</v>
      </c>
      <c r="B128" s="549" t="s">
        <v>7</v>
      </c>
      <c r="C128" s="550" t="s">
        <v>50</v>
      </c>
      <c r="D128" s="557">
        <f t="shared" ref="D128:I128" si="19">SUM(D129:D129)</f>
        <v>12294790.92</v>
      </c>
      <c r="E128" s="557">
        <f t="shared" si="19"/>
        <v>0</v>
      </c>
      <c r="F128" s="557">
        <f t="shared" si="19"/>
        <v>2102409.2500000023</v>
      </c>
      <c r="G128" s="557">
        <f t="shared" si="19"/>
        <v>10192381.67</v>
      </c>
      <c r="H128" s="557">
        <f t="shared" si="19"/>
        <v>0</v>
      </c>
      <c r="I128" s="557">
        <f t="shared" si="19"/>
        <v>0</v>
      </c>
    </row>
    <row r="129" spans="1:19" ht="15" thickBot="1">
      <c r="A129">
        <v>648035</v>
      </c>
      <c r="B129" s="559"/>
      <c r="C129" s="560" t="s">
        <v>305</v>
      </c>
      <c r="D129" s="553">
        <f>IF(ISERROR((VLOOKUP(A129,Table1[],5,FALSE)))=FALSE,VLOOKUP(A129,Table1[],5,FALSE),0)</f>
        <v>12294790.92</v>
      </c>
      <c r="E129" s="565"/>
      <c r="F129" s="565">
        <v>2102409.2500000023</v>
      </c>
      <c r="G129" s="565">
        <v>10192381.67</v>
      </c>
      <c r="H129" s="565"/>
      <c r="I129" s="565"/>
      <c r="K129" s="545">
        <f t="shared" ref="K129:S129" si="20">$D129*(1+$C$155)^(K$2-$D$2)</f>
        <v>12053716.588235294</v>
      </c>
      <c r="L129" s="545">
        <f t="shared" si="20"/>
        <v>12294790.92</v>
      </c>
      <c r="M129" s="545">
        <f t="shared" si="20"/>
        <v>12540686.738399999</v>
      </c>
      <c r="N129" s="545">
        <f t="shared" si="20"/>
        <v>12791500.473168001</v>
      </c>
      <c r="O129" s="545">
        <f t="shared" si="20"/>
        <v>13047330.482631359</v>
      </c>
      <c r="P129" s="545">
        <f t="shared" si="20"/>
        <v>13308277.092283987</v>
      </c>
      <c r="Q129" s="545">
        <f t="shared" si="20"/>
        <v>13574442.634129668</v>
      </c>
      <c r="R129" s="545">
        <f t="shared" si="20"/>
        <v>13845931.486812262</v>
      </c>
      <c r="S129" s="545">
        <f t="shared" si="20"/>
        <v>14122850.116548503</v>
      </c>
    </row>
    <row r="130" spans="1:19" ht="27" thickBot="1">
      <c r="A130">
        <v>27</v>
      </c>
      <c r="B130" s="549" t="s">
        <v>7</v>
      </c>
      <c r="C130" s="550" t="s">
        <v>11</v>
      </c>
      <c r="D130" s="557">
        <f t="shared" ref="D130:I130" si="21">SUM(D131:D132)</f>
        <v>45370.07</v>
      </c>
      <c r="E130" s="557">
        <f t="shared" si="21"/>
        <v>17135.059999999998</v>
      </c>
      <c r="F130" s="557">
        <f t="shared" si="21"/>
        <v>15442.130000000001</v>
      </c>
      <c r="G130" s="557">
        <f t="shared" si="21"/>
        <v>12792.880000000001</v>
      </c>
      <c r="H130" s="557">
        <f t="shared" si="21"/>
        <v>0</v>
      </c>
      <c r="I130" s="557">
        <f t="shared" si="21"/>
        <v>0</v>
      </c>
    </row>
    <row r="131" spans="1:19">
      <c r="A131" s="558">
        <v>663001</v>
      </c>
      <c r="B131" s="559"/>
      <c r="C131" s="564" t="s">
        <v>229</v>
      </c>
      <c r="D131" s="553">
        <f>IF(ISERROR((VLOOKUP(A131,Table1[],5,FALSE)))=FALSE,VLOOKUP(A131,Table1[],5,FALSE),0)</f>
        <v>13654.24</v>
      </c>
      <c r="E131" s="565">
        <v>6748.1299999999992</v>
      </c>
      <c r="F131" s="565">
        <v>3777.05</v>
      </c>
      <c r="G131" s="565">
        <v>3129.0600000000004</v>
      </c>
      <c r="H131" s="565"/>
      <c r="I131" s="565"/>
      <c r="K131" s="545"/>
      <c r="L131" s="545"/>
      <c r="M131" s="545"/>
      <c r="N131" s="545"/>
      <c r="O131" s="545"/>
      <c r="P131" s="545"/>
      <c r="Q131" s="545"/>
      <c r="R131" s="545"/>
      <c r="S131" s="545"/>
    </row>
    <row r="132" spans="1:19" ht="15" thickBot="1">
      <c r="A132" s="558">
        <v>663003</v>
      </c>
      <c r="B132" s="559"/>
      <c r="C132" s="564" t="s">
        <v>229</v>
      </c>
      <c r="D132" s="553">
        <f>IF(ISERROR((VLOOKUP(A132,Table1[],5,FALSE)))=FALSE,VLOOKUP(A132,Table1[],5,FALSE),0)</f>
        <v>31715.83</v>
      </c>
      <c r="E132" s="565">
        <v>10386.93</v>
      </c>
      <c r="F132" s="565">
        <v>11665.08</v>
      </c>
      <c r="G132" s="565">
        <v>9663.8200000000015</v>
      </c>
      <c r="H132" s="565"/>
      <c r="I132" s="565"/>
      <c r="K132" s="545"/>
      <c r="L132" s="545"/>
      <c r="M132" s="545"/>
      <c r="N132" s="545"/>
      <c r="O132" s="545"/>
      <c r="P132" s="545"/>
      <c r="Q132" s="545"/>
      <c r="R132" s="545"/>
      <c r="S132" s="545"/>
    </row>
    <row r="133" spans="1:19" ht="15" thickBot="1">
      <c r="A133">
        <v>28</v>
      </c>
      <c r="B133" s="549" t="s">
        <v>7</v>
      </c>
      <c r="C133" s="550" t="s">
        <v>453</v>
      </c>
      <c r="D133" s="557">
        <f t="shared" ref="D133:I133" si="22">D134</f>
        <v>0</v>
      </c>
      <c r="E133" s="557">
        <f t="shared" si="22"/>
        <v>0</v>
      </c>
      <c r="F133" s="557">
        <f t="shared" si="22"/>
        <v>0</v>
      </c>
      <c r="G133" s="557">
        <f t="shared" si="22"/>
        <v>0</v>
      </c>
      <c r="H133" s="557">
        <f t="shared" si="22"/>
        <v>0</v>
      </c>
      <c r="I133" s="557">
        <f t="shared" si="22"/>
        <v>0</v>
      </c>
    </row>
    <row r="134" spans="1:19" ht="15" thickBot="1">
      <c r="A134" s="558">
        <v>664001</v>
      </c>
      <c r="B134" s="559"/>
      <c r="C134" s="564" t="s">
        <v>259</v>
      </c>
      <c r="D134" s="553">
        <f>IF(ISERROR((VLOOKUP(A134,Table1[],5,FALSE)))=FALSE,VLOOKUP(A134,Table1[],5,FALSE),0)</f>
        <v>0</v>
      </c>
      <c r="E134" s="565"/>
      <c r="F134" s="565"/>
      <c r="G134" s="565"/>
      <c r="H134" s="565"/>
      <c r="I134" s="565"/>
      <c r="K134" s="545"/>
      <c r="L134" s="545"/>
      <c r="M134" s="545"/>
      <c r="N134" s="545"/>
      <c r="O134" s="545"/>
      <c r="P134" s="545"/>
      <c r="Q134" s="545"/>
      <c r="R134" s="545"/>
      <c r="S134" s="545"/>
    </row>
    <row r="135" spans="1:19" ht="15" thickBot="1">
      <c r="A135">
        <v>29</v>
      </c>
      <c r="B135" s="549" t="s">
        <v>7</v>
      </c>
      <c r="C135" s="550" t="s">
        <v>454</v>
      </c>
      <c r="D135" s="557">
        <f t="shared" ref="D135:I135" si="23">D136</f>
        <v>-2071399</v>
      </c>
      <c r="E135" s="557">
        <f t="shared" si="23"/>
        <v>0</v>
      </c>
      <c r="F135" s="557">
        <f t="shared" si="23"/>
        <v>-1168683.32</v>
      </c>
      <c r="G135" s="557">
        <f t="shared" si="23"/>
        <v>-902715.68</v>
      </c>
      <c r="H135" s="557">
        <f t="shared" si="23"/>
        <v>0</v>
      </c>
      <c r="I135" s="557">
        <f t="shared" si="23"/>
        <v>0</v>
      </c>
    </row>
    <row r="136" spans="1:19" ht="15" thickBot="1">
      <c r="A136">
        <v>656101</v>
      </c>
      <c r="B136" s="559"/>
      <c r="C136" s="560" t="s">
        <v>463</v>
      </c>
      <c r="D136" s="553">
        <f>IF(ISERROR((VLOOKUP(A136,Table1[],5,FALSE)))=FALSE,VLOOKUP(A136,Table1[],5,FALSE),0)</f>
        <v>-2071399</v>
      </c>
      <c r="E136" s="565"/>
      <c r="F136" s="565">
        <v>-1168683.32</v>
      </c>
      <c r="G136" s="565">
        <v>-902715.68</v>
      </c>
      <c r="H136" s="565"/>
      <c r="I136" s="565"/>
      <c r="K136" s="545"/>
      <c r="L136" s="545"/>
      <c r="M136" s="545"/>
      <c r="N136" s="545"/>
      <c r="O136" s="545"/>
      <c r="P136" s="545"/>
      <c r="Q136" s="545"/>
      <c r="R136" s="545"/>
      <c r="S136" s="545"/>
    </row>
    <row r="137" spans="1:19" ht="15" thickBot="1">
      <c r="A137">
        <v>30</v>
      </c>
      <c r="B137" s="549" t="s">
        <v>7</v>
      </c>
      <c r="C137" s="550" t="s">
        <v>73</v>
      </c>
      <c r="D137" s="557">
        <f t="shared" ref="D137:I137" si="24">SUM(D138:D147)</f>
        <v>52768771.259999998</v>
      </c>
      <c r="E137" s="557">
        <f t="shared" si="24"/>
        <v>20326869.120000001</v>
      </c>
      <c r="F137" s="557">
        <f t="shared" si="24"/>
        <v>0</v>
      </c>
      <c r="G137" s="557">
        <f t="shared" si="24"/>
        <v>32441902.140000001</v>
      </c>
      <c r="H137" s="557">
        <f t="shared" si="24"/>
        <v>0</v>
      </c>
      <c r="I137" s="557">
        <f t="shared" si="24"/>
        <v>0</v>
      </c>
    </row>
    <row r="138" spans="1:19">
      <c r="A138" s="558">
        <v>613011</v>
      </c>
      <c r="B138" s="559"/>
      <c r="C138" s="564" t="s">
        <v>230</v>
      </c>
      <c r="D138" s="553">
        <f>IF(ISERROR((VLOOKUP(A138,Table1[],5,FALSE)))=FALSE,VLOOKUP(A138,Table1[],5,FALSE),0)</f>
        <v>17168.259999999998</v>
      </c>
      <c r="E138" s="565">
        <v>17168.259999999998</v>
      </c>
      <c r="F138" s="565"/>
      <c r="G138" s="565"/>
      <c r="H138" s="565"/>
      <c r="I138" s="565"/>
      <c r="K138" s="545">
        <f t="shared" ref="K138:S139" si="25">$D138*(1+$C$155)^(K$2-$D$2)</f>
        <v>16831.627450980392</v>
      </c>
      <c r="L138" s="545">
        <f t="shared" si="25"/>
        <v>17168.259999999998</v>
      </c>
      <c r="M138" s="545">
        <f t="shared" si="25"/>
        <v>17511.625199999999</v>
      </c>
      <c r="N138" s="545">
        <f t="shared" si="25"/>
        <v>17861.857703999998</v>
      </c>
      <c r="O138" s="545">
        <f t="shared" si="25"/>
        <v>18219.094858079996</v>
      </c>
      <c r="P138" s="545">
        <f t="shared" si="25"/>
        <v>18583.476755241598</v>
      </c>
      <c r="Q138" s="545">
        <f t="shared" si="25"/>
        <v>18955.146290346431</v>
      </c>
      <c r="R138" s="545">
        <f t="shared" si="25"/>
        <v>19334.249216153359</v>
      </c>
      <c r="S138" s="545">
        <f t="shared" si="25"/>
        <v>19720.934200476422</v>
      </c>
    </row>
    <row r="139" spans="1:19">
      <c r="A139" s="558">
        <v>613012</v>
      </c>
      <c r="B139" s="559"/>
      <c r="C139" s="564" t="s">
        <v>230</v>
      </c>
      <c r="D139" s="553">
        <f>IF(ISERROR((VLOOKUP(A139,Table1[],5,FALSE)))=FALSE,VLOOKUP(A139,Table1[],5,FALSE),0)</f>
        <v>0</v>
      </c>
      <c r="E139" s="565">
        <v>0</v>
      </c>
      <c r="F139" s="565"/>
      <c r="G139" s="565"/>
      <c r="H139" s="565"/>
      <c r="I139" s="565"/>
      <c r="K139" s="545">
        <f t="shared" si="25"/>
        <v>0</v>
      </c>
      <c r="L139" s="545">
        <f t="shared" si="25"/>
        <v>0</v>
      </c>
      <c r="M139" s="545">
        <f t="shared" si="25"/>
        <v>0</v>
      </c>
      <c r="N139" s="545">
        <f t="shared" si="25"/>
        <v>0</v>
      </c>
      <c r="O139" s="545">
        <f t="shared" si="25"/>
        <v>0</v>
      </c>
      <c r="P139" s="545">
        <f t="shared" si="25"/>
        <v>0</v>
      </c>
      <c r="Q139" s="545">
        <f t="shared" si="25"/>
        <v>0</v>
      </c>
      <c r="R139" s="545">
        <f t="shared" si="25"/>
        <v>0</v>
      </c>
      <c r="S139" s="545">
        <f t="shared" si="25"/>
        <v>0</v>
      </c>
    </row>
    <row r="140" spans="1:19">
      <c r="A140" s="558">
        <v>613013</v>
      </c>
      <c r="B140" s="559"/>
      <c r="C140" s="564" t="s">
        <v>231</v>
      </c>
      <c r="D140" s="553">
        <f>IF(ISERROR((VLOOKUP(A140,Table1[],5,FALSE)))=FALSE,VLOOKUP(A140,Table1[],5,FALSE),0)</f>
        <v>25000</v>
      </c>
      <c r="E140" s="565">
        <v>25000</v>
      </c>
      <c r="F140" s="565"/>
      <c r="G140" s="565"/>
      <c r="H140" s="565"/>
      <c r="I140" s="565"/>
      <c r="K140" s="545"/>
      <c r="L140" s="545"/>
      <c r="M140" s="545"/>
      <c r="N140" s="545"/>
      <c r="O140" s="545"/>
      <c r="P140" s="545"/>
      <c r="Q140" s="545"/>
      <c r="R140" s="545"/>
      <c r="S140" s="545"/>
    </row>
    <row r="141" spans="1:19">
      <c r="A141" s="558">
        <v>613019</v>
      </c>
      <c r="B141" s="559"/>
      <c r="C141" s="564" t="s">
        <v>232</v>
      </c>
      <c r="D141" s="553">
        <f>IF(ISERROR((VLOOKUP(A141,Table1[],5,FALSE)))=FALSE,VLOOKUP(A141,Table1[],5,FALSE),0)</f>
        <v>662.37</v>
      </c>
      <c r="E141" s="565">
        <v>662.37</v>
      </c>
      <c r="F141" s="565"/>
      <c r="G141" s="565"/>
      <c r="H141" s="565"/>
      <c r="I141" s="565"/>
      <c r="K141" s="545"/>
      <c r="L141" s="545"/>
      <c r="M141" s="545"/>
      <c r="N141" s="545"/>
      <c r="O141" s="545"/>
      <c r="P141" s="545"/>
      <c r="Q141" s="545"/>
      <c r="R141" s="545"/>
      <c r="S141" s="545"/>
    </row>
    <row r="142" spans="1:19">
      <c r="A142" s="558">
        <v>613200</v>
      </c>
      <c r="B142" s="559"/>
      <c r="C142" s="564" t="s">
        <v>270</v>
      </c>
      <c r="D142" s="553">
        <f>IF(ISERROR((VLOOKUP(A142,Table1[],5,FALSE)))=FALSE,VLOOKUP(A142,Table1[],5,FALSE),0)</f>
        <v>41580.050000000003</v>
      </c>
      <c r="E142" s="565"/>
      <c r="F142" s="565"/>
      <c r="G142" s="565">
        <v>41580.050000000003</v>
      </c>
      <c r="H142" s="565"/>
      <c r="I142" s="565"/>
      <c r="K142" s="545"/>
      <c r="L142" s="545"/>
      <c r="M142" s="545"/>
      <c r="N142" s="545"/>
      <c r="O142" s="545"/>
      <c r="P142" s="545"/>
      <c r="Q142" s="545"/>
      <c r="R142" s="545"/>
      <c r="S142" s="545"/>
    </row>
    <row r="143" spans="1:19">
      <c r="A143" s="558">
        <v>615107</v>
      </c>
      <c r="B143" s="559"/>
      <c r="C143" s="564" t="s">
        <v>271</v>
      </c>
      <c r="D143" s="553">
        <f>IF(ISERROR((VLOOKUP(A143,Table1[],5,FALSE)))=FALSE,VLOOKUP(A143,Table1[],5,FALSE),0)</f>
        <v>32400322.09</v>
      </c>
      <c r="E143" s="565"/>
      <c r="F143" s="565"/>
      <c r="G143" s="565">
        <v>32400322.09</v>
      </c>
      <c r="H143" s="565"/>
      <c r="I143" s="565"/>
      <c r="K143" s="545"/>
      <c r="L143" s="545"/>
      <c r="M143" s="545"/>
      <c r="N143" s="545"/>
      <c r="O143" s="545"/>
      <c r="P143" s="545"/>
      <c r="Q143" s="545"/>
      <c r="R143" s="545"/>
      <c r="S143" s="545"/>
    </row>
    <row r="144" spans="1:19">
      <c r="A144" s="558">
        <v>640021</v>
      </c>
      <c r="B144" s="559"/>
      <c r="C144" s="564" t="s">
        <v>235</v>
      </c>
      <c r="D144" s="553">
        <f>IF(ISERROR((VLOOKUP(A144,Table1[],5,FALSE)))=FALSE,VLOOKUP(A144,Table1[],5,FALSE),0)</f>
        <v>145151.57999999999</v>
      </c>
      <c r="E144" s="565">
        <v>145151.57999999999</v>
      </c>
      <c r="F144" s="565"/>
      <c r="G144" s="565"/>
      <c r="H144" s="565"/>
      <c r="I144" s="565"/>
      <c r="K144" s="545"/>
      <c r="L144" s="545"/>
      <c r="M144" s="545"/>
      <c r="N144" s="545"/>
      <c r="O144" s="545"/>
      <c r="P144" s="545"/>
      <c r="Q144" s="545"/>
      <c r="R144" s="545"/>
      <c r="S144" s="545"/>
    </row>
    <row r="145" spans="1:19">
      <c r="A145" s="558">
        <v>640022</v>
      </c>
      <c r="B145" s="559"/>
      <c r="C145" s="564" t="s">
        <v>236</v>
      </c>
      <c r="D145" s="553">
        <f>IF(ISERROR((VLOOKUP(A145,Table1[],5,FALSE)))=FALSE,VLOOKUP(A145,Table1[],5,FALSE),0)</f>
        <v>3864.09</v>
      </c>
      <c r="E145" s="565">
        <v>3864.09</v>
      </c>
      <c r="F145" s="565"/>
      <c r="G145" s="565"/>
      <c r="H145" s="565"/>
      <c r="I145" s="565"/>
      <c r="K145" s="545"/>
      <c r="L145" s="545"/>
      <c r="M145" s="545"/>
      <c r="N145" s="545"/>
      <c r="O145" s="545"/>
      <c r="P145" s="545"/>
      <c r="Q145" s="545"/>
      <c r="R145" s="545"/>
      <c r="S145" s="545"/>
    </row>
    <row r="146" spans="1:19">
      <c r="A146" s="558">
        <v>640023</v>
      </c>
      <c r="B146" s="559"/>
      <c r="C146" s="564" t="s">
        <v>237</v>
      </c>
      <c r="D146" s="553">
        <f>IF(ISERROR((VLOOKUP(A146,Table1[],5,FALSE)))=FALSE,VLOOKUP(A146,Table1[],5,FALSE),0)</f>
        <v>20135022.82</v>
      </c>
      <c r="E146" s="565">
        <v>20135022.82</v>
      </c>
      <c r="F146" s="565"/>
      <c r="G146" s="565"/>
      <c r="H146" s="565"/>
      <c r="I146" s="565"/>
      <c r="K146" s="545"/>
      <c r="L146" s="545"/>
      <c r="M146" s="545"/>
      <c r="N146" s="545"/>
      <c r="O146" s="545"/>
      <c r="P146" s="545"/>
      <c r="Q146" s="545"/>
      <c r="R146" s="545"/>
      <c r="S146" s="545"/>
    </row>
    <row r="147" spans="1:19" ht="15" thickBot="1">
      <c r="A147" s="558">
        <v>640024</v>
      </c>
      <c r="B147" s="559"/>
      <c r="C147" s="564" t="s">
        <v>238</v>
      </c>
      <c r="D147" s="553">
        <f>IF(ISERROR((VLOOKUP(A147,Table1[],5,FALSE)))=FALSE,VLOOKUP(A147,Table1[],5,FALSE),0)</f>
        <v>0</v>
      </c>
      <c r="E147" s="565"/>
      <c r="F147" s="565"/>
      <c r="G147" s="565"/>
      <c r="H147" s="565"/>
      <c r="I147" s="565"/>
      <c r="K147" s="545"/>
      <c r="L147" s="545"/>
      <c r="M147" s="545"/>
      <c r="N147" s="545"/>
      <c r="O147" s="545"/>
      <c r="P147" s="545"/>
      <c r="Q147" s="545"/>
      <c r="R147" s="545"/>
      <c r="S147" s="545"/>
    </row>
    <row r="148" spans="1:19" ht="15" thickBot="1">
      <c r="A148">
        <v>31</v>
      </c>
      <c r="B148" s="549" t="s">
        <v>7</v>
      </c>
      <c r="C148" s="550" t="s">
        <v>47</v>
      </c>
      <c r="D148" s="557">
        <f t="shared" ref="D148:I148" si="26">SUM(D149)</f>
        <v>182559.09</v>
      </c>
      <c r="E148" s="557">
        <f t="shared" si="26"/>
        <v>61611.25</v>
      </c>
      <c r="F148" s="557">
        <f t="shared" si="26"/>
        <v>66148.13</v>
      </c>
      <c r="G148" s="557">
        <f t="shared" si="26"/>
        <v>54799.709999999992</v>
      </c>
      <c r="H148" s="557">
        <f t="shared" si="26"/>
        <v>0</v>
      </c>
      <c r="I148" s="557">
        <f t="shared" si="26"/>
        <v>0</v>
      </c>
    </row>
    <row r="149" spans="1:19" ht="15" thickBot="1">
      <c r="A149" s="558">
        <v>613001</v>
      </c>
      <c r="B149" s="559"/>
      <c r="C149" s="564" t="s">
        <v>214</v>
      </c>
      <c r="D149" s="553">
        <f>IF(ISERROR((VLOOKUP(A149,Table1[],5,FALSE)))=FALSE,VLOOKUP(A149,Table1[],5,FALSE),0)</f>
        <v>182559.09</v>
      </c>
      <c r="E149" s="565">
        <v>61611.25</v>
      </c>
      <c r="F149" s="565">
        <v>66148.13</v>
      </c>
      <c r="G149" s="565">
        <v>54799.709999999992</v>
      </c>
      <c r="H149" s="565"/>
      <c r="I149" s="565"/>
      <c r="K149" s="545"/>
      <c r="L149" s="545"/>
      <c r="M149" s="545"/>
      <c r="N149" s="545"/>
      <c r="O149" s="545"/>
      <c r="P149" s="545"/>
      <c r="Q149" s="545"/>
      <c r="R149" s="545"/>
      <c r="S149" s="545"/>
    </row>
    <row r="150" spans="1:19" ht="15" thickBot="1">
      <c r="A150">
        <v>32</v>
      </c>
      <c r="B150" s="549" t="s">
        <v>2</v>
      </c>
      <c r="C150" s="550" t="s">
        <v>485</v>
      </c>
      <c r="D150" s="557">
        <v>0</v>
      </c>
      <c r="E150" s="557">
        <v>0</v>
      </c>
      <c r="F150" s="557">
        <v>0</v>
      </c>
      <c r="G150" s="557">
        <v>0</v>
      </c>
      <c r="H150" s="557">
        <v>0</v>
      </c>
      <c r="I150" s="557">
        <v>0</v>
      </c>
    </row>
    <row r="151" spans="1:19" ht="15" thickBot="1">
      <c r="A151">
        <v>33</v>
      </c>
      <c r="B151" s="549" t="s">
        <v>2</v>
      </c>
      <c r="C151" s="550" t="s">
        <v>46</v>
      </c>
      <c r="D151" s="557">
        <v>0</v>
      </c>
      <c r="E151" s="557">
        <v>0</v>
      </c>
      <c r="F151" s="557">
        <v>0</v>
      </c>
      <c r="G151" s="557">
        <v>0</v>
      </c>
      <c r="H151" s="557">
        <v>0</v>
      </c>
      <c r="I151" s="557">
        <v>0</v>
      </c>
    </row>
    <row r="152" spans="1:19" ht="15" thickBot="1">
      <c r="A152">
        <v>34</v>
      </c>
      <c r="B152" s="549" t="s">
        <v>2</v>
      </c>
      <c r="C152" s="550" t="s">
        <v>471</v>
      </c>
      <c r="D152" s="557">
        <v>0</v>
      </c>
      <c r="E152" s="557">
        <v>0</v>
      </c>
      <c r="F152" s="557">
        <v>0</v>
      </c>
      <c r="G152" s="557">
        <v>0</v>
      </c>
      <c r="H152" s="557">
        <v>0</v>
      </c>
      <c r="I152" s="557">
        <v>0</v>
      </c>
    </row>
    <row r="153" spans="1:19" ht="17" customHeight="1" thickBot="1">
      <c r="B153" s="549"/>
      <c r="C153" s="562" t="s">
        <v>4</v>
      </c>
      <c r="D153" s="555">
        <f t="shared" ref="D153:I153" si="27">SUMIF($B:$B,"CNG",D:D)</f>
        <v>109534440.87</v>
      </c>
      <c r="E153" s="555">
        <f t="shared" si="27"/>
        <v>34232398.728124999</v>
      </c>
      <c r="F153" s="555">
        <f t="shared" si="27"/>
        <v>10872636.092850003</v>
      </c>
      <c r="G153" s="555">
        <f t="shared" si="27"/>
        <v>64429406.049025007</v>
      </c>
      <c r="H153" s="555">
        <f t="shared" si="27"/>
        <v>0</v>
      </c>
      <c r="I153" s="555">
        <f t="shared" si="27"/>
        <v>0</v>
      </c>
      <c r="K153" s="555">
        <f>SUMIF($B:$B,"CNG",K:K)</f>
        <v>30295094.050784316</v>
      </c>
      <c r="L153" s="557">
        <f t="shared" ref="L153:S153" si="28">L5+L9+L15+L10+L13+L14+L21+L28+L31+L111</f>
        <v>88279745.520000011</v>
      </c>
      <c r="M153" s="557">
        <f t="shared" si="28"/>
        <v>86860852.398600012</v>
      </c>
      <c r="N153" s="557">
        <f t="shared" si="28"/>
        <v>87549581.414772004</v>
      </c>
      <c r="O153" s="557">
        <f t="shared" si="28"/>
        <v>88246085.011267439</v>
      </c>
      <c r="P153" s="557">
        <f t="shared" si="28"/>
        <v>89050518.679692805</v>
      </c>
      <c r="Q153" s="557">
        <f t="shared" si="28"/>
        <v>89763041.02148664</v>
      </c>
      <c r="R153" s="557">
        <f t="shared" si="28"/>
        <v>90583813.81011638</v>
      </c>
      <c r="S153" s="557">
        <f t="shared" si="28"/>
        <v>91313002.054518715</v>
      </c>
    </row>
    <row r="155" spans="1:19">
      <c r="A155" s="2406" t="s">
        <v>137</v>
      </c>
      <c r="B155" s="2406"/>
      <c r="C155" s="556">
        <v>0.02</v>
      </c>
      <c r="F155" s="706" t="s">
        <v>462</v>
      </c>
      <c r="G155" s="721">
        <f>SUM(E153:I153)</f>
        <v>109534440.87</v>
      </c>
    </row>
  </sheetData>
  <autoFilter ref="A2:T153"/>
  <mergeCells count="1">
    <mergeCell ref="A155:B155"/>
  </mergeCells>
  <pageMargins left="0.7" right="0.7" top="0.75" bottom="0.75" header="0.3" footer="0.3"/>
  <pageSetup paperSize="9" scale="43" fitToHeight="0" orientation="landscape"/>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enableFormatConditionsCalculation="0">
    <tabColor theme="5"/>
    <pageSetUpPr fitToPage="1"/>
  </sheetPr>
  <dimension ref="A2:T40"/>
  <sheetViews>
    <sheetView topLeftCell="A3" zoomScale="120" zoomScaleNormal="120" zoomScalePageLayoutView="120" workbookViewId="0">
      <selection activeCell="C23" sqref="A23:C23"/>
    </sheetView>
  </sheetViews>
  <sheetFormatPr baseColWidth="10" defaultColWidth="11.5" defaultRowHeight="14" x14ac:dyDescent="0"/>
  <cols>
    <col min="1" max="1" width="7" bestFit="1" customWidth="1"/>
    <col min="2" max="2" width="7" customWidth="1"/>
    <col min="3" max="3" width="42.1640625" bestFit="1" customWidth="1"/>
    <col min="4" max="9" width="18.83203125" customWidth="1"/>
    <col min="11" max="11" width="14" bestFit="1" customWidth="1"/>
    <col min="12" max="13" width="14.33203125" bestFit="1" customWidth="1"/>
    <col min="14" max="19" width="14.1640625" bestFit="1" customWidth="1"/>
  </cols>
  <sheetData>
    <row r="2" spans="1:19" ht="15" thickBot="1">
      <c r="D2">
        <v>2019</v>
      </c>
      <c r="E2" s="545" t="s">
        <v>0</v>
      </c>
      <c r="F2" s="545" t="s">
        <v>1</v>
      </c>
      <c r="G2" s="548" t="s">
        <v>113</v>
      </c>
      <c r="H2" s="548" t="s">
        <v>114</v>
      </c>
      <c r="I2" s="548" t="s">
        <v>115</v>
      </c>
      <c r="K2">
        <v>2018</v>
      </c>
      <c r="L2">
        <v>2019</v>
      </c>
      <c r="M2">
        <v>2020</v>
      </c>
      <c r="N2">
        <v>2021</v>
      </c>
      <c r="O2">
        <v>2022</v>
      </c>
      <c r="P2">
        <v>2023</v>
      </c>
      <c r="Q2">
        <v>2024</v>
      </c>
      <c r="R2">
        <v>2025</v>
      </c>
      <c r="S2">
        <v>2026</v>
      </c>
    </row>
    <row r="3" spans="1:19" ht="15" thickBot="1">
      <c r="A3">
        <v>1</v>
      </c>
      <c r="B3" s="637" t="s">
        <v>456</v>
      </c>
      <c r="C3" s="550" t="str">
        <f>VLOOKUP(A3,[2]RECAP!A:C,3,FALSE)</f>
        <v>Achat de matières premières &amp; fournitures</v>
      </c>
      <c r="D3" s="557">
        <v>0</v>
      </c>
      <c r="E3" s="557">
        <v>0</v>
      </c>
      <c r="F3" s="557">
        <v>0</v>
      </c>
      <c r="G3" s="557">
        <v>0</v>
      </c>
      <c r="H3" s="557">
        <v>0</v>
      </c>
      <c r="I3" s="557">
        <v>0</v>
      </c>
      <c r="K3" s="545">
        <f t="shared" ref="K3:S12" si="0">$D3*(1+$C$40)^(K$2-$D$2)</f>
        <v>0</v>
      </c>
      <c r="L3" s="545">
        <f t="shared" si="0"/>
        <v>0</v>
      </c>
      <c r="M3" s="545">
        <f t="shared" si="0"/>
        <v>0</v>
      </c>
      <c r="N3" s="545">
        <f t="shared" si="0"/>
        <v>0</v>
      </c>
      <c r="O3" s="545">
        <f t="shared" si="0"/>
        <v>0</v>
      </c>
      <c r="P3" s="545">
        <f t="shared" si="0"/>
        <v>0</v>
      </c>
      <c r="Q3" s="545">
        <f t="shared" si="0"/>
        <v>0</v>
      </c>
      <c r="R3" s="545">
        <f t="shared" si="0"/>
        <v>0</v>
      </c>
      <c r="S3" s="545">
        <f t="shared" si="0"/>
        <v>0</v>
      </c>
    </row>
    <row r="4" spans="1:19" ht="15" thickBot="1">
      <c r="A4">
        <v>2</v>
      </c>
      <c r="B4" s="637" t="s">
        <v>456</v>
      </c>
      <c r="C4" s="550" t="str">
        <f>VLOOKUP(A4,[2]RECAP!A:C,3,FALSE)</f>
        <v>Achats d'énergies</v>
      </c>
      <c r="D4" s="557">
        <v>0</v>
      </c>
      <c r="E4" s="557">
        <v>0</v>
      </c>
      <c r="F4" s="557">
        <v>0</v>
      </c>
      <c r="G4" s="557">
        <v>0</v>
      </c>
      <c r="H4" s="557">
        <v>0</v>
      </c>
      <c r="I4" s="557">
        <v>0</v>
      </c>
      <c r="K4" s="545">
        <f t="shared" si="0"/>
        <v>0</v>
      </c>
      <c r="L4" s="545">
        <f t="shared" si="0"/>
        <v>0</v>
      </c>
      <c r="M4" s="545">
        <f t="shared" si="0"/>
        <v>0</v>
      </c>
      <c r="N4" s="545">
        <f t="shared" si="0"/>
        <v>0</v>
      </c>
      <c r="O4" s="545">
        <f t="shared" si="0"/>
        <v>0</v>
      </c>
      <c r="P4" s="545">
        <f t="shared" si="0"/>
        <v>0</v>
      </c>
      <c r="Q4" s="545">
        <f t="shared" si="0"/>
        <v>0</v>
      </c>
      <c r="R4" s="545">
        <f t="shared" si="0"/>
        <v>0</v>
      </c>
      <c r="S4" s="545">
        <f t="shared" si="0"/>
        <v>0</v>
      </c>
    </row>
    <row r="5" spans="1:19" ht="15" thickBot="1">
      <c r="A5">
        <v>3</v>
      </c>
      <c r="B5" s="637" t="s">
        <v>456</v>
      </c>
      <c r="C5" s="550" t="str">
        <f>VLOOKUP(A5,[2]RECAP!A:C,3,FALSE)</f>
        <v>Achat de matériels et frais de bureau</v>
      </c>
      <c r="D5" s="557">
        <v>0</v>
      </c>
      <c r="E5" s="557">
        <v>0</v>
      </c>
      <c r="F5" s="557">
        <v>0</v>
      </c>
      <c r="G5" s="557">
        <v>0</v>
      </c>
      <c r="H5" s="557">
        <v>0</v>
      </c>
      <c r="I5" s="557">
        <v>0</v>
      </c>
      <c r="K5" s="545">
        <f t="shared" si="0"/>
        <v>0</v>
      </c>
      <c r="L5" s="545">
        <f t="shared" si="0"/>
        <v>0</v>
      </c>
      <c r="M5" s="545">
        <f t="shared" si="0"/>
        <v>0</v>
      </c>
      <c r="N5" s="545">
        <f t="shared" si="0"/>
        <v>0</v>
      </c>
      <c r="O5" s="545">
        <f t="shared" si="0"/>
        <v>0</v>
      </c>
      <c r="P5" s="545">
        <f t="shared" si="0"/>
        <v>0</v>
      </c>
      <c r="Q5" s="545">
        <f t="shared" si="0"/>
        <v>0</v>
      </c>
      <c r="R5" s="545">
        <f t="shared" si="0"/>
        <v>0</v>
      </c>
      <c r="S5" s="545">
        <f t="shared" si="0"/>
        <v>0</v>
      </c>
    </row>
    <row r="6" spans="1:19" ht="15" thickBot="1">
      <c r="A6">
        <v>4</v>
      </c>
      <c r="B6" s="637" t="s">
        <v>456</v>
      </c>
      <c r="C6" s="550" t="str">
        <f>VLOOKUP(A6,[2]RECAP!A:C,3,FALSE)</f>
        <v>Obligations légales et contractuelles</v>
      </c>
      <c r="D6" s="557">
        <v>0</v>
      </c>
      <c r="E6" s="557">
        <v>0</v>
      </c>
      <c r="F6" s="557">
        <v>0</v>
      </c>
      <c r="G6" s="557">
        <v>0</v>
      </c>
      <c r="H6" s="557">
        <v>0</v>
      </c>
      <c r="I6" s="557">
        <v>0</v>
      </c>
      <c r="K6" s="545">
        <f t="shared" si="0"/>
        <v>0</v>
      </c>
      <c r="L6" s="545">
        <f t="shared" si="0"/>
        <v>0</v>
      </c>
      <c r="M6" s="545">
        <f t="shared" si="0"/>
        <v>0</v>
      </c>
      <c r="N6" s="545">
        <f t="shared" si="0"/>
        <v>0</v>
      </c>
      <c r="O6" s="545">
        <f t="shared" si="0"/>
        <v>0</v>
      </c>
      <c r="P6" s="545">
        <f t="shared" si="0"/>
        <v>0</v>
      </c>
      <c r="Q6" s="545">
        <f t="shared" si="0"/>
        <v>0</v>
      </c>
      <c r="R6" s="545">
        <f t="shared" si="0"/>
        <v>0</v>
      </c>
      <c r="S6" s="545">
        <f t="shared" si="0"/>
        <v>0</v>
      </c>
    </row>
    <row r="7" spans="1:19" ht="15" thickBot="1">
      <c r="A7">
        <v>5</v>
      </c>
      <c r="B7" s="637" t="s">
        <v>456</v>
      </c>
      <c r="C7" s="550" t="str">
        <f>VLOOKUP(A7,[2]RECAP!A:C,3,FALSE)</f>
        <v>Entretien</v>
      </c>
      <c r="D7" s="557">
        <v>0</v>
      </c>
      <c r="E7" s="557">
        <v>0</v>
      </c>
      <c r="F7" s="557">
        <v>0</v>
      </c>
      <c r="G7" s="557">
        <v>0</v>
      </c>
      <c r="H7" s="557">
        <v>0</v>
      </c>
      <c r="I7" s="557">
        <v>0</v>
      </c>
      <c r="K7" s="545">
        <f t="shared" si="0"/>
        <v>0</v>
      </c>
      <c r="L7" s="545">
        <f t="shared" si="0"/>
        <v>0</v>
      </c>
      <c r="M7" s="545">
        <f t="shared" si="0"/>
        <v>0</v>
      </c>
      <c r="N7" s="545">
        <f t="shared" si="0"/>
        <v>0</v>
      </c>
      <c r="O7" s="545">
        <f t="shared" si="0"/>
        <v>0</v>
      </c>
      <c r="P7" s="545">
        <f t="shared" si="0"/>
        <v>0</v>
      </c>
      <c r="Q7" s="545">
        <f t="shared" si="0"/>
        <v>0</v>
      </c>
      <c r="R7" s="545">
        <f t="shared" si="0"/>
        <v>0</v>
      </c>
      <c r="S7" s="545">
        <f t="shared" si="0"/>
        <v>0</v>
      </c>
    </row>
    <row r="8" spans="1:19" ht="15" thickBot="1">
      <c r="A8">
        <v>6</v>
      </c>
      <c r="B8" s="637" t="s">
        <v>456</v>
      </c>
      <c r="C8" s="550" t="str">
        <f>VLOOKUP(A8,[2]RECAP!A:C,3,FALSE)</f>
        <v>Gestion de l'espace public</v>
      </c>
      <c r="D8" s="557">
        <v>0</v>
      </c>
      <c r="E8" s="557">
        <v>0</v>
      </c>
      <c r="F8" s="557">
        <v>0</v>
      </c>
      <c r="G8" s="557">
        <v>0</v>
      </c>
      <c r="H8" s="557">
        <v>0</v>
      </c>
      <c r="I8" s="557">
        <v>0</v>
      </c>
      <c r="K8" s="545">
        <f t="shared" si="0"/>
        <v>0</v>
      </c>
      <c r="L8" s="545">
        <f t="shared" si="0"/>
        <v>0</v>
      </c>
      <c r="M8" s="545">
        <f t="shared" si="0"/>
        <v>0</v>
      </c>
      <c r="N8" s="545">
        <f t="shared" si="0"/>
        <v>0</v>
      </c>
      <c r="O8" s="545">
        <f t="shared" si="0"/>
        <v>0</v>
      </c>
      <c r="P8" s="545">
        <f t="shared" si="0"/>
        <v>0</v>
      </c>
      <c r="Q8" s="545">
        <f t="shared" si="0"/>
        <v>0</v>
      </c>
      <c r="R8" s="545">
        <f t="shared" si="0"/>
        <v>0</v>
      </c>
      <c r="S8" s="545">
        <f t="shared" si="0"/>
        <v>0</v>
      </c>
    </row>
    <row r="9" spans="1:19" ht="15" thickBot="1">
      <c r="A9" s="554">
        <v>7</v>
      </c>
      <c r="B9" s="637" t="s">
        <v>456</v>
      </c>
      <c r="C9" s="550" t="str">
        <f>VLOOKUP(A9,[2]RECAP!A:C,3,FALSE)</f>
        <v>Connexe</v>
      </c>
      <c r="D9" s="557">
        <v>0</v>
      </c>
      <c r="E9" s="557">
        <v>0</v>
      </c>
      <c r="F9" s="557">
        <v>0</v>
      </c>
      <c r="G9" s="557">
        <v>0</v>
      </c>
      <c r="H9" s="557">
        <v>0</v>
      </c>
      <c r="I9" s="557">
        <v>0</v>
      </c>
      <c r="K9" s="545">
        <f t="shared" si="0"/>
        <v>0</v>
      </c>
      <c r="L9" s="545">
        <f t="shared" si="0"/>
        <v>0</v>
      </c>
      <c r="M9" s="545">
        <f t="shared" si="0"/>
        <v>0</v>
      </c>
      <c r="N9" s="545">
        <f t="shared" si="0"/>
        <v>0</v>
      </c>
      <c r="O9" s="545">
        <f t="shared" si="0"/>
        <v>0</v>
      </c>
      <c r="P9" s="545">
        <f t="shared" si="0"/>
        <v>0</v>
      </c>
      <c r="Q9" s="545">
        <f t="shared" si="0"/>
        <v>0</v>
      </c>
      <c r="R9" s="545">
        <f t="shared" si="0"/>
        <v>0</v>
      </c>
      <c r="S9" s="545">
        <f t="shared" si="0"/>
        <v>0</v>
      </c>
    </row>
    <row r="10" spans="1:19" ht="15" thickBot="1">
      <c r="A10">
        <v>8</v>
      </c>
      <c r="B10" s="637" t="s">
        <v>456</v>
      </c>
      <c r="C10" s="550" t="str">
        <f>VLOOKUP(A10,[2]RECAP!A:C,3,FALSE)</f>
        <v>Loyers et charges locatives</v>
      </c>
      <c r="D10" s="557">
        <v>0</v>
      </c>
      <c r="E10" s="557">
        <v>0</v>
      </c>
      <c r="F10" s="557">
        <v>0</v>
      </c>
      <c r="G10" s="557">
        <v>0</v>
      </c>
      <c r="H10" s="557">
        <v>0</v>
      </c>
      <c r="I10" s="557">
        <v>0</v>
      </c>
      <c r="K10" s="545">
        <f t="shared" si="0"/>
        <v>0</v>
      </c>
      <c r="L10" s="545">
        <f t="shared" si="0"/>
        <v>0</v>
      </c>
      <c r="M10" s="545">
        <f t="shared" si="0"/>
        <v>0</v>
      </c>
      <c r="N10" s="545">
        <f t="shared" si="0"/>
        <v>0</v>
      </c>
      <c r="O10" s="545">
        <f t="shared" si="0"/>
        <v>0</v>
      </c>
      <c r="P10" s="545">
        <f t="shared" si="0"/>
        <v>0</v>
      </c>
      <c r="Q10" s="545">
        <f t="shared" si="0"/>
        <v>0</v>
      </c>
      <c r="R10" s="545">
        <f t="shared" si="0"/>
        <v>0</v>
      </c>
      <c r="S10" s="545">
        <f t="shared" si="0"/>
        <v>0</v>
      </c>
    </row>
    <row r="11" spans="1:19" ht="15" thickBot="1">
      <c r="A11">
        <v>9</v>
      </c>
      <c r="B11" s="637" t="s">
        <v>456</v>
      </c>
      <c r="C11" s="550" t="str">
        <f>VLOOKUP(A11,[2]RECAP!A:C,3,FALSE)</f>
        <v>Traitement et enlèvement des déchets</v>
      </c>
      <c r="D11" s="557">
        <v>0</v>
      </c>
      <c r="E11" s="557">
        <v>0</v>
      </c>
      <c r="F11" s="557">
        <v>0</v>
      </c>
      <c r="G11" s="557">
        <v>0</v>
      </c>
      <c r="H11" s="557">
        <v>0</v>
      </c>
      <c r="I11" s="557">
        <v>0</v>
      </c>
      <c r="K11" s="545">
        <f t="shared" si="0"/>
        <v>0</v>
      </c>
      <c r="L11" s="545">
        <f t="shared" si="0"/>
        <v>0</v>
      </c>
      <c r="M11" s="545">
        <f t="shared" si="0"/>
        <v>0</v>
      </c>
      <c r="N11" s="545">
        <f t="shared" si="0"/>
        <v>0</v>
      </c>
      <c r="O11" s="545">
        <f t="shared" si="0"/>
        <v>0</v>
      </c>
      <c r="P11" s="545">
        <f t="shared" si="0"/>
        <v>0</v>
      </c>
      <c r="Q11" s="545">
        <f t="shared" si="0"/>
        <v>0</v>
      </c>
      <c r="R11" s="545">
        <f t="shared" si="0"/>
        <v>0</v>
      </c>
      <c r="S11" s="545">
        <f t="shared" si="0"/>
        <v>0</v>
      </c>
    </row>
    <row r="12" spans="1:19" ht="15" thickBot="1">
      <c r="A12" s="554">
        <v>10</v>
      </c>
      <c r="B12" s="637" t="s">
        <v>456</v>
      </c>
      <c r="C12" s="550" t="str">
        <f>VLOOKUP(A12,[2]RECAP!A:C,3,FALSE)</f>
        <v xml:space="preserve">Les coûts liés au personnel </v>
      </c>
      <c r="D12" s="557">
        <v>0</v>
      </c>
      <c r="E12" s="557">
        <v>0</v>
      </c>
      <c r="F12" s="557">
        <v>0</v>
      </c>
      <c r="G12" s="557">
        <v>0</v>
      </c>
      <c r="H12" s="557">
        <v>0</v>
      </c>
      <c r="I12" s="557">
        <v>0</v>
      </c>
      <c r="K12" s="545">
        <f t="shared" si="0"/>
        <v>0</v>
      </c>
      <c r="L12" s="545">
        <f t="shared" si="0"/>
        <v>0</v>
      </c>
      <c r="M12" s="545">
        <f t="shared" si="0"/>
        <v>0</v>
      </c>
      <c r="N12" s="545">
        <f t="shared" si="0"/>
        <v>0</v>
      </c>
      <c r="O12" s="545">
        <f t="shared" si="0"/>
        <v>0</v>
      </c>
      <c r="P12" s="545">
        <f t="shared" si="0"/>
        <v>0</v>
      </c>
      <c r="Q12" s="545">
        <f t="shared" si="0"/>
        <v>0</v>
      </c>
      <c r="R12" s="545">
        <f t="shared" si="0"/>
        <v>0</v>
      </c>
      <c r="S12" s="545">
        <f t="shared" si="0"/>
        <v>0</v>
      </c>
    </row>
    <row r="13" spans="1:19" ht="15" thickBot="1">
      <c r="A13" s="554">
        <v>11</v>
      </c>
      <c r="B13" s="637" t="s">
        <v>456</v>
      </c>
      <c r="C13" s="550" t="str">
        <f>VLOOKUP(A13,[2]RECAP!A:C,3,FALSE)</f>
        <v>Prestataires de service</v>
      </c>
      <c r="D13" s="557">
        <v>0</v>
      </c>
      <c r="E13" s="557">
        <v>0</v>
      </c>
      <c r="F13" s="557">
        <v>0</v>
      </c>
      <c r="G13" s="557">
        <v>0</v>
      </c>
      <c r="H13" s="557">
        <v>0</v>
      </c>
      <c r="I13" s="557">
        <v>0</v>
      </c>
      <c r="K13" s="545">
        <f t="shared" ref="K13:S22" si="1">$D13*(1+$C$40)^(K$2-$D$2)</f>
        <v>0</v>
      </c>
      <c r="L13" s="545">
        <f t="shared" si="1"/>
        <v>0</v>
      </c>
      <c r="M13" s="545">
        <f t="shared" si="1"/>
        <v>0</v>
      </c>
      <c r="N13" s="545">
        <f t="shared" si="1"/>
        <v>0</v>
      </c>
      <c r="O13" s="545">
        <f t="shared" si="1"/>
        <v>0</v>
      </c>
      <c r="P13" s="545">
        <f t="shared" si="1"/>
        <v>0</v>
      </c>
      <c r="Q13" s="545">
        <f t="shared" si="1"/>
        <v>0</v>
      </c>
      <c r="R13" s="545">
        <f t="shared" si="1"/>
        <v>0</v>
      </c>
      <c r="S13" s="545">
        <f t="shared" si="1"/>
        <v>0</v>
      </c>
    </row>
    <row r="14" spans="1:19" ht="15" thickBot="1">
      <c r="A14">
        <v>12</v>
      </c>
      <c r="B14" s="637" t="s">
        <v>456</v>
      </c>
      <c r="C14" s="550" t="str">
        <f>VLOOKUP(A14,[2]RECAP!A:C,3,FALSE)</f>
        <v>Assurances liées à l’exploitation</v>
      </c>
      <c r="D14" s="557">
        <v>0</v>
      </c>
      <c r="E14" s="557">
        <v>0</v>
      </c>
      <c r="F14" s="557">
        <v>0</v>
      </c>
      <c r="G14" s="557">
        <v>0</v>
      </c>
      <c r="H14" s="557">
        <v>0</v>
      </c>
      <c r="I14" s="557">
        <v>0</v>
      </c>
      <c r="K14" s="545">
        <f t="shared" si="1"/>
        <v>0</v>
      </c>
      <c r="L14" s="545">
        <f t="shared" si="1"/>
        <v>0</v>
      </c>
      <c r="M14" s="545">
        <f t="shared" si="1"/>
        <v>0</v>
      </c>
      <c r="N14" s="545">
        <f t="shared" si="1"/>
        <v>0</v>
      </c>
      <c r="O14" s="545">
        <f t="shared" si="1"/>
        <v>0</v>
      </c>
      <c r="P14" s="545">
        <f t="shared" si="1"/>
        <v>0</v>
      </c>
      <c r="Q14" s="545">
        <f t="shared" si="1"/>
        <v>0</v>
      </c>
      <c r="R14" s="545">
        <f t="shared" si="1"/>
        <v>0</v>
      </c>
      <c r="S14" s="545">
        <f t="shared" si="1"/>
        <v>0</v>
      </c>
    </row>
    <row r="15" spans="1:19" ht="15" thickBot="1">
      <c r="A15">
        <v>13</v>
      </c>
      <c r="B15" s="637" t="s">
        <v>456</v>
      </c>
      <c r="C15" s="550" t="str">
        <f>VLOOKUP(A15,[2]RECAP!A:C,3,FALSE)</f>
        <v xml:space="preserve">Les frais liés aux véhicules </v>
      </c>
      <c r="D15" s="557">
        <v>0</v>
      </c>
      <c r="E15" s="557">
        <v>0</v>
      </c>
      <c r="F15" s="557">
        <v>0</v>
      </c>
      <c r="G15" s="557">
        <v>0</v>
      </c>
      <c r="H15" s="557">
        <v>0</v>
      </c>
      <c r="I15" s="557">
        <v>0</v>
      </c>
      <c r="K15" s="545">
        <f t="shared" si="1"/>
        <v>0</v>
      </c>
      <c r="L15" s="545">
        <f t="shared" si="1"/>
        <v>0</v>
      </c>
      <c r="M15" s="545">
        <f t="shared" si="1"/>
        <v>0</v>
      </c>
      <c r="N15" s="545">
        <f t="shared" si="1"/>
        <v>0</v>
      </c>
      <c r="O15" s="545">
        <f t="shared" si="1"/>
        <v>0</v>
      </c>
      <c r="P15" s="545">
        <f t="shared" si="1"/>
        <v>0</v>
      </c>
      <c r="Q15" s="545">
        <f t="shared" si="1"/>
        <v>0</v>
      </c>
      <c r="R15" s="545">
        <f t="shared" si="1"/>
        <v>0</v>
      </c>
      <c r="S15" s="545">
        <f t="shared" si="1"/>
        <v>0</v>
      </c>
    </row>
    <row r="16" spans="1:19" ht="15" thickBot="1">
      <c r="A16" s="554">
        <v>14</v>
      </c>
      <c r="B16" s="637" t="s">
        <v>456</v>
      </c>
      <c r="C16" s="550" t="str">
        <f>VLOOKUP(A16,[2]RECAP!A:C,3,FALSE)</f>
        <v>Amortissements et réductions de valeur actées</v>
      </c>
      <c r="D16" s="557">
        <v>0</v>
      </c>
      <c r="E16" s="557">
        <v>0</v>
      </c>
      <c r="F16" s="557">
        <v>0</v>
      </c>
      <c r="G16" s="557">
        <v>0</v>
      </c>
      <c r="H16" s="557">
        <v>0</v>
      </c>
      <c r="I16" s="557">
        <v>0</v>
      </c>
      <c r="K16" s="545">
        <f t="shared" si="1"/>
        <v>0</v>
      </c>
      <c r="L16" s="545">
        <f t="shared" si="1"/>
        <v>0</v>
      </c>
      <c r="M16" s="545">
        <f t="shared" si="1"/>
        <v>0</v>
      </c>
      <c r="N16" s="545">
        <f t="shared" si="1"/>
        <v>0</v>
      </c>
      <c r="O16" s="545">
        <f t="shared" si="1"/>
        <v>0</v>
      </c>
      <c r="P16" s="545">
        <f t="shared" si="1"/>
        <v>0</v>
      </c>
      <c r="Q16" s="545">
        <f t="shared" si="1"/>
        <v>0</v>
      </c>
      <c r="R16" s="545">
        <f t="shared" si="1"/>
        <v>0</v>
      </c>
      <c r="S16" s="545">
        <f t="shared" si="1"/>
        <v>0</v>
      </c>
    </row>
    <row r="17" spans="1:20" ht="15" thickBot="1">
      <c r="A17">
        <v>15</v>
      </c>
      <c r="B17" s="637" t="s">
        <v>456</v>
      </c>
      <c r="C17" s="550" t="str">
        <f>VLOOKUP(A17,[2]RECAP!A:C,3,FALSE)</f>
        <v>Impôts &amp; Taxes</v>
      </c>
      <c r="D17" s="557">
        <v>0</v>
      </c>
      <c r="E17" s="557">
        <v>0</v>
      </c>
      <c r="F17" s="557">
        <v>0</v>
      </c>
      <c r="G17" s="557">
        <v>0</v>
      </c>
      <c r="H17" s="557">
        <v>0</v>
      </c>
      <c r="I17" s="557">
        <v>0</v>
      </c>
      <c r="K17" s="545">
        <f t="shared" si="1"/>
        <v>0</v>
      </c>
      <c r="L17" s="545">
        <f t="shared" si="1"/>
        <v>0</v>
      </c>
      <c r="M17" s="545">
        <f t="shared" si="1"/>
        <v>0</v>
      </c>
      <c r="N17" s="545">
        <f t="shared" si="1"/>
        <v>0</v>
      </c>
      <c r="O17" s="545">
        <f t="shared" si="1"/>
        <v>0</v>
      </c>
      <c r="P17" s="545">
        <f t="shared" si="1"/>
        <v>0</v>
      </c>
      <c r="Q17" s="545">
        <f t="shared" si="1"/>
        <v>0</v>
      </c>
      <c r="R17" s="545">
        <f t="shared" si="1"/>
        <v>0</v>
      </c>
      <c r="S17" s="545">
        <f t="shared" si="1"/>
        <v>0</v>
      </c>
    </row>
    <row r="18" spans="1:20" ht="15" thickBot="1">
      <c r="A18">
        <v>16</v>
      </c>
      <c r="B18" s="637" t="s">
        <v>456</v>
      </c>
      <c r="C18" s="550" t="str">
        <f>VLOOKUP(A18,[2]RECAP!A:C,3,FALSE)</f>
        <v>Charges financières</v>
      </c>
      <c r="D18" s="557">
        <v>0</v>
      </c>
      <c r="E18" s="557">
        <v>0</v>
      </c>
      <c r="F18" s="557">
        <v>0</v>
      </c>
      <c r="G18" s="557">
        <v>0</v>
      </c>
      <c r="H18" s="557">
        <v>0</v>
      </c>
      <c r="I18" s="557">
        <v>0</v>
      </c>
      <c r="K18" s="545">
        <f t="shared" si="1"/>
        <v>0</v>
      </c>
      <c r="L18" s="545">
        <f t="shared" si="1"/>
        <v>0</v>
      </c>
      <c r="M18" s="545">
        <f t="shared" si="1"/>
        <v>0</v>
      </c>
      <c r="N18" s="545">
        <f t="shared" si="1"/>
        <v>0</v>
      </c>
      <c r="O18" s="545">
        <f t="shared" si="1"/>
        <v>0</v>
      </c>
      <c r="P18" s="545">
        <f t="shared" si="1"/>
        <v>0</v>
      </c>
      <c r="Q18" s="545">
        <f t="shared" si="1"/>
        <v>0</v>
      </c>
      <c r="R18" s="545">
        <f t="shared" si="1"/>
        <v>0</v>
      </c>
      <c r="S18" s="545">
        <f t="shared" si="1"/>
        <v>0</v>
      </c>
    </row>
    <row r="19" spans="1:20" ht="15" thickBot="1">
      <c r="A19" s="559">
        <v>17</v>
      </c>
      <c r="B19" s="637" t="s">
        <v>456</v>
      </c>
      <c r="C19" s="550" t="str">
        <f>VLOOKUP(A19,[2]RECAP!A:C,3,FALSE)</f>
        <v>Charges diverses &amp; exceptionnelles</v>
      </c>
      <c r="D19" s="557">
        <v>0</v>
      </c>
      <c r="E19" s="557">
        <v>0</v>
      </c>
      <c r="F19" s="557">
        <v>0</v>
      </c>
      <c r="G19" s="557">
        <v>0</v>
      </c>
      <c r="H19" s="557">
        <v>0</v>
      </c>
      <c r="I19" s="557">
        <v>0</v>
      </c>
      <c r="K19" s="545">
        <f t="shared" si="1"/>
        <v>0</v>
      </c>
      <c r="L19" s="545">
        <f t="shared" si="1"/>
        <v>0</v>
      </c>
      <c r="M19" s="545">
        <f t="shared" si="1"/>
        <v>0</v>
      </c>
      <c r="N19" s="545">
        <f t="shared" si="1"/>
        <v>0</v>
      </c>
      <c r="O19" s="545">
        <f t="shared" si="1"/>
        <v>0</v>
      </c>
      <c r="P19" s="545">
        <f t="shared" si="1"/>
        <v>0</v>
      </c>
      <c r="Q19" s="545">
        <f t="shared" si="1"/>
        <v>0</v>
      </c>
      <c r="R19" s="545">
        <f t="shared" si="1"/>
        <v>0</v>
      </c>
      <c r="S19" s="545">
        <f t="shared" si="1"/>
        <v>0</v>
      </c>
    </row>
    <row r="20" spans="1:20" ht="15" thickBot="1">
      <c r="A20" s="559">
        <v>18</v>
      </c>
      <c r="B20" s="637" t="s">
        <v>456</v>
      </c>
      <c r="C20" s="550" t="str">
        <f>VLOOKUP(A20,[2]RECAP!A:C,3,FALSE)</f>
        <v>Marge Equitable</v>
      </c>
      <c r="D20" s="557">
        <v>0</v>
      </c>
      <c r="E20" s="557">
        <v>0</v>
      </c>
      <c r="F20" s="557">
        <v>0</v>
      </c>
      <c r="G20" s="557">
        <v>0</v>
      </c>
      <c r="H20" s="557">
        <v>0</v>
      </c>
      <c r="I20" s="557">
        <v>0</v>
      </c>
      <c r="K20" s="545">
        <f t="shared" si="1"/>
        <v>0</v>
      </c>
      <c r="L20" s="545">
        <f t="shared" si="1"/>
        <v>0</v>
      </c>
      <c r="M20" s="545">
        <f t="shared" si="1"/>
        <v>0</v>
      </c>
      <c r="N20" s="545">
        <f t="shared" si="1"/>
        <v>0</v>
      </c>
      <c r="O20" s="545">
        <f t="shared" si="1"/>
        <v>0</v>
      </c>
      <c r="P20" s="545">
        <f t="shared" si="1"/>
        <v>0</v>
      </c>
      <c r="Q20" s="545">
        <f t="shared" si="1"/>
        <v>0</v>
      </c>
      <c r="R20" s="545">
        <f t="shared" si="1"/>
        <v>0</v>
      </c>
      <c r="S20" s="545">
        <f t="shared" si="1"/>
        <v>0</v>
      </c>
    </row>
    <row r="21" spans="1:20" ht="15" thickBot="1">
      <c r="A21">
        <v>19</v>
      </c>
      <c r="B21" s="637" t="s">
        <v>456</v>
      </c>
      <c r="C21" s="550" t="str">
        <f>VLOOKUP(A21,[2]RECAP!A:C,3,FALSE)</f>
        <v>Coûts environnementaux</v>
      </c>
      <c r="D21" s="557">
        <v>0</v>
      </c>
      <c r="E21" s="557">
        <v>0</v>
      </c>
      <c r="F21" s="557">
        <v>0</v>
      </c>
      <c r="G21" s="557">
        <v>0</v>
      </c>
      <c r="H21" s="557">
        <v>0</v>
      </c>
      <c r="I21" s="557">
        <v>0</v>
      </c>
      <c r="K21" s="545">
        <f t="shared" si="1"/>
        <v>0</v>
      </c>
      <c r="L21" s="545">
        <f t="shared" si="1"/>
        <v>0</v>
      </c>
      <c r="M21" s="545">
        <f t="shared" si="1"/>
        <v>0</v>
      </c>
      <c r="N21" s="545">
        <f t="shared" si="1"/>
        <v>0</v>
      </c>
      <c r="O21" s="545">
        <f t="shared" si="1"/>
        <v>0</v>
      </c>
      <c r="P21" s="545">
        <f t="shared" si="1"/>
        <v>0</v>
      </c>
      <c r="Q21" s="545">
        <f t="shared" si="1"/>
        <v>0</v>
      </c>
      <c r="R21" s="545">
        <f t="shared" si="1"/>
        <v>0</v>
      </c>
      <c r="S21" s="545">
        <f t="shared" si="1"/>
        <v>0</v>
      </c>
    </row>
    <row r="22" spans="1:20" ht="15" thickBot="1">
      <c r="A22" s="554">
        <v>20</v>
      </c>
      <c r="B22" s="637" t="s">
        <v>456</v>
      </c>
      <c r="C22" s="550" t="str">
        <f>VLOOKUP(A22,[2]RECAP!A:C,3,FALSE)</f>
        <v>Enveloppe Innovation</v>
      </c>
      <c r="D22" s="557">
        <v>0</v>
      </c>
      <c r="E22" s="557">
        <v>0</v>
      </c>
      <c r="F22" s="557">
        <v>0</v>
      </c>
      <c r="G22" s="557">
        <v>0</v>
      </c>
      <c r="H22" s="557">
        <v>0</v>
      </c>
      <c r="I22" s="557">
        <v>0</v>
      </c>
      <c r="K22" s="545">
        <f t="shared" si="1"/>
        <v>0</v>
      </c>
      <c r="L22" s="545">
        <f t="shared" si="1"/>
        <v>0</v>
      </c>
      <c r="M22" s="545">
        <f t="shared" si="1"/>
        <v>0</v>
      </c>
      <c r="N22" s="545">
        <f t="shared" si="1"/>
        <v>0</v>
      </c>
      <c r="O22" s="545">
        <f t="shared" si="1"/>
        <v>0</v>
      </c>
      <c r="P22" s="545">
        <f t="shared" si="1"/>
        <v>0</v>
      </c>
      <c r="Q22" s="545">
        <f t="shared" si="1"/>
        <v>0</v>
      </c>
      <c r="R22" s="545">
        <f t="shared" si="1"/>
        <v>0</v>
      </c>
      <c r="S22" s="545">
        <f t="shared" si="1"/>
        <v>0</v>
      </c>
    </row>
    <row r="23" spans="1:20" ht="15" thickBot="1">
      <c r="A23">
        <v>21</v>
      </c>
      <c r="B23" s="637" t="s">
        <v>456</v>
      </c>
      <c r="C23" s="550" t="str">
        <f>VLOOKUP(A23,[2]RECAP!A:C,3,FALSE)</f>
        <v>Risque commercial et impayés</v>
      </c>
      <c r="D23" s="557">
        <v>0</v>
      </c>
      <c r="E23" s="557">
        <v>0</v>
      </c>
      <c r="F23" s="557">
        <v>0</v>
      </c>
      <c r="G23" s="557">
        <v>0</v>
      </c>
      <c r="H23" s="557">
        <v>0</v>
      </c>
      <c r="I23" s="557">
        <v>0</v>
      </c>
      <c r="J23" s="546"/>
      <c r="K23" s="545">
        <f t="shared" ref="K23:S32" si="2">$D23*(1+$C$40)^(K$2-$D$2)</f>
        <v>0</v>
      </c>
      <c r="L23" s="545">
        <f t="shared" si="2"/>
        <v>0</v>
      </c>
      <c r="M23" s="545">
        <f t="shared" si="2"/>
        <v>0</v>
      </c>
      <c r="N23" s="545">
        <f t="shared" si="2"/>
        <v>0</v>
      </c>
      <c r="O23" s="545">
        <f t="shared" si="2"/>
        <v>0</v>
      </c>
      <c r="P23" s="545">
        <f t="shared" si="2"/>
        <v>0</v>
      </c>
      <c r="Q23" s="545">
        <f t="shared" si="2"/>
        <v>0</v>
      </c>
      <c r="R23" s="545">
        <f t="shared" si="2"/>
        <v>0</v>
      </c>
      <c r="S23" s="545">
        <f t="shared" si="2"/>
        <v>0</v>
      </c>
      <c r="T23" s="551"/>
    </row>
    <row r="24" spans="1:20" ht="15" thickBot="1">
      <c r="A24">
        <v>22</v>
      </c>
      <c r="B24" s="637" t="s">
        <v>456</v>
      </c>
      <c r="C24" s="550" t="s">
        <v>251</v>
      </c>
      <c r="D24" s="557">
        <v>0</v>
      </c>
      <c r="E24" s="557">
        <v>0</v>
      </c>
      <c r="F24" s="557">
        <v>0</v>
      </c>
      <c r="G24" s="557">
        <v>0</v>
      </c>
      <c r="H24" s="557">
        <v>0</v>
      </c>
      <c r="I24" s="557">
        <v>0</v>
      </c>
      <c r="K24" s="545">
        <f t="shared" si="2"/>
        <v>0</v>
      </c>
      <c r="L24" s="545">
        <f t="shared" si="2"/>
        <v>0</v>
      </c>
      <c r="M24" s="545">
        <f t="shared" si="2"/>
        <v>0</v>
      </c>
      <c r="N24" s="545">
        <f t="shared" si="2"/>
        <v>0</v>
      </c>
      <c r="O24" s="545">
        <f t="shared" si="2"/>
        <v>0</v>
      </c>
      <c r="P24" s="545">
        <f t="shared" si="2"/>
        <v>0</v>
      </c>
      <c r="Q24" s="545">
        <f t="shared" si="2"/>
        <v>0</v>
      </c>
      <c r="R24" s="545">
        <f t="shared" si="2"/>
        <v>0</v>
      </c>
      <c r="S24" s="545">
        <f t="shared" si="2"/>
        <v>0</v>
      </c>
    </row>
    <row r="25" spans="1:20" ht="15" thickBot="1">
      <c r="A25">
        <v>23</v>
      </c>
      <c r="B25" s="637" t="s">
        <v>456</v>
      </c>
      <c r="C25" s="550" t="s">
        <v>48</v>
      </c>
      <c r="D25" s="557">
        <v>0</v>
      </c>
      <c r="E25" s="557">
        <v>0</v>
      </c>
      <c r="F25" s="557">
        <v>0</v>
      </c>
      <c r="G25" s="557">
        <v>0</v>
      </c>
      <c r="H25" s="557">
        <v>0</v>
      </c>
      <c r="I25" s="557">
        <v>0</v>
      </c>
      <c r="K25" s="545">
        <f t="shared" si="2"/>
        <v>0</v>
      </c>
      <c r="L25" s="545">
        <f t="shared" si="2"/>
        <v>0</v>
      </c>
      <c r="M25" s="545">
        <f t="shared" si="2"/>
        <v>0</v>
      </c>
      <c r="N25" s="545">
        <f t="shared" si="2"/>
        <v>0</v>
      </c>
      <c r="O25" s="545">
        <f t="shared" si="2"/>
        <v>0</v>
      </c>
      <c r="P25" s="545">
        <f t="shared" si="2"/>
        <v>0</v>
      </c>
      <c r="Q25" s="545">
        <f t="shared" si="2"/>
        <v>0</v>
      </c>
      <c r="R25" s="545">
        <f t="shared" si="2"/>
        <v>0</v>
      </c>
      <c r="S25" s="545">
        <f t="shared" si="2"/>
        <v>0</v>
      </c>
    </row>
    <row r="26" spans="1:20" ht="15" thickBot="1">
      <c r="A26" s="554">
        <v>24</v>
      </c>
      <c r="B26" s="637" t="s">
        <v>456</v>
      </c>
      <c r="C26" s="550" t="s">
        <v>452</v>
      </c>
      <c r="D26" s="557">
        <v>0</v>
      </c>
      <c r="E26" s="557">
        <v>0</v>
      </c>
      <c r="F26" s="557">
        <v>0</v>
      </c>
      <c r="G26" s="557">
        <v>0</v>
      </c>
      <c r="H26" s="557">
        <v>0</v>
      </c>
      <c r="I26" s="557">
        <v>0</v>
      </c>
      <c r="K26" s="545">
        <f t="shared" si="2"/>
        <v>0</v>
      </c>
      <c r="L26" s="545">
        <f t="shared" si="2"/>
        <v>0</v>
      </c>
      <c r="M26" s="545">
        <f t="shared" si="2"/>
        <v>0</v>
      </c>
      <c r="N26" s="545">
        <f t="shared" si="2"/>
        <v>0</v>
      </c>
      <c r="O26" s="545">
        <f t="shared" si="2"/>
        <v>0</v>
      </c>
      <c r="P26" s="545">
        <f t="shared" si="2"/>
        <v>0</v>
      </c>
      <c r="Q26" s="545">
        <f t="shared" si="2"/>
        <v>0</v>
      </c>
      <c r="R26" s="545">
        <f t="shared" si="2"/>
        <v>0</v>
      </c>
      <c r="S26" s="545">
        <f t="shared" si="2"/>
        <v>0</v>
      </c>
    </row>
    <row r="27" spans="1:20" ht="15" thickBot="1">
      <c r="A27">
        <v>25</v>
      </c>
      <c r="B27" s="637" t="s">
        <v>456</v>
      </c>
      <c r="C27" s="550" t="s">
        <v>49</v>
      </c>
      <c r="D27" s="557">
        <v>0</v>
      </c>
      <c r="E27" s="557">
        <v>0</v>
      </c>
      <c r="F27" s="557">
        <v>0</v>
      </c>
      <c r="G27" s="557">
        <v>0</v>
      </c>
      <c r="H27" s="557">
        <v>0</v>
      </c>
      <c r="I27" s="557">
        <v>0</v>
      </c>
      <c r="K27" s="545">
        <f t="shared" si="2"/>
        <v>0</v>
      </c>
      <c r="L27" s="545">
        <f t="shared" si="2"/>
        <v>0</v>
      </c>
      <c r="M27" s="545">
        <f t="shared" si="2"/>
        <v>0</v>
      </c>
      <c r="N27" s="545">
        <f t="shared" si="2"/>
        <v>0</v>
      </c>
      <c r="O27" s="545">
        <f t="shared" si="2"/>
        <v>0</v>
      </c>
      <c r="P27" s="545">
        <f t="shared" si="2"/>
        <v>0</v>
      </c>
      <c r="Q27" s="545">
        <f t="shared" si="2"/>
        <v>0</v>
      </c>
      <c r="R27" s="545">
        <f t="shared" si="2"/>
        <v>0</v>
      </c>
      <c r="S27" s="545">
        <f t="shared" si="2"/>
        <v>0</v>
      </c>
    </row>
    <row r="28" spans="1:20" ht="15" thickBot="1">
      <c r="A28">
        <v>26</v>
      </c>
      <c r="B28" s="637" t="s">
        <v>456</v>
      </c>
      <c r="C28" s="550" t="s">
        <v>50</v>
      </c>
      <c r="D28" s="557">
        <v>0</v>
      </c>
      <c r="E28" s="557">
        <v>0</v>
      </c>
      <c r="F28" s="557">
        <v>0</v>
      </c>
      <c r="G28" s="557">
        <v>0</v>
      </c>
      <c r="H28" s="557">
        <v>0</v>
      </c>
      <c r="I28" s="557">
        <v>0</v>
      </c>
      <c r="K28" s="545">
        <f t="shared" si="2"/>
        <v>0</v>
      </c>
      <c r="L28" s="545">
        <f t="shared" si="2"/>
        <v>0</v>
      </c>
      <c r="M28" s="545">
        <f t="shared" si="2"/>
        <v>0</v>
      </c>
      <c r="N28" s="545">
        <f t="shared" si="2"/>
        <v>0</v>
      </c>
      <c r="O28" s="545">
        <f t="shared" si="2"/>
        <v>0</v>
      </c>
      <c r="P28" s="545">
        <f t="shared" si="2"/>
        <v>0</v>
      </c>
      <c r="Q28" s="545">
        <f t="shared" si="2"/>
        <v>0</v>
      </c>
      <c r="R28" s="545">
        <f t="shared" si="2"/>
        <v>0</v>
      </c>
      <c r="S28" s="545">
        <f t="shared" si="2"/>
        <v>0</v>
      </c>
    </row>
    <row r="29" spans="1:20" ht="27" thickBot="1">
      <c r="A29">
        <v>27</v>
      </c>
      <c r="B29" s="637" t="s">
        <v>456</v>
      </c>
      <c r="C29" s="550" t="s">
        <v>11</v>
      </c>
      <c r="D29" s="557">
        <v>0</v>
      </c>
      <c r="E29" s="557">
        <v>0</v>
      </c>
      <c r="F29" s="557">
        <v>0</v>
      </c>
      <c r="G29" s="557">
        <v>0</v>
      </c>
      <c r="H29" s="557">
        <v>0</v>
      </c>
      <c r="I29" s="557">
        <v>0</v>
      </c>
      <c r="K29" s="545">
        <f t="shared" si="2"/>
        <v>0</v>
      </c>
      <c r="L29" s="545">
        <f t="shared" si="2"/>
        <v>0</v>
      </c>
      <c r="M29" s="545">
        <f t="shared" si="2"/>
        <v>0</v>
      </c>
      <c r="N29" s="545">
        <f t="shared" si="2"/>
        <v>0</v>
      </c>
      <c r="O29" s="545">
        <f t="shared" si="2"/>
        <v>0</v>
      </c>
      <c r="P29" s="545">
        <f t="shared" si="2"/>
        <v>0</v>
      </c>
      <c r="Q29" s="545">
        <f t="shared" si="2"/>
        <v>0</v>
      </c>
      <c r="R29" s="545">
        <f t="shared" si="2"/>
        <v>0</v>
      </c>
      <c r="S29" s="545">
        <f t="shared" si="2"/>
        <v>0</v>
      </c>
    </row>
    <row r="30" spans="1:20" ht="15" thickBot="1">
      <c r="A30">
        <v>28</v>
      </c>
      <c r="B30" s="637" t="s">
        <v>456</v>
      </c>
      <c r="C30" s="550" t="s">
        <v>453</v>
      </c>
      <c r="D30" s="557">
        <v>0</v>
      </c>
      <c r="E30" s="557">
        <v>0</v>
      </c>
      <c r="F30" s="557">
        <v>0</v>
      </c>
      <c r="G30" s="557">
        <v>0</v>
      </c>
      <c r="H30" s="557">
        <v>0</v>
      </c>
      <c r="I30" s="557">
        <v>0</v>
      </c>
      <c r="K30" s="545">
        <f t="shared" si="2"/>
        <v>0</v>
      </c>
      <c r="L30" s="545">
        <f t="shared" si="2"/>
        <v>0</v>
      </c>
      <c r="M30" s="545">
        <f t="shared" si="2"/>
        <v>0</v>
      </c>
      <c r="N30" s="545">
        <f t="shared" si="2"/>
        <v>0</v>
      </c>
      <c r="O30" s="545">
        <f t="shared" si="2"/>
        <v>0</v>
      </c>
      <c r="P30" s="545">
        <f t="shared" si="2"/>
        <v>0</v>
      </c>
      <c r="Q30" s="545">
        <f t="shared" si="2"/>
        <v>0</v>
      </c>
      <c r="R30" s="545">
        <f t="shared" si="2"/>
        <v>0</v>
      </c>
      <c r="S30" s="545">
        <f t="shared" si="2"/>
        <v>0</v>
      </c>
    </row>
    <row r="31" spans="1:20" ht="15" thickBot="1">
      <c r="A31">
        <v>29</v>
      </c>
      <c r="B31" s="637" t="s">
        <v>456</v>
      </c>
      <c r="C31" s="550" t="s">
        <v>454</v>
      </c>
      <c r="D31" s="557">
        <v>0</v>
      </c>
      <c r="E31" s="557">
        <v>0</v>
      </c>
      <c r="F31" s="557">
        <v>0</v>
      </c>
      <c r="G31" s="557">
        <v>0</v>
      </c>
      <c r="H31" s="557">
        <v>0</v>
      </c>
      <c r="I31" s="557">
        <v>0</v>
      </c>
      <c r="K31" s="545">
        <f t="shared" si="2"/>
        <v>0</v>
      </c>
      <c r="L31" s="545">
        <f t="shared" si="2"/>
        <v>0</v>
      </c>
      <c r="M31" s="545">
        <f t="shared" si="2"/>
        <v>0</v>
      </c>
      <c r="N31" s="545">
        <f t="shared" si="2"/>
        <v>0</v>
      </c>
      <c r="O31" s="545">
        <f t="shared" si="2"/>
        <v>0</v>
      </c>
      <c r="P31" s="545">
        <f t="shared" si="2"/>
        <v>0</v>
      </c>
      <c r="Q31" s="545">
        <f t="shared" si="2"/>
        <v>0</v>
      </c>
      <c r="R31" s="545">
        <f t="shared" si="2"/>
        <v>0</v>
      </c>
      <c r="S31" s="545">
        <f t="shared" si="2"/>
        <v>0</v>
      </c>
    </row>
    <row r="32" spans="1:20" ht="15" thickBot="1">
      <c r="A32">
        <v>30</v>
      </c>
      <c r="B32" s="637" t="s">
        <v>456</v>
      </c>
      <c r="C32" s="550" t="s">
        <v>73</v>
      </c>
      <c r="D32" s="557">
        <v>0</v>
      </c>
      <c r="E32" s="557">
        <v>0</v>
      </c>
      <c r="F32" s="557">
        <v>0</v>
      </c>
      <c r="G32" s="557">
        <v>0</v>
      </c>
      <c r="H32" s="557">
        <v>0</v>
      </c>
      <c r="I32" s="557">
        <v>0</v>
      </c>
      <c r="K32" s="545">
        <f t="shared" si="2"/>
        <v>0</v>
      </c>
      <c r="L32" s="545">
        <f t="shared" si="2"/>
        <v>0</v>
      </c>
      <c r="M32" s="545">
        <f t="shared" si="2"/>
        <v>0</v>
      </c>
      <c r="N32" s="545">
        <f t="shared" si="2"/>
        <v>0</v>
      </c>
      <c r="O32" s="545">
        <f t="shared" si="2"/>
        <v>0</v>
      </c>
      <c r="P32" s="545">
        <f t="shared" si="2"/>
        <v>0</v>
      </c>
      <c r="Q32" s="545">
        <f t="shared" si="2"/>
        <v>0</v>
      </c>
      <c r="R32" s="545">
        <f t="shared" si="2"/>
        <v>0</v>
      </c>
      <c r="S32" s="545">
        <f t="shared" si="2"/>
        <v>0</v>
      </c>
    </row>
    <row r="33" spans="1:19" ht="15" thickBot="1">
      <c r="A33">
        <v>31</v>
      </c>
      <c r="B33" s="637" t="s">
        <v>456</v>
      </c>
      <c r="C33" s="550" t="s">
        <v>47</v>
      </c>
      <c r="D33" s="557">
        <v>0</v>
      </c>
      <c r="E33" s="557">
        <v>0</v>
      </c>
      <c r="F33" s="557">
        <v>0</v>
      </c>
      <c r="G33" s="557">
        <v>0</v>
      </c>
      <c r="H33" s="557">
        <v>0</v>
      </c>
      <c r="I33" s="557">
        <v>0</v>
      </c>
    </row>
    <row r="34" spans="1:19" ht="15" thickBot="1">
      <c r="A34">
        <v>32</v>
      </c>
      <c r="B34" s="637" t="s">
        <v>456</v>
      </c>
      <c r="C34" s="550" t="s">
        <v>485</v>
      </c>
      <c r="D34" s="557">
        <v>0</v>
      </c>
      <c r="E34" s="557">
        <v>0</v>
      </c>
      <c r="F34" s="557">
        <v>0</v>
      </c>
      <c r="G34" s="557">
        <v>0</v>
      </c>
      <c r="H34" s="557">
        <v>0</v>
      </c>
      <c r="I34" s="557">
        <v>0</v>
      </c>
    </row>
    <row r="35" spans="1:19" ht="15" thickBot="1">
      <c r="A35">
        <v>33</v>
      </c>
      <c r="B35" s="637" t="s">
        <v>456</v>
      </c>
      <c r="C35" s="550" t="s">
        <v>46</v>
      </c>
      <c r="D35" s="557">
        <v>0</v>
      </c>
      <c r="E35" s="557">
        <v>0</v>
      </c>
      <c r="F35" s="557">
        <v>0</v>
      </c>
      <c r="G35" s="557">
        <v>0</v>
      </c>
      <c r="H35" s="557">
        <v>0</v>
      </c>
      <c r="I35" s="557">
        <v>0</v>
      </c>
    </row>
    <row r="36" spans="1:19" ht="15" thickBot="1">
      <c r="A36">
        <v>34</v>
      </c>
      <c r="B36" s="637" t="s">
        <v>456</v>
      </c>
      <c r="C36" s="550" t="s">
        <v>471</v>
      </c>
      <c r="D36" s="557">
        <f t="shared" ref="D36:I36" si="3">SUM(D37)</f>
        <v>10913008.68</v>
      </c>
      <c r="E36" s="557">
        <f t="shared" si="3"/>
        <v>0</v>
      </c>
      <c r="F36" s="557">
        <f t="shared" si="3"/>
        <v>0</v>
      </c>
      <c r="G36" s="557">
        <f t="shared" si="3"/>
        <v>0</v>
      </c>
      <c r="H36" s="557">
        <f t="shared" si="3"/>
        <v>0</v>
      </c>
      <c r="I36" s="557">
        <f t="shared" si="3"/>
        <v>10913008.68</v>
      </c>
      <c r="K36" s="545"/>
      <c r="L36" s="545"/>
      <c r="M36" s="545"/>
      <c r="N36" s="545"/>
      <c r="O36" s="545"/>
      <c r="P36" s="545"/>
      <c r="Q36" s="545"/>
      <c r="R36" s="545"/>
      <c r="S36" s="545"/>
    </row>
    <row r="37" spans="1:19" ht="15" thickBot="1">
      <c r="A37">
        <v>692106</v>
      </c>
      <c r="B37" s="559"/>
      <c r="C37" s="560" t="s">
        <v>419</v>
      </c>
      <c r="D37" s="553">
        <f>IF(ISERROR((VLOOKUP(A37,Table1[],5,FALSE)))=FALSE,VLOOKUP(A37,Table1[],5,FALSE),0)</f>
        <v>10913008.68</v>
      </c>
      <c r="E37" s="561"/>
      <c r="F37" s="561"/>
      <c r="G37" s="561"/>
      <c r="H37" s="561"/>
      <c r="I37" s="561">
        <v>10913008.68</v>
      </c>
    </row>
    <row r="38" spans="1:19" ht="15" thickBot="1">
      <c r="B38" s="549"/>
      <c r="C38" s="562" t="s">
        <v>4</v>
      </c>
      <c r="D38" s="555">
        <f t="shared" ref="D38:I38" si="4">SUMIF($B:$B,"CNR",D:D)</f>
        <v>10913008.68</v>
      </c>
      <c r="E38" s="555">
        <f t="shared" si="4"/>
        <v>0</v>
      </c>
      <c r="F38" s="555">
        <f t="shared" si="4"/>
        <v>0</v>
      </c>
      <c r="G38" s="555">
        <f t="shared" si="4"/>
        <v>0</v>
      </c>
      <c r="H38" s="555">
        <f t="shared" si="4"/>
        <v>0</v>
      </c>
      <c r="I38" s="555">
        <f t="shared" si="4"/>
        <v>10913008.68</v>
      </c>
      <c r="K38" s="555">
        <f t="shared" ref="K38:S38" si="5">SUMIF($B:$B,"CNR",K:K)</f>
        <v>0</v>
      </c>
      <c r="L38" s="555">
        <f t="shared" si="5"/>
        <v>0</v>
      </c>
      <c r="M38" s="555">
        <f t="shared" si="5"/>
        <v>0</v>
      </c>
      <c r="N38" s="555">
        <f t="shared" si="5"/>
        <v>0</v>
      </c>
      <c r="O38" s="555">
        <f t="shared" si="5"/>
        <v>0</v>
      </c>
      <c r="P38" s="555">
        <f t="shared" si="5"/>
        <v>0</v>
      </c>
      <c r="Q38" s="555">
        <f t="shared" si="5"/>
        <v>0</v>
      </c>
      <c r="R38" s="555">
        <f t="shared" si="5"/>
        <v>0</v>
      </c>
      <c r="S38" s="555">
        <f t="shared" si="5"/>
        <v>0</v>
      </c>
    </row>
    <row r="40" spans="1:19">
      <c r="A40" s="2406" t="s">
        <v>137</v>
      </c>
      <c r="B40" s="2406"/>
      <c r="C40" s="556">
        <v>0.02</v>
      </c>
    </row>
  </sheetData>
  <mergeCells count="1">
    <mergeCell ref="A40:B40"/>
  </mergeCells>
  <pageMargins left="0.7" right="0.7" top="0.75" bottom="0.75" header="0.3" footer="0.3"/>
  <pageSetup paperSize="9" scale="43" fitToHeight="0" orientation="landscape" verticalDpi="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enableFormatConditionsCalculation="0">
    <tabColor theme="5"/>
    <pageSetUpPr fitToPage="1"/>
  </sheetPr>
  <dimension ref="A2:N44"/>
  <sheetViews>
    <sheetView topLeftCell="A10" workbookViewId="0">
      <selection activeCell="H40" sqref="H40"/>
    </sheetView>
  </sheetViews>
  <sheetFormatPr baseColWidth="10" defaultColWidth="11.5" defaultRowHeight="14" x14ac:dyDescent="0"/>
  <cols>
    <col min="1" max="1" width="7" bestFit="1" customWidth="1"/>
    <col min="2" max="2" width="7" customWidth="1"/>
    <col min="3" max="3" width="42.1640625" bestFit="1" customWidth="1"/>
    <col min="4" max="6" width="18.83203125" customWidth="1"/>
    <col min="7" max="7" width="18.83203125" style="641" customWidth="1"/>
    <col min="8" max="8" width="18.83203125" customWidth="1"/>
    <col min="9" max="9" width="17.5" customWidth="1"/>
    <col min="10" max="10" width="16.33203125" customWidth="1"/>
    <col min="11" max="11" width="16.5" bestFit="1" customWidth="1"/>
    <col min="12" max="12" width="16.1640625" customWidth="1"/>
    <col min="13" max="13" width="15.33203125" bestFit="1" customWidth="1"/>
    <col min="14" max="14" width="18.5" customWidth="1"/>
  </cols>
  <sheetData>
    <row r="2" spans="1:13" ht="15" thickBot="1">
      <c r="D2" t="s">
        <v>460</v>
      </c>
      <c r="E2" t="s">
        <v>457</v>
      </c>
      <c r="F2" t="s">
        <v>458</v>
      </c>
      <c r="G2" s="641" t="s">
        <v>459</v>
      </c>
      <c r="H2" t="s">
        <v>4</v>
      </c>
      <c r="I2" t="s">
        <v>0</v>
      </c>
      <c r="J2" t="s">
        <v>1</v>
      </c>
      <c r="K2" t="s">
        <v>113</v>
      </c>
      <c r="L2" t="s">
        <v>114</v>
      </c>
      <c r="M2" t="s">
        <v>115</v>
      </c>
    </row>
    <row r="3" spans="1:13" ht="15" thickBot="1">
      <c r="A3">
        <v>1</v>
      </c>
      <c r="B3" s="637" t="s">
        <v>456</v>
      </c>
      <c r="C3" s="550" t="str">
        <f>VLOOKUP(A3,[2]RECAP!A:C,3,FALSE)</f>
        <v>Achat de matières premières &amp; fournitures</v>
      </c>
      <c r="D3" s="640">
        <f>IF(ISERROR(VLOOKUP(A3,#REF!,4,FALSE))=FALSE,VLOOKUP(A3,#REF!,4,FALSE),0)</f>
        <v>0</v>
      </c>
      <c r="E3" s="640">
        <f>IF(ISERROR(VLOOKUP(A3,'Annexe 5 - CGAFE'!A:D,4,FALSE))=FALSE,VLOOKUP(A3,'Annexe 5 - CGAFE'!A:D,4,FALSE),0)</f>
        <v>0</v>
      </c>
      <c r="F3" s="640">
        <f>IF(ISERROR(VLOOKUP(A3,'Annexe 6 - CNG'!A:D,4,FALSE))=FALSE,VLOOKUP(A3,'Annexe 6 - CNG'!A:D,4,FALSE),0)</f>
        <v>325088.05</v>
      </c>
      <c r="G3" s="640">
        <f>IF(ISERROR(VLOOKUP(A3,'Annexe 7 - CNR'!A:D,4,FALSE))=FALSE,VLOOKUP(A3,'Annexe 7 - CNR'!A:D,4,FALSE),0)</f>
        <v>0</v>
      </c>
      <c r="H3" s="751">
        <f>SUM(D3:G3)</f>
        <v>325088.05</v>
      </c>
      <c r="I3" s="640">
        <f>IF(ISERROR(VLOOKUP($A3,#REF!,5,FALSE))=FALSE,VLOOKUP($A3,#REF!,5,FALSE),0)+IF(ISERROR(VLOOKUP($A3,'Annexe 5 - CGAFE'!$A$3:$I$158,5,FALSE))=FALSE,VLOOKUP($A3,'Annexe 5 - CGAFE'!$A$3:$I$158,5,FALSE),0)+IF(ISERROR(VLOOKUP($A3,'Annexe 6 - CNG'!$A$3:$I$149,5,FALSE))=FALSE,VLOOKUP($A3,'Annexe 6 - CNG'!$A$3:$I$149,5,FALSE),0)</f>
        <v>325088.05</v>
      </c>
      <c r="J3" s="640">
        <f>IF(ISERROR(VLOOKUP($A3,#REF!,6,FALSE))=FALSE,VLOOKUP($A3,#REF!,6,FALSE),0)+IF(ISERROR(VLOOKUP($A3,'Annexe 5 - CGAFE'!$A$3:$I$158,6,FALSE))=FALSE,VLOOKUP($A3,'Annexe 5 - CGAFE'!$A$3:$I$158,6,FALSE),0)+IF(ISERROR(VLOOKUP($A3,'Annexe 6 - CNG'!$A$3:$I$149,6,FALSE))=FALSE,VLOOKUP($A3,'Annexe 6 - CNG'!$A$3:$I$149,6,FALSE),0)</f>
        <v>0</v>
      </c>
      <c r="K3" s="640">
        <f>IF(ISERROR(VLOOKUP($A3,#REF!,7,FALSE))=FALSE,VLOOKUP($A3,#REF!,7,FALSE),0)+IF(ISERROR(VLOOKUP($A3,'Annexe 5 - CGAFE'!$A$3:$I$158,7,FALSE))=FALSE,VLOOKUP($A3,'Annexe 5 - CGAFE'!$A$3:$I$158,7,FALSE),0)+IF(ISERROR(VLOOKUP($A3,'Annexe 6 - CNG'!$A$3:$I$149,7,FALSE))=FALSE,VLOOKUP($A3,'Annexe 6 - CNG'!$A$3:$I$149,7,FALSE),0)</f>
        <v>0</v>
      </c>
      <c r="L3" s="640">
        <f>IF(ISERROR(VLOOKUP($A3,#REF!,8,FALSE))=FALSE,VLOOKUP($A3,#REF!,8,FALSE),0)+IF(ISERROR(VLOOKUP($A3,'Annexe 5 - CGAFE'!$A$3:$I$158,8,FALSE))=FALSE,VLOOKUP($A3,'Annexe 5 - CGAFE'!$A$3:$I$158,8,FALSE),0)+IF(ISERROR(VLOOKUP($A3,'Annexe 6 - CNG'!$A$3:$I$149,8,FALSE))=FALSE,VLOOKUP($A3,'Annexe 6 - CNG'!$A$3:$I$149,8,FALSE),0)</f>
        <v>0</v>
      </c>
      <c r="M3" s="640">
        <f>IF(ISERROR(VLOOKUP($A3,#REF!,9,FALSE))=FALSE,VLOOKUP($A3,#REF!,9,FALSE),0)+IF(ISERROR(VLOOKUP($A3,'Annexe 5 - CGAFE'!$A$3:$I$158,9,FALSE))=FALSE,VLOOKUP($A3,'Annexe 5 - CGAFE'!$A$3:$I$158,9,FALSE),0)+IF(ISERROR(VLOOKUP($A3,'Annexe 6 - CNG'!$A$3:$I$149,9,FALSE))=FALSE,VLOOKUP($A3,'Annexe 6 - CNG'!$A$3:$I$149,9,FALSE),0)</f>
        <v>0</v>
      </c>
    </row>
    <row r="4" spans="1:13" ht="15" thickBot="1">
      <c r="A4">
        <v>2</v>
      </c>
      <c r="B4" s="637" t="s">
        <v>456</v>
      </c>
      <c r="C4" s="550" t="str">
        <f>VLOOKUP(A4,[2]RECAP!A:C,3,FALSE)</f>
        <v>Achats d'énergies</v>
      </c>
      <c r="D4" s="640">
        <f>IF(ISERROR(VLOOKUP(A4,#REF!,4,FALSE))=FALSE,VLOOKUP(A4,#REF!,4,FALSE),0)</f>
        <v>0</v>
      </c>
      <c r="E4" s="640">
        <f>IF(ISERROR(VLOOKUP(A4,'Annexe 5 - CGAFE'!A:D,4,FALSE))=FALSE,VLOOKUP(A4,'Annexe 5 - CGAFE'!A:D,4,FALSE),0)</f>
        <v>0</v>
      </c>
      <c r="F4" s="640">
        <f>IF(ISERROR(VLOOKUP(A4,'Annexe 6 - CNG'!A:D,4,FALSE))=FALSE,VLOOKUP(A4,'Annexe 6 - CNG'!A:D,4,FALSE),0)</f>
        <v>0</v>
      </c>
      <c r="G4" s="640">
        <f>IF(ISERROR(VLOOKUP(A4,'Annexe 7 - CNR'!A:D,4,FALSE))=FALSE,VLOOKUP(A4,'Annexe 7 - CNR'!A:D,4,FALSE),0)</f>
        <v>0</v>
      </c>
      <c r="H4" s="751">
        <f t="shared" ref="H4:H36" si="0">SUM(D4:G4)</f>
        <v>0</v>
      </c>
      <c r="I4" s="640">
        <f>IF(ISERROR(VLOOKUP($A4,#REF!,5,FALSE))=FALSE,VLOOKUP($A4,#REF!,5,FALSE),0)+IF(ISERROR(VLOOKUP($A4,'Annexe 5 - CGAFE'!$A$3:$I$158,5,FALSE))=FALSE,VLOOKUP($A4,'Annexe 5 - CGAFE'!$A$3:$I$158,5,FALSE),0)+IF(ISERROR(VLOOKUP($A4,'Annexe 6 - CNG'!$A$3:$I$149,5,FALSE))=FALSE,VLOOKUP($A4,'Annexe 6 - CNG'!$A$3:$I$149,5,FALSE),0)</f>
        <v>0</v>
      </c>
      <c r="J4" s="640">
        <f>IF(ISERROR(VLOOKUP($A4,#REF!,6,FALSE))=FALSE,VLOOKUP($A4,#REF!,6,FALSE),0)+IF(ISERROR(VLOOKUP($A4,'Annexe 5 - CGAFE'!$A$3:$I$158,6,FALSE))=FALSE,VLOOKUP($A4,'Annexe 5 - CGAFE'!$A$3:$I$158,6,FALSE),0)+IF(ISERROR(VLOOKUP($A4,'Annexe 6 - CNG'!$A$3:$I$149,6,FALSE))=FALSE,VLOOKUP($A4,'Annexe 6 - CNG'!$A$3:$I$149,6,FALSE),0)</f>
        <v>0</v>
      </c>
      <c r="K4" s="640">
        <f>IF(ISERROR(VLOOKUP($A4,#REF!,7,FALSE))=FALSE,VLOOKUP($A4,#REF!,7,FALSE),0)+IF(ISERROR(VLOOKUP($A4,'Annexe 5 - CGAFE'!$A$3:$I$158,7,FALSE))=FALSE,VLOOKUP($A4,'Annexe 5 - CGAFE'!$A$3:$I$158,7,FALSE),0)+IF(ISERROR(VLOOKUP($A4,'Annexe 6 - CNG'!$A$3:$I$149,7,FALSE))=FALSE,VLOOKUP($A4,'Annexe 6 - CNG'!$A$3:$I$149,7,FALSE),0)</f>
        <v>0</v>
      </c>
      <c r="L4" s="640">
        <f>IF(ISERROR(VLOOKUP($A4,#REF!,8,FALSE))=FALSE,VLOOKUP($A4,#REF!,8,FALSE),0)+IF(ISERROR(VLOOKUP($A4,'Annexe 5 - CGAFE'!$A$3:$I$158,8,FALSE))=FALSE,VLOOKUP($A4,'Annexe 5 - CGAFE'!$A$3:$I$158,8,FALSE),0)+IF(ISERROR(VLOOKUP($A4,'Annexe 6 - CNG'!$A$3:$I$149,8,FALSE))=FALSE,VLOOKUP($A4,'Annexe 6 - CNG'!$A$3:$I$149,8,FALSE),0)</f>
        <v>0</v>
      </c>
      <c r="M4" s="640">
        <f>IF(ISERROR(VLOOKUP($A4,#REF!,9,FALSE))=FALSE,VLOOKUP($A4,#REF!,9,FALSE),0)+IF(ISERROR(VLOOKUP($A4,'Annexe 5 - CGAFE'!$A$3:$I$158,9,FALSE))=FALSE,VLOOKUP($A4,'Annexe 5 - CGAFE'!$A$3:$I$158,9,FALSE),0)+IF(ISERROR(VLOOKUP($A4,'Annexe 6 - CNG'!$A$3:$I$149,9,FALSE))=FALSE,VLOOKUP($A4,'Annexe 6 - CNG'!$A$3:$I$149,9,FALSE),0)</f>
        <v>0</v>
      </c>
    </row>
    <row r="5" spans="1:13" ht="15" thickBot="1">
      <c r="A5">
        <v>3</v>
      </c>
      <c r="B5" s="637" t="s">
        <v>456</v>
      </c>
      <c r="C5" s="550" t="str">
        <f>VLOOKUP(A5,[2]RECAP!A:C,3,FALSE)</f>
        <v>Achat de matériels et frais de bureau</v>
      </c>
      <c r="D5" s="640">
        <f>IF(ISERROR(VLOOKUP(A5,#REF!,4,FALSE))=FALSE,VLOOKUP(A5,#REF!,4,FALSE),0)</f>
        <v>0</v>
      </c>
      <c r="E5" s="640">
        <f>IF(ISERROR(VLOOKUP(A5,'Annexe 5 - CGAFE'!A:D,4,FALSE))=FALSE,VLOOKUP(A5,'Annexe 5 - CGAFE'!A:D,4,FALSE),0)</f>
        <v>2077016.6899999997</v>
      </c>
      <c r="F5" s="640">
        <f>IF(ISERROR(VLOOKUP(A5,'Annexe 6 - CNG'!A:D,4,FALSE))=FALSE,VLOOKUP(A5,'Annexe 6 - CNG'!A:D,4,FALSE),0)</f>
        <v>0</v>
      </c>
      <c r="G5" s="640">
        <f>IF(ISERROR(VLOOKUP(A5,'Annexe 7 - CNR'!A:D,4,FALSE))=FALSE,VLOOKUP(A5,'Annexe 7 - CNR'!A:D,4,FALSE),0)</f>
        <v>0</v>
      </c>
      <c r="H5" s="751">
        <f t="shared" si="0"/>
        <v>2077016.6899999997</v>
      </c>
      <c r="I5" s="640">
        <f>IF(ISERROR(VLOOKUP($A5,#REF!,5,FALSE))=FALSE,VLOOKUP($A5,#REF!,5,FALSE),0)+IF(ISERROR(VLOOKUP($A5,'Annexe 5 - CGAFE'!$A$3:$I$158,5,FALSE))=FALSE,VLOOKUP($A5,'Annexe 5 - CGAFE'!$A$3:$I$158,5,FALSE),0)+IF(ISERROR(VLOOKUP($A5,'Annexe 6 - CNG'!$A$3:$I$149,5,FALSE))=FALSE,VLOOKUP($A5,'Annexe 6 - CNG'!$A$3:$I$149,5,FALSE),0)</f>
        <v>679602.78</v>
      </c>
      <c r="J5" s="640">
        <f>IF(ISERROR(VLOOKUP($A5,#REF!,6,FALSE))=FALSE,VLOOKUP($A5,#REF!,6,FALSE),0)+IF(ISERROR(VLOOKUP($A5,'Annexe 5 - CGAFE'!$A$3:$I$158,6,FALSE))=FALSE,VLOOKUP($A5,'Annexe 5 - CGAFE'!$A$3:$I$158,6,FALSE),0)+IF(ISERROR(VLOOKUP($A5,'Annexe 6 - CNG'!$A$3:$I$149,6,FALSE))=FALSE,VLOOKUP($A5,'Annexe 6 - CNG'!$A$3:$I$149,6,FALSE),0)</f>
        <v>763798.83</v>
      </c>
      <c r="K5" s="640">
        <f>IF(ISERROR(VLOOKUP($A5,#REF!,7,FALSE))=FALSE,VLOOKUP($A5,#REF!,7,FALSE),0)+IF(ISERROR(VLOOKUP($A5,'Annexe 5 - CGAFE'!$A$3:$I$158,7,FALSE))=FALSE,VLOOKUP($A5,'Annexe 5 - CGAFE'!$A$3:$I$158,7,FALSE),0)+IF(ISERROR(VLOOKUP($A5,'Annexe 6 - CNG'!$A$3:$I$149,7,FALSE))=FALSE,VLOOKUP($A5,'Annexe 6 - CNG'!$A$3:$I$149,7,FALSE),0)</f>
        <v>633615.08000000019</v>
      </c>
      <c r="L5" s="640">
        <f>IF(ISERROR(VLOOKUP($A5,#REF!,8,FALSE))=FALSE,VLOOKUP($A5,#REF!,8,FALSE),0)+IF(ISERROR(VLOOKUP($A5,'Annexe 5 - CGAFE'!$A$3:$I$158,8,FALSE))=FALSE,VLOOKUP($A5,'Annexe 5 - CGAFE'!$A$3:$I$158,8,FALSE),0)+IF(ISERROR(VLOOKUP($A5,'Annexe 6 - CNG'!$A$3:$I$149,8,FALSE))=FALSE,VLOOKUP($A5,'Annexe 6 - CNG'!$A$3:$I$149,8,FALSE),0)</f>
        <v>0</v>
      </c>
      <c r="M5" s="640">
        <f>IF(ISERROR(VLOOKUP($A5,#REF!,9,FALSE))=FALSE,VLOOKUP($A5,#REF!,9,FALSE),0)+IF(ISERROR(VLOOKUP($A5,'Annexe 5 - CGAFE'!$A$3:$I$158,9,FALSE))=FALSE,VLOOKUP($A5,'Annexe 5 - CGAFE'!$A$3:$I$158,9,FALSE),0)+IF(ISERROR(VLOOKUP($A5,'Annexe 6 - CNG'!$A$3:$I$149,9,FALSE))=FALSE,VLOOKUP($A5,'Annexe 6 - CNG'!$A$3:$I$149,9,FALSE),0)</f>
        <v>0</v>
      </c>
    </row>
    <row r="6" spans="1:13" ht="15" thickBot="1">
      <c r="A6">
        <v>4</v>
      </c>
      <c r="B6" s="637" t="s">
        <v>456</v>
      </c>
      <c r="C6" s="550" t="str">
        <f>VLOOKUP(A6,[2]RECAP!A:C,3,FALSE)</f>
        <v>Obligations légales et contractuelles</v>
      </c>
      <c r="D6" s="640">
        <f>IF(ISERROR(VLOOKUP(A6,#REF!,4,FALSE))=FALSE,VLOOKUP(A6,#REF!,4,FALSE),0)</f>
        <v>0</v>
      </c>
      <c r="E6" s="640">
        <f>IF(ISERROR(VLOOKUP(A6,'Annexe 5 - CGAFE'!A:D,4,FALSE))=FALSE,VLOOKUP(A6,'Annexe 5 - CGAFE'!A:D,4,FALSE),0)</f>
        <v>0</v>
      </c>
      <c r="F6" s="640">
        <f>IF(ISERROR(VLOOKUP(A6,'Annexe 6 - CNG'!A:D,4,FALSE))=FALSE,VLOOKUP(A6,'Annexe 6 - CNG'!A:D,4,FALSE),0)</f>
        <v>0</v>
      </c>
      <c r="G6" s="640">
        <f>IF(ISERROR(VLOOKUP(A6,'Annexe 7 - CNR'!A:D,4,FALSE))=FALSE,VLOOKUP(A6,'Annexe 7 - CNR'!A:D,4,FALSE),0)</f>
        <v>0</v>
      </c>
      <c r="H6" s="751">
        <f t="shared" si="0"/>
        <v>0</v>
      </c>
      <c r="I6" s="640">
        <f>IF(ISERROR(VLOOKUP($A6,#REF!,5,FALSE))=FALSE,VLOOKUP($A6,#REF!,5,FALSE),0)+IF(ISERROR(VLOOKUP($A6,'Annexe 5 - CGAFE'!$A$3:$I$158,5,FALSE))=FALSE,VLOOKUP($A6,'Annexe 5 - CGAFE'!$A$3:$I$158,5,FALSE),0)+IF(ISERROR(VLOOKUP($A6,'Annexe 6 - CNG'!$A$3:$I$149,5,FALSE))=FALSE,VLOOKUP($A6,'Annexe 6 - CNG'!$A$3:$I$149,5,FALSE),0)</f>
        <v>0</v>
      </c>
      <c r="J6" s="640">
        <f>IF(ISERROR(VLOOKUP($A6,#REF!,6,FALSE))=FALSE,VLOOKUP($A6,#REF!,6,FALSE),0)+IF(ISERROR(VLOOKUP($A6,'Annexe 5 - CGAFE'!$A$3:$I$158,6,FALSE))=FALSE,VLOOKUP($A6,'Annexe 5 - CGAFE'!$A$3:$I$158,6,FALSE),0)+IF(ISERROR(VLOOKUP($A6,'Annexe 6 - CNG'!$A$3:$I$149,6,FALSE))=FALSE,VLOOKUP($A6,'Annexe 6 - CNG'!$A$3:$I$149,6,FALSE),0)</f>
        <v>0</v>
      </c>
      <c r="K6" s="640">
        <f>IF(ISERROR(VLOOKUP($A6,#REF!,7,FALSE))=FALSE,VLOOKUP($A6,#REF!,7,FALSE),0)+IF(ISERROR(VLOOKUP($A6,'Annexe 5 - CGAFE'!$A$3:$I$158,7,FALSE))=FALSE,VLOOKUP($A6,'Annexe 5 - CGAFE'!$A$3:$I$158,7,FALSE),0)+IF(ISERROR(VLOOKUP($A6,'Annexe 6 - CNG'!$A$3:$I$149,7,FALSE))=FALSE,VLOOKUP($A6,'Annexe 6 - CNG'!$A$3:$I$149,7,FALSE),0)</f>
        <v>0</v>
      </c>
      <c r="L6" s="640">
        <f>IF(ISERROR(VLOOKUP($A6,#REF!,8,FALSE))=FALSE,VLOOKUP($A6,#REF!,8,FALSE),0)+IF(ISERROR(VLOOKUP($A6,'Annexe 5 - CGAFE'!$A$3:$I$158,8,FALSE))=FALSE,VLOOKUP($A6,'Annexe 5 - CGAFE'!$A$3:$I$158,8,FALSE),0)+IF(ISERROR(VLOOKUP($A6,'Annexe 6 - CNG'!$A$3:$I$149,8,FALSE))=FALSE,VLOOKUP($A6,'Annexe 6 - CNG'!$A$3:$I$149,8,FALSE),0)</f>
        <v>0</v>
      </c>
      <c r="M6" s="640">
        <f>IF(ISERROR(VLOOKUP($A6,#REF!,9,FALSE))=FALSE,VLOOKUP($A6,#REF!,9,FALSE),0)+IF(ISERROR(VLOOKUP($A6,'Annexe 5 - CGAFE'!$A$3:$I$158,9,FALSE))=FALSE,VLOOKUP($A6,'Annexe 5 - CGAFE'!$A$3:$I$158,9,FALSE),0)+IF(ISERROR(VLOOKUP($A6,'Annexe 6 - CNG'!$A$3:$I$149,9,FALSE))=FALSE,VLOOKUP($A6,'Annexe 6 - CNG'!$A$3:$I$149,9,FALSE),0)</f>
        <v>0</v>
      </c>
    </row>
    <row r="7" spans="1:13" ht="15" thickBot="1">
      <c r="A7">
        <v>5</v>
      </c>
      <c r="B7" s="637" t="s">
        <v>456</v>
      </c>
      <c r="C7" s="550" t="str">
        <f>VLOOKUP(A7,[2]RECAP!A:C,3,FALSE)</f>
        <v>Entretien</v>
      </c>
      <c r="D7" s="640">
        <f>IF(ISERROR(VLOOKUP(A7,#REF!,4,FALSE))=FALSE,VLOOKUP(A7,#REF!,4,FALSE),0)</f>
        <v>0</v>
      </c>
      <c r="E7" s="640">
        <f>IF(ISERROR(VLOOKUP(A7,'Annexe 5 - CGAFE'!A:D,4,FALSE))=FALSE,VLOOKUP(A7,'Annexe 5 - CGAFE'!A:D,4,FALSE),0)</f>
        <v>3881590.18</v>
      </c>
      <c r="F7" s="640">
        <f>IF(ISERROR(VLOOKUP(A7,'Annexe 6 - CNG'!A:D,4,FALSE))=FALSE,VLOOKUP(A7,'Annexe 6 - CNG'!A:D,4,FALSE),0)</f>
        <v>0</v>
      </c>
      <c r="G7" s="640">
        <f>IF(ISERROR(VLOOKUP(A7,'Annexe 7 - CNR'!A:D,4,FALSE))=FALSE,VLOOKUP(A7,'Annexe 7 - CNR'!A:D,4,FALSE),0)</f>
        <v>0</v>
      </c>
      <c r="H7" s="751">
        <f t="shared" si="0"/>
        <v>3881590.18</v>
      </c>
      <c r="I7" s="640">
        <f>IF(ISERROR(VLOOKUP($A7,#REF!,5,FALSE))=FALSE,VLOOKUP($A7,#REF!,5,FALSE),0)+IF(ISERROR(VLOOKUP($A7,'Annexe 5 - CGAFE'!$A$3:$I$158,5,FALSE))=FALSE,VLOOKUP($A7,'Annexe 5 - CGAFE'!$A$3:$I$158,5,FALSE),0)+IF(ISERROR(VLOOKUP($A7,'Annexe 6 - CNG'!$A$3:$I$149,5,FALSE))=FALSE,VLOOKUP($A7,'Annexe 6 - CNG'!$A$3:$I$149,5,FALSE),0)</f>
        <v>1701795.2599999998</v>
      </c>
      <c r="J7" s="640">
        <f>IF(ISERROR(VLOOKUP($A7,#REF!,6,FALSE))=FALSE,VLOOKUP($A7,#REF!,6,FALSE),0)+IF(ISERROR(VLOOKUP($A7,'Annexe 5 - CGAFE'!$A$3:$I$158,6,FALSE))=FALSE,VLOOKUP($A7,'Annexe 5 - CGAFE'!$A$3:$I$158,6,FALSE),0)+IF(ISERROR(VLOOKUP($A7,'Annexe 6 - CNG'!$A$3:$I$149,6,FALSE))=FALSE,VLOOKUP($A7,'Annexe 6 - CNG'!$A$3:$I$149,6,FALSE),0)</f>
        <v>1195458.68</v>
      </c>
      <c r="K7" s="640">
        <f>IF(ISERROR(VLOOKUP($A7,#REF!,7,FALSE))=FALSE,VLOOKUP($A7,#REF!,7,FALSE),0)+IF(ISERROR(VLOOKUP($A7,'Annexe 5 - CGAFE'!$A$3:$I$158,7,FALSE))=FALSE,VLOOKUP($A7,'Annexe 5 - CGAFE'!$A$3:$I$158,7,FALSE),0)+IF(ISERROR(VLOOKUP($A7,'Annexe 6 - CNG'!$A$3:$I$149,7,FALSE))=FALSE,VLOOKUP($A7,'Annexe 6 - CNG'!$A$3:$I$149,7,FALSE),0)</f>
        <v>984336.24000000034</v>
      </c>
      <c r="L7" s="640">
        <f>IF(ISERROR(VLOOKUP($A7,#REF!,8,FALSE))=FALSE,VLOOKUP($A7,#REF!,8,FALSE),0)+IF(ISERROR(VLOOKUP($A7,'Annexe 5 - CGAFE'!$A$3:$I$158,8,FALSE))=FALSE,VLOOKUP($A7,'Annexe 5 - CGAFE'!$A$3:$I$158,8,FALSE),0)+IF(ISERROR(VLOOKUP($A7,'Annexe 6 - CNG'!$A$3:$I$149,8,FALSE))=FALSE,VLOOKUP($A7,'Annexe 6 - CNG'!$A$3:$I$149,8,FALSE),0)</f>
        <v>0</v>
      </c>
      <c r="M7" s="640">
        <f>IF(ISERROR(VLOOKUP($A7,#REF!,9,FALSE))=FALSE,VLOOKUP($A7,#REF!,9,FALSE),0)+IF(ISERROR(VLOOKUP($A7,'Annexe 5 - CGAFE'!$A$3:$I$158,9,FALSE))=FALSE,VLOOKUP($A7,'Annexe 5 - CGAFE'!$A$3:$I$158,9,FALSE),0)+IF(ISERROR(VLOOKUP($A7,'Annexe 6 - CNG'!$A$3:$I$149,9,FALSE))=FALSE,VLOOKUP($A7,'Annexe 6 - CNG'!$A$3:$I$149,9,FALSE),0)</f>
        <v>0</v>
      </c>
    </row>
    <row r="8" spans="1:13" ht="15" thickBot="1">
      <c r="A8">
        <v>6</v>
      </c>
      <c r="B8" s="637" t="s">
        <v>456</v>
      </c>
      <c r="C8" s="550" t="str">
        <f>VLOOKUP(A8,[2]RECAP!A:C,3,FALSE)</f>
        <v>Gestion de l'espace public</v>
      </c>
      <c r="D8" s="640">
        <f>IF(ISERROR(VLOOKUP(A8,#REF!,4,FALSE))=FALSE,VLOOKUP(A8,#REF!,4,FALSE),0)</f>
        <v>0</v>
      </c>
      <c r="E8" s="640">
        <f>IF(ISERROR(VLOOKUP(A8,'Annexe 5 - CGAFE'!A:D,4,FALSE))=FALSE,VLOOKUP(A8,'Annexe 5 - CGAFE'!A:D,4,FALSE),0)</f>
        <v>0</v>
      </c>
      <c r="F8" s="640">
        <f>IF(ISERROR(VLOOKUP(A8,'Annexe 6 - CNG'!A:D,4,FALSE))=FALSE,VLOOKUP(A8,'Annexe 6 - CNG'!A:D,4,FALSE),0)</f>
        <v>0</v>
      </c>
      <c r="G8" s="640">
        <f>IF(ISERROR(VLOOKUP(A8,'Annexe 7 - CNR'!A:D,4,FALSE))=FALSE,VLOOKUP(A8,'Annexe 7 - CNR'!A:D,4,FALSE),0)</f>
        <v>0</v>
      </c>
      <c r="H8" s="751">
        <f t="shared" si="0"/>
        <v>0</v>
      </c>
      <c r="I8" s="640">
        <f>IF(ISERROR(VLOOKUP($A8,#REF!,5,FALSE))=FALSE,VLOOKUP($A8,#REF!,5,FALSE),0)+IF(ISERROR(VLOOKUP($A8,'Annexe 5 - CGAFE'!$A$3:$I$158,5,FALSE))=FALSE,VLOOKUP($A8,'Annexe 5 - CGAFE'!$A$3:$I$158,5,FALSE),0)+IF(ISERROR(VLOOKUP($A8,'Annexe 6 - CNG'!$A$3:$I$149,5,FALSE))=FALSE,VLOOKUP($A8,'Annexe 6 - CNG'!$A$3:$I$149,5,FALSE),0)</f>
        <v>0</v>
      </c>
      <c r="J8" s="640">
        <f>IF(ISERROR(VLOOKUP($A8,#REF!,6,FALSE))=FALSE,VLOOKUP($A8,#REF!,6,FALSE),0)+IF(ISERROR(VLOOKUP($A8,'Annexe 5 - CGAFE'!$A$3:$I$158,6,FALSE))=FALSE,VLOOKUP($A8,'Annexe 5 - CGAFE'!$A$3:$I$158,6,FALSE),0)+IF(ISERROR(VLOOKUP($A8,'Annexe 6 - CNG'!$A$3:$I$149,6,FALSE))=FALSE,VLOOKUP($A8,'Annexe 6 - CNG'!$A$3:$I$149,6,FALSE),0)</f>
        <v>0</v>
      </c>
      <c r="K8" s="640">
        <f>IF(ISERROR(VLOOKUP($A8,#REF!,7,FALSE))=FALSE,VLOOKUP($A8,#REF!,7,FALSE),0)+IF(ISERROR(VLOOKUP($A8,'Annexe 5 - CGAFE'!$A$3:$I$158,7,FALSE))=FALSE,VLOOKUP($A8,'Annexe 5 - CGAFE'!$A$3:$I$158,7,FALSE),0)+IF(ISERROR(VLOOKUP($A8,'Annexe 6 - CNG'!$A$3:$I$149,7,FALSE))=FALSE,VLOOKUP($A8,'Annexe 6 - CNG'!$A$3:$I$149,7,FALSE),0)</f>
        <v>0</v>
      </c>
      <c r="L8" s="640">
        <f>IF(ISERROR(VLOOKUP($A8,#REF!,8,FALSE))=FALSE,VLOOKUP($A8,#REF!,8,FALSE),0)+IF(ISERROR(VLOOKUP($A8,'Annexe 5 - CGAFE'!$A$3:$I$158,8,FALSE))=FALSE,VLOOKUP($A8,'Annexe 5 - CGAFE'!$A$3:$I$158,8,FALSE),0)+IF(ISERROR(VLOOKUP($A8,'Annexe 6 - CNG'!$A$3:$I$149,8,FALSE))=FALSE,VLOOKUP($A8,'Annexe 6 - CNG'!$A$3:$I$149,8,FALSE),0)</f>
        <v>0</v>
      </c>
      <c r="M8" s="640">
        <f>IF(ISERROR(VLOOKUP($A8,#REF!,9,FALSE))=FALSE,VLOOKUP($A8,#REF!,9,FALSE),0)+IF(ISERROR(VLOOKUP($A8,'Annexe 5 - CGAFE'!$A$3:$I$158,9,FALSE))=FALSE,VLOOKUP($A8,'Annexe 5 - CGAFE'!$A$3:$I$158,9,FALSE),0)+IF(ISERROR(VLOOKUP($A8,'Annexe 6 - CNG'!$A$3:$I$149,9,FALSE))=FALSE,VLOOKUP($A8,'Annexe 6 - CNG'!$A$3:$I$149,9,FALSE),0)</f>
        <v>0</v>
      </c>
    </row>
    <row r="9" spans="1:13" ht="15" thickBot="1">
      <c r="A9" s="554">
        <v>7</v>
      </c>
      <c r="B9" s="637" t="s">
        <v>456</v>
      </c>
      <c r="C9" s="550" t="str">
        <f>VLOOKUP(A9,[2]RECAP!A:C,3,FALSE)</f>
        <v>Connexe</v>
      </c>
      <c r="D9" s="640">
        <f>IF(ISERROR(VLOOKUP(A9,#REF!,4,FALSE))=FALSE,VLOOKUP(A9,#REF!,4,FALSE),0)</f>
        <v>0</v>
      </c>
      <c r="E9" s="640">
        <f>IF(ISERROR(VLOOKUP(A9,'Annexe 5 - CGAFE'!A:D,4,FALSE))=FALSE,VLOOKUP(A9,'Annexe 5 - CGAFE'!A:D,4,FALSE),0)</f>
        <v>0</v>
      </c>
      <c r="F9" s="640">
        <f>IF(ISERROR(VLOOKUP(A9,'Annexe 6 - CNG'!A:D,4,FALSE))=FALSE,VLOOKUP(A9,'Annexe 6 - CNG'!A:D,4,FALSE),0)</f>
        <v>0</v>
      </c>
      <c r="G9" s="640">
        <f>IF(ISERROR(VLOOKUP(A9,'Annexe 7 - CNR'!A:D,4,FALSE))=FALSE,VLOOKUP(A9,'Annexe 7 - CNR'!A:D,4,FALSE),0)</f>
        <v>0</v>
      </c>
      <c r="H9" s="751">
        <f t="shared" si="0"/>
        <v>0</v>
      </c>
      <c r="I9" s="640">
        <f>IF(ISERROR(VLOOKUP($A9,#REF!,5,FALSE))=FALSE,VLOOKUP($A9,#REF!,5,FALSE),0)+IF(ISERROR(VLOOKUP($A9,'Annexe 5 - CGAFE'!$A$3:$I$158,5,FALSE))=FALSE,VLOOKUP($A9,'Annexe 5 - CGAFE'!$A$3:$I$158,5,FALSE),0)+IF(ISERROR(VLOOKUP($A9,'Annexe 6 - CNG'!$A$3:$I$149,5,FALSE))=FALSE,VLOOKUP($A9,'Annexe 6 - CNG'!$A$3:$I$149,5,FALSE),0)</f>
        <v>0</v>
      </c>
      <c r="J9" s="640">
        <f>IF(ISERROR(VLOOKUP($A9,#REF!,6,FALSE))=FALSE,VLOOKUP($A9,#REF!,6,FALSE),0)+IF(ISERROR(VLOOKUP($A9,'Annexe 5 - CGAFE'!$A$3:$I$158,6,FALSE))=FALSE,VLOOKUP($A9,'Annexe 5 - CGAFE'!$A$3:$I$158,6,FALSE),0)+IF(ISERROR(VLOOKUP($A9,'Annexe 6 - CNG'!$A$3:$I$149,6,FALSE))=FALSE,VLOOKUP($A9,'Annexe 6 - CNG'!$A$3:$I$149,6,FALSE),0)</f>
        <v>0</v>
      </c>
      <c r="K9" s="640">
        <f>IF(ISERROR(VLOOKUP($A9,#REF!,7,FALSE))=FALSE,VLOOKUP($A9,#REF!,7,FALSE),0)+IF(ISERROR(VLOOKUP($A9,'Annexe 5 - CGAFE'!$A$3:$I$158,7,FALSE))=FALSE,VLOOKUP($A9,'Annexe 5 - CGAFE'!$A$3:$I$158,7,FALSE),0)+IF(ISERROR(VLOOKUP($A9,'Annexe 6 - CNG'!$A$3:$I$149,7,FALSE))=FALSE,VLOOKUP($A9,'Annexe 6 - CNG'!$A$3:$I$149,7,FALSE),0)</f>
        <v>0</v>
      </c>
      <c r="L9" s="640">
        <f>IF(ISERROR(VLOOKUP($A9,#REF!,8,FALSE))=FALSE,VLOOKUP($A9,#REF!,8,FALSE),0)+IF(ISERROR(VLOOKUP($A9,'Annexe 5 - CGAFE'!$A$3:$I$158,8,FALSE))=FALSE,VLOOKUP($A9,'Annexe 5 - CGAFE'!$A$3:$I$158,8,FALSE),0)+IF(ISERROR(VLOOKUP($A9,'Annexe 6 - CNG'!$A$3:$I$149,8,FALSE))=FALSE,VLOOKUP($A9,'Annexe 6 - CNG'!$A$3:$I$149,8,FALSE),0)</f>
        <v>0</v>
      </c>
      <c r="M9" s="640">
        <f>IF(ISERROR(VLOOKUP($A9,#REF!,9,FALSE))=FALSE,VLOOKUP($A9,#REF!,9,FALSE),0)+IF(ISERROR(VLOOKUP($A9,'Annexe 5 - CGAFE'!$A$3:$I$158,9,FALSE))=FALSE,VLOOKUP($A9,'Annexe 5 - CGAFE'!$A$3:$I$158,9,FALSE),0)+IF(ISERROR(VLOOKUP($A9,'Annexe 6 - CNG'!$A$3:$I$149,9,FALSE))=FALSE,VLOOKUP($A9,'Annexe 6 - CNG'!$A$3:$I$149,9,FALSE),0)</f>
        <v>0</v>
      </c>
    </row>
    <row r="10" spans="1:13" ht="15" thickBot="1">
      <c r="A10">
        <v>8</v>
      </c>
      <c r="B10" s="637" t="s">
        <v>456</v>
      </c>
      <c r="C10" s="550" t="str">
        <f>VLOOKUP(A10,[2]RECAP!A:C,3,FALSE)</f>
        <v>Loyers et charges locatives</v>
      </c>
      <c r="D10" s="640">
        <f>IF(ISERROR(VLOOKUP(A10,#REF!,4,FALSE))=FALSE,VLOOKUP(A10,#REF!,4,FALSE),0)</f>
        <v>0</v>
      </c>
      <c r="E10" s="640">
        <f>IF(ISERROR(VLOOKUP(A10,'Annexe 5 - CGAFE'!A:D,4,FALSE))=FALSE,VLOOKUP(A10,'Annexe 5 - CGAFE'!A:D,4,FALSE),0)</f>
        <v>0</v>
      </c>
      <c r="F10" s="640">
        <f>IF(ISERROR(VLOOKUP(A10,'Annexe 6 - CNG'!A:D,4,FALSE))=FALSE,VLOOKUP(A10,'Annexe 6 - CNG'!A:D,4,FALSE),0)</f>
        <v>0</v>
      </c>
      <c r="G10" s="640">
        <f>IF(ISERROR(VLOOKUP(A10,'Annexe 7 - CNR'!A:D,4,FALSE))=FALSE,VLOOKUP(A10,'Annexe 7 - CNR'!A:D,4,FALSE),0)</f>
        <v>0</v>
      </c>
      <c r="H10" s="751">
        <f t="shared" si="0"/>
        <v>0</v>
      </c>
      <c r="I10" s="640">
        <f>IF(ISERROR(VLOOKUP($A10,#REF!,5,FALSE))=FALSE,VLOOKUP($A10,#REF!,5,FALSE),0)+IF(ISERROR(VLOOKUP($A10,'Annexe 5 - CGAFE'!$A$3:$I$158,5,FALSE))=FALSE,VLOOKUP($A10,'Annexe 5 - CGAFE'!$A$3:$I$158,5,FALSE),0)+IF(ISERROR(VLOOKUP($A10,'Annexe 6 - CNG'!$A$3:$I$149,5,FALSE))=FALSE,VLOOKUP($A10,'Annexe 6 - CNG'!$A$3:$I$149,5,FALSE),0)</f>
        <v>0</v>
      </c>
      <c r="J10" s="640">
        <f>IF(ISERROR(VLOOKUP($A10,#REF!,6,FALSE))=FALSE,VLOOKUP($A10,#REF!,6,FALSE),0)+IF(ISERROR(VLOOKUP($A10,'Annexe 5 - CGAFE'!$A$3:$I$158,6,FALSE))=FALSE,VLOOKUP($A10,'Annexe 5 - CGAFE'!$A$3:$I$158,6,FALSE),0)+IF(ISERROR(VLOOKUP($A10,'Annexe 6 - CNG'!$A$3:$I$149,6,FALSE))=FALSE,VLOOKUP($A10,'Annexe 6 - CNG'!$A$3:$I$149,6,FALSE),0)</f>
        <v>0</v>
      </c>
      <c r="K10" s="640">
        <f>IF(ISERROR(VLOOKUP($A10,#REF!,7,FALSE))=FALSE,VLOOKUP($A10,#REF!,7,FALSE),0)+IF(ISERROR(VLOOKUP($A10,'Annexe 5 - CGAFE'!$A$3:$I$158,7,FALSE))=FALSE,VLOOKUP($A10,'Annexe 5 - CGAFE'!$A$3:$I$158,7,FALSE),0)+IF(ISERROR(VLOOKUP($A10,'Annexe 6 - CNG'!$A$3:$I$149,7,FALSE))=FALSE,VLOOKUP($A10,'Annexe 6 - CNG'!$A$3:$I$149,7,FALSE),0)</f>
        <v>0</v>
      </c>
      <c r="L10" s="640">
        <f>IF(ISERROR(VLOOKUP($A10,#REF!,8,FALSE))=FALSE,VLOOKUP($A10,#REF!,8,FALSE),0)+IF(ISERROR(VLOOKUP($A10,'Annexe 5 - CGAFE'!$A$3:$I$158,8,FALSE))=FALSE,VLOOKUP($A10,'Annexe 5 - CGAFE'!$A$3:$I$158,8,FALSE),0)+IF(ISERROR(VLOOKUP($A10,'Annexe 6 - CNG'!$A$3:$I$149,8,FALSE))=FALSE,VLOOKUP($A10,'Annexe 6 - CNG'!$A$3:$I$149,8,FALSE),0)</f>
        <v>0</v>
      </c>
      <c r="M10" s="640">
        <f>IF(ISERROR(VLOOKUP($A10,#REF!,9,FALSE))=FALSE,VLOOKUP($A10,#REF!,9,FALSE),0)+IF(ISERROR(VLOOKUP($A10,'Annexe 5 - CGAFE'!$A$3:$I$158,9,FALSE))=FALSE,VLOOKUP($A10,'Annexe 5 - CGAFE'!$A$3:$I$158,9,FALSE),0)+IF(ISERROR(VLOOKUP($A10,'Annexe 6 - CNG'!$A$3:$I$149,9,FALSE))=FALSE,VLOOKUP($A10,'Annexe 6 - CNG'!$A$3:$I$149,9,FALSE),0)</f>
        <v>0</v>
      </c>
    </row>
    <row r="11" spans="1:13" ht="15" thickBot="1">
      <c r="A11">
        <v>9</v>
      </c>
      <c r="B11" s="637" t="s">
        <v>456</v>
      </c>
      <c r="C11" s="550" t="str">
        <f>VLOOKUP(A11,[2]RECAP!A:C,3,FALSE)</f>
        <v>Traitement et enlèvement des déchets</v>
      </c>
      <c r="D11" s="640">
        <f>IF(ISERROR(VLOOKUP(A11,#REF!,4,FALSE))=FALSE,VLOOKUP(A11,#REF!,4,FALSE),0)</f>
        <v>0</v>
      </c>
      <c r="E11" s="640">
        <f>IF(ISERROR(VLOOKUP(A11,'Annexe 5 - CGAFE'!A:D,4,FALSE))=FALSE,VLOOKUP(A11,'Annexe 5 - CGAFE'!A:D,4,FALSE),0)</f>
        <v>0</v>
      </c>
      <c r="F11" s="640">
        <f>IF(ISERROR(VLOOKUP(A11,'Annexe 6 - CNG'!A:D,4,FALSE))=FALSE,VLOOKUP(A11,'Annexe 6 - CNG'!A:D,4,FALSE),0)</f>
        <v>0</v>
      </c>
      <c r="G11" s="640">
        <f>IF(ISERROR(VLOOKUP(A11,'Annexe 7 - CNR'!A:D,4,FALSE))=FALSE,VLOOKUP(A11,'Annexe 7 - CNR'!A:D,4,FALSE),0)</f>
        <v>0</v>
      </c>
      <c r="H11" s="751">
        <f t="shared" si="0"/>
        <v>0</v>
      </c>
      <c r="I11" s="640">
        <f>IF(ISERROR(VLOOKUP($A11,#REF!,5,FALSE))=FALSE,VLOOKUP($A11,#REF!,5,FALSE),0)+IF(ISERROR(VLOOKUP($A11,'Annexe 5 - CGAFE'!$A$3:$I$158,5,FALSE))=FALSE,VLOOKUP($A11,'Annexe 5 - CGAFE'!$A$3:$I$158,5,FALSE),0)+IF(ISERROR(VLOOKUP($A11,'Annexe 6 - CNG'!$A$3:$I$149,5,FALSE))=FALSE,VLOOKUP($A11,'Annexe 6 - CNG'!$A$3:$I$149,5,FALSE),0)</f>
        <v>0</v>
      </c>
      <c r="J11" s="640">
        <f>IF(ISERROR(VLOOKUP($A11,#REF!,6,FALSE))=FALSE,VLOOKUP($A11,#REF!,6,FALSE),0)+IF(ISERROR(VLOOKUP($A11,'Annexe 5 - CGAFE'!$A$3:$I$158,6,FALSE))=FALSE,VLOOKUP($A11,'Annexe 5 - CGAFE'!$A$3:$I$158,6,FALSE),0)+IF(ISERROR(VLOOKUP($A11,'Annexe 6 - CNG'!$A$3:$I$149,6,FALSE))=FALSE,VLOOKUP($A11,'Annexe 6 - CNG'!$A$3:$I$149,6,FALSE),0)</f>
        <v>0</v>
      </c>
      <c r="K11" s="640">
        <f>IF(ISERROR(VLOOKUP($A11,#REF!,7,FALSE))=FALSE,VLOOKUP($A11,#REF!,7,FALSE),0)+IF(ISERROR(VLOOKUP($A11,'Annexe 5 - CGAFE'!$A$3:$I$158,7,FALSE))=FALSE,VLOOKUP($A11,'Annexe 5 - CGAFE'!$A$3:$I$158,7,FALSE),0)+IF(ISERROR(VLOOKUP($A11,'Annexe 6 - CNG'!$A$3:$I$149,7,FALSE))=FALSE,VLOOKUP($A11,'Annexe 6 - CNG'!$A$3:$I$149,7,FALSE),0)</f>
        <v>0</v>
      </c>
      <c r="L11" s="640">
        <f>IF(ISERROR(VLOOKUP($A11,#REF!,8,FALSE))=FALSE,VLOOKUP($A11,#REF!,8,FALSE),0)+IF(ISERROR(VLOOKUP($A11,'Annexe 5 - CGAFE'!$A$3:$I$158,8,FALSE))=FALSE,VLOOKUP($A11,'Annexe 5 - CGAFE'!$A$3:$I$158,8,FALSE),0)+IF(ISERROR(VLOOKUP($A11,'Annexe 6 - CNG'!$A$3:$I$149,8,FALSE))=FALSE,VLOOKUP($A11,'Annexe 6 - CNG'!$A$3:$I$149,8,FALSE),0)</f>
        <v>0</v>
      </c>
      <c r="M11" s="640">
        <f>IF(ISERROR(VLOOKUP($A11,#REF!,9,FALSE))=FALSE,VLOOKUP($A11,#REF!,9,FALSE),0)+IF(ISERROR(VLOOKUP($A11,'Annexe 5 - CGAFE'!$A$3:$I$158,9,FALSE))=FALSE,VLOOKUP($A11,'Annexe 5 - CGAFE'!$A$3:$I$158,9,FALSE),0)+IF(ISERROR(VLOOKUP($A11,'Annexe 6 - CNG'!$A$3:$I$149,9,FALSE))=FALSE,VLOOKUP($A11,'Annexe 6 - CNG'!$A$3:$I$149,9,FALSE),0)</f>
        <v>0</v>
      </c>
    </row>
    <row r="12" spans="1:13" ht="15" thickBot="1">
      <c r="A12" s="554">
        <v>10</v>
      </c>
      <c r="B12" s="637" t="s">
        <v>456</v>
      </c>
      <c r="C12" s="550" t="str">
        <f>VLOOKUP(A12,[2]RECAP!A:C,3,FALSE)</f>
        <v xml:space="preserve">Les coûts liés au personnel </v>
      </c>
      <c r="D12" s="640">
        <f>IF(ISERROR(VLOOKUP(A12,#REF!,4,FALSE))=FALSE,VLOOKUP(A12,#REF!,4,FALSE),0)</f>
        <v>0</v>
      </c>
      <c r="E12" s="640">
        <f>IF(ISERROR(VLOOKUP(A12,'Annexe 5 - CGAFE'!A:D,4,FALSE))=FALSE,VLOOKUP(A12,'Annexe 5 - CGAFE'!A:D,4,FALSE),0)</f>
        <v>102391373.93000004</v>
      </c>
      <c r="F12" s="640">
        <f>IF(ISERROR(VLOOKUP(A12,'Annexe 6 - CNG'!A:D,4,FALSE))=FALSE,VLOOKUP(A12,'Annexe 6 - CNG'!A:D,4,FALSE),0)</f>
        <v>0</v>
      </c>
      <c r="G12" s="640">
        <f>IF(ISERROR(VLOOKUP(A12,'Annexe 7 - CNR'!A:D,4,FALSE))=FALSE,VLOOKUP(A12,'Annexe 7 - CNR'!A:D,4,FALSE),0)</f>
        <v>0</v>
      </c>
      <c r="H12" s="751">
        <f t="shared" si="0"/>
        <v>102391373.93000004</v>
      </c>
      <c r="I12" s="640">
        <f>IF(ISERROR(VLOOKUP($A12,#REF!,5,FALSE))=FALSE,VLOOKUP($A12,#REF!,5,FALSE),0)+IF(ISERROR(VLOOKUP($A12,'Annexe 5 - CGAFE'!$A$3:$I$158,5,FALSE))=FALSE,VLOOKUP($A12,'Annexe 5 - CGAFE'!$A$3:$I$158,5,FALSE),0)+IF(ISERROR(VLOOKUP($A12,'Annexe 6 - CNG'!$A$3:$I$149,5,FALSE))=FALSE,VLOOKUP($A12,'Annexe 6 - CNG'!$A$3:$I$149,5,FALSE),0)</f>
        <v>41877823.18</v>
      </c>
      <c r="J12" s="640">
        <f>IF(ISERROR(VLOOKUP($A12,#REF!,6,FALSE))=FALSE,VLOOKUP($A12,#REF!,6,FALSE),0)+IF(ISERROR(VLOOKUP($A12,'Annexe 5 - CGAFE'!$A$3:$I$158,6,FALSE))=FALSE,VLOOKUP($A12,'Annexe 5 - CGAFE'!$A$3:$I$158,6,FALSE),0)+IF(ISERROR(VLOOKUP($A12,'Annexe 6 - CNG'!$A$3:$I$149,6,FALSE))=FALSE,VLOOKUP($A12,'Annexe 6 - CNG'!$A$3:$I$149,6,FALSE),0)</f>
        <v>37920978.609999999</v>
      </c>
      <c r="K12" s="640">
        <f>IF(ISERROR(VLOOKUP($A12,#REF!,7,FALSE))=FALSE,VLOOKUP($A12,#REF!,7,FALSE),0)+IF(ISERROR(VLOOKUP($A12,'Annexe 5 - CGAFE'!$A$3:$I$158,7,FALSE))=FALSE,VLOOKUP($A12,'Annexe 5 - CGAFE'!$A$3:$I$158,7,FALSE),0)+IF(ISERROR(VLOOKUP($A12,'Annexe 6 - CNG'!$A$3:$I$149,7,FALSE))=FALSE,VLOOKUP($A12,'Annexe 6 - CNG'!$A$3:$I$149,7,FALSE),0)</f>
        <v>22592572.140000001</v>
      </c>
      <c r="L12" s="640">
        <f>IF(ISERROR(VLOOKUP($A12,#REF!,8,FALSE))=FALSE,VLOOKUP($A12,#REF!,8,FALSE),0)+IF(ISERROR(VLOOKUP($A12,'Annexe 5 - CGAFE'!$A$3:$I$158,8,FALSE))=FALSE,VLOOKUP($A12,'Annexe 5 - CGAFE'!$A$3:$I$158,8,FALSE),0)+IF(ISERROR(VLOOKUP($A12,'Annexe 6 - CNG'!$A$3:$I$149,8,FALSE))=FALSE,VLOOKUP($A12,'Annexe 6 - CNG'!$A$3:$I$149,8,FALSE),0)</f>
        <v>0</v>
      </c>
      <c r="M12" s="640">
        <f>IF(ISERROR(VLOOKUP($A12,#REF!,9,FALSE))=FALSE,VLOOKUP($A12,#REF!,9,FALSE),0)+IF(ISERROR(VLOOKUP($A12,'Annexe 5 - CGAFE'!$A$3:$I$158,9,FALSE))=FALSE,VLOOKUP($A12,'Annexe 5 - CGAFE'!$A$3:$I$158,9,FALSE),0)+IF(ISERROR(VLOOKUP($A12,'Annexe 6 - CNG'!$A$3:$I$149,9,FALSE))=FALSE,VLOOKUP($A12,'Annexe 6 - CNG'!$A$3:$I$149,9,FALSE),0)</f>
        <v>0</v>
      </c>
    </row>
    <row r="13" spans="1:13" ht="15" thickBot="1">
      <c r="A13" s="554">
        <v>11</v>
      </c>
      <c r="B13" s="637" t="s">
        <v>456</v>
      </c>
      <c r="C13" s="550" t="str">
        <f>VLOOKUP(A13,[2]RECAP!A:C,3,FALSE)</f>
        <v>Prestataires de service</v>
      </c>
      <c r="D13" s="640">
        <f>IF(ISERROR(VLOOKUP(A13,#REF!,4,FALSE))=FALSE,VLOOKUP(A13,#REF!,4,FALSE),0)</f>
        <v>0</v>
      </c>
      <c r="E13" s="640">
        <f>IF(ISERROR(VLOOKUP(A13,'Annexe 5 - CGAFE'!A:D,4,FALSE))=FALSE,VLOOKUP(A13,'Annexe 5 - CGAFE'!A:D,4,FALSE),0)</f>
        <v>3422648.81</v>
      </c>
      <c r="F13" s="640">
        <f>IF(ISERROR(VLOOKUP(A13,'Annexe 6 - CNG'!A:D,4,FALSE))=FALSE,VLOOKUP(A13,'Annexe 6 - CNG'!A:D,4,FALSE),0)</f>
        <v>3253564.6300000013</v>
      </c>
      <c r="G13" s="640">
        <f>IF(ISERROR(VLOOKUP(A13,'Annexe 7 - CNR'!A:D,4,FALSE))=FALSE,VLOOKUP(A13,'Annexe 7 - CNR'!A:D,4,FALSE),0)</f>
        <v>0</v>
      </c>
      <c r="H13" s="751">
        <f t="shared" si="0"/>
        <v>6676213.4400000013</v>
      </c>
      <c r="I13" s="640">
        <f>IF(ISERROR(VLOOKUP($A13,#REF!,5,FALSE))=FALSE,VLOOKUP($A13,#REF!,5,FALSE),0)+IF(ISERROR(VLOOKUP($A13,'Annexe 5 - CGAFE'!$A$3:$I$158,5,FALSE))=FALSE,VLOOKUP($A13,'Annexe 5 - CGAFE'!$A$3:$I$158,5,FALSE),0)+IF(ISERROR(VLOOKUP($A13,'Annexe 6 - CNG'!$A$3:$I$149,5,FALSE))=FALSE,VLOOKUP($A13,'Annexe 6 - CNG'!$A$3:$I$149,5,FALSE),0)</f>
        <v>1220164.97</v>
      </c>
      <c r="J13" s="640">
        <f>IF(ISERROR(VLOOKUP($A13,#REF!,6,FALSE))=FALSE,VLOOKUP($A13,#REF!,6,FALSE),0)+IF(ISERROR(VLOOKUP($A13,'Annexe 5 - CGAFE'!$A$3:$I$158,6,FALSE))=FALSE,VLOOKUP($A13,'Annexe 5 - CGAFE'!$A$3:$I$158,6,FALSE),0)+IF(ISERROR(VLOOKUP($A13,'Annexe 6 - CNG'!$A$3:$I$149,6,FALSE))=FALSE,VLOOKUP($A13,'Annexe 6 - CNG'!$A$3:$I$149,6,FALSE),0)</f>
        <v>2782667.7199999997</v>
      </c>
      <c r="K13" s="640">
        <f>IF(ISERROR(VLOOKUP($A13,#REF!,7,FALSE))=FALSE,VLOOKUP($A13,#REF!,7,FALSE),0)+IF(ISERROR(VLOOKUP($A13,'Annexe 5 - CGAFE'!$A$3:$I$158,7,FALSE))=FALSE,VLOOKUP($A13,'Annexe 5 - CGAFE'!$A$3:$I$158,7,FALSE),0)+IF(ISERROR(VLOOKUP($A13,'Annexe 6 - CNG'!$A$3:$I$149,7,FALSE))=FALSE,VLOOKUP($A13,'Annexe 6 - CNG'!$A$3:$I$149,7,FALSE),0)</f>
        <v>2673380.7500000009</v>
      </c>
      <c r="L13" s="640">
        <f>IF(ISERROR(VLOOKUP($A13,#REF!,8,FALSE))=FALSE,VLOOKUP($A13,#REF!,8,FALSE),0)+IF(ISERROR(VLOOKUP($A13,'Annexe 5 - CGAFE'!$A$3:$I$158,8,FALSE))=FALSE,VLOOKUP($A13,'Annexe 5 - CGAFE'!$A$3:$I$158,8,FALSE),0)+IF(ISERROR(VLOOKUP($A13,'Annexe 6 - CNG'!$A$3:$I$149,8,FALSE))=FALSE,VLOOKUP($A13,'Annexe 6 - CNG'!$A$3:$I$149,8,FALSE),0)</f>
        <v>0</v>
      </c>
      <c r="M13" s="640">
        <f>IF(ISERROR(VLOOKUP($A13,#REF!,9,FALSE))=FALSE,VLOOKUP($A13,#REF!,9,FALSE),0)+IF(ISERROR(VLOOKUP($A13,'Annexe 5 - CGAFE'!$A$3:$I$158,9,FALSE))=FALSE,VLOOKUP($A13,'Annexe 5 - CGAFE'!$A$3:$I$158,9,FALSE),0)+IF(ISERROR(VLOOKUP($A13,'Annexe 6 - CNG'!$A$3:$I$149,9,FALSE))=FALSE,VLOOKUP($A13,'Annexe 6 - CNG'!$A$3:$I$149,9,FALSE),0)</f>
        <v>0</v>
      </c>
    </row>
    <row r="14" spans="1:13" ht="15" thickBot="1">
      <c r="A14">
        <v>12</v>
      </c>
      <c r="B14" s="637" t="s">
        <v>456</v>
      </c>
      <c r="C14" s="550" t="str">
        <f>VLOOKUP(A14,[2]RECAP!A:C,3,FALSE)</f>
        <v>Assurances liées à l’exploitation</v>
      </c>
      <c r="D14" s="640">
        <f>IF(ISERROR(VLOOKUP(A14,#REF!,4,FALSE))=FALSE,VLOOKUP(A14,#REF!,4,FALSE),0)</f>
        <v>0</v>
      </c>
      <c r="E14" s="640">
        <f>IF(ISERROR(VLOOKUP(A14,'Annexe 5 - CGAFE'!A:D,4,FALSE))=FALSE,VLOOKUP(A14,'Annexe 5 - CGAFE'!A:D,4,FALSE),0)</f>
        <v>0</v>
      </c>
      <c r="F14" s="640">
        <f>IF(ISERROR(VLOOKUP(A14,'Annexe 6 - CNG'!A:D,4,FALSE))=FALSE,VLOOKUP(A14,'Annexe 6 - CNG'!A:D,4,FALSE),0)</f>
        <v>0</v>
      </c>
      <c r="G14" s="640">
        <f>IF(ISERROR(VLOOKUP(A14,'Annexe 7 - CNR'!A:D,4,FALSE))=FALSE,VLOOKUP(A14,'Annexe 7 - CNR'!A:D,4,FALSE),0)</f>
        <v>0</v>
      </c>
      <c r="H14" s="751">
        <f t="shared" si="0"/>
        <v>0</v>
      </c>
      <c r="I14" s="640">
        <f>IF(ISERROR(VLOOKUP($A14,#REF!,5,FALSE))=FALSE,VLOOKUP($A14,#REF!,5,FALSE),0)+IF(ISERROR(VLOOKUP($A14,'Annexe 5 - CGAFE'!$A$3:$I$158,5,FALSE))=FALSE,VLOOKUP($A14,'Annexe 5 - CGAFE'!$A$3:$I$158,5,FALSE),0)+IF(ISERROR(VLOOKUP($A14,'Annexe 6 - CNG'!$A$3:$I$149,5,FALSE))=FALSE,VLOOKUP($A14,'Annexe 6 - CNG'!$A$3:$I$149,5,FALSE),0)</f>
        <v>0</v>
      </c>
      <c r="J14" s="640">
        <f>IF(ISERROR(VLOOKUP($A14,#REF!,6,FALSE))=FALSE,VLOOKUP($A14,#REF!,6,FALSE),0)+IF(ISERROR(VLOOKUP($A14,'Annexe 5 - CGAFE'!$A$3:$I$158,6,FALSE))=FALSE,VLOOKUP($A14,'Annexe 5 - CGAFE'!$A$3:$I$158,6,FALSE),0)+IF(ISERROR(VLOOKUP($A14,'Annexe 6 - CNG'!$A$3:$I$149,6,FALSE))=FALSE,VLOOKUP($A14,'Annexe 6 - CNG'!$A$3:$I$149,6,FALSE),0)</f>
        <v>0</v>
      </c>
      <c r="K14" s="640">
        <f>IF(ISERROR(VLOOKUP($A14,#REF!,7,FALSE))=FALSE,VLOOKUP($A14,#REF!,7,FALSE),0)+IF(ISERROR(VLOOKUP($A14,'Annexe 5 - CGAFE'!$A$3:$I$158,7,FALSE))=FALSE,VLOOKUP($A14,'Annexe 5 - CGAFE'!$A$3:$I$158,7,FALSE),0)+IF(ISERROR(VLOOKUP($A14,'Annexe 6 - CNG'!$A$3:$I$149,7,FALSE))=FALSE,VLOOKUP($A14,'Annexe 6 - CNG'!$A$3:$I$149,7,FALSE),0)</f>
        <v>0</v>
      </c>
      <c r="L14" s="640">
        <f>IF(ISERROR(VLOOKUP($A14,#REF!,8,FALSE))=FALSE,VLOOKUP($A14,#REF!,8,FALSE),0)+IF(ISERROR(VLOOKUP($A14,'Annexe 5 - CGAFE'!$A$3:$I$158,8,FALSE))=FALSE,VLOOKUP($A14,'Annexe 5 - CGAFE'!$A$3:$I$158,8,FALSE),0)+IF(ISERROR(VLOOKUP($A14,'Annexe 6 - CNG'!$A$3:$I$149,8,FALSE))=FALSE,VLOOKUP($A14,'Annexe 6 - CNG'!$A$3:$I$149,8,FALSE),0)</f>
        <v>0</v>
      </c>
      <c r="M14" s="640">
        <f>IF(ISERROR(VLOOKUP($A14,#REF!,9,FALSE))=FALSE,VLOOKUP($A14,#REF!,9,FALSE),0)+IF(ISERROR(VLOOKUP($A14,'Annexe 5 - CGAFE'!$A$3:$I$158,9,FALSE))=FALSE,VLOOKUP($A14,'Annexe 5 - CGAFE'!$A$3:$I$158,9,FALSE),0)+IF(ISERROR(VLOOKUP($A14,'Annexe 6 - CNG'!$A$3:$I$149,9,FALSE))=FALSE,VLOOKUP($A14,'Annexe 6 - CNG'!$A$3:$I$149,9,FALSE),0)</f>
        <v>0</v>
      </c>
    </row>
    <row r="15" spans="1:13" ht="15" thickBot="1">
      <c r="A15">
        <v>13</v>
      </c>
      <c r="B15" s="637" t="s">
        <v>456</v>
      </c>
      <c r="C15" s="550" t="str">
        <f>VLOOKUP(A15,[2]RECAP!A:C,3,FALSE)</f>
        <v xml:space="preserve">Les frais liés aux véhicules </v>
      </c>
      <c r="D15" s="640">
        <f>IF(ISERROR(VLOOKUP(A15,#REF!,4,FALSE))=FALSE,VLOOKUP(A15,#REF!,4,FALSE),0)</f>
        <v>0</v>
      </c>
      <c r="E15" s="640">
        <f>IF(ISERROR(VLOOKUP(A15,'Annexe 5 - CGAFE'!A:D,4,FALSE))=FALSE,VLOOKUP(A15,'Annexe 5 - CGAFE'!A:D,4,FALSE),0)</f>
        <v>304556.88</v>
      </c>
      <c r="F15" s="640">
        <f>IF(ISERROR(VLOOKUP(A15,'Annexe 6 - CNG'!A:D,4,FALSE))=FALSE,VLOOKUP(A15,'Annexe 6 - CNG'!A:D,4,FALSE),0)</f>
        <v>0</v>
      </c>
      <c r="G15" s="640">
        <f>IF(ISERROR(VLOOKUP(A15,'Annexe 7 - CNR'!A:D,4,FALSE))=FALSE,VLOOKUP(A15,'Annexe 7 - CNR'!A:D,4,FALSE),0)</f>
        <v>0</v>
      </c>
      <c r="H15" s="751">
        <f t="shared" si="0"/>
        <v>304556.88</v>
      </c>
      <c r="I15" s="640">
        <f>IF(ISERROR(VLOOKUP($A15,#REF!,5,FALSE))=FALSE,VLOOKUP($A15,#REF!,5,FALSE),0)+IF(ISERROR(VLOOKUP($A15,'Annexe 5 - CGAFE'!$A$3:$I$158,5,FALSE))=FALSE,VLOOKUP($A15,'Annexe 5 - CGAFE'!$A$3:$I$158,5,FALSE),0)+IF(ISERROR(VLOOKUP($A15,'Annexe 6 - CNG'!$A$3:$I$149,5,FALSE))=FALSE,VLOOKUP($A15,'Annexe 6 - CNG'!$A$3:$I$149,5,FALSE),0)</f>
        <v>99742.37000000001</v>
      </c>
      <c r="J15" s="640">
        <f>IF(ISERROR(VLOOKUP($A15,#REF!,6,FALSE))=FALSE,VLOOKUP($A15,#REF!,6,FALSE),0)+IF(ISERROR(VLOOKUP($A15,'Annexe 5 - CGAFE'!$A$3:$I$158,6,FALSE))=FALSE,VLOOKUP($A15,'Annexe 5 - CGAFE'!$A$3:$I$158,6,FALSE),0)+IF(ISERROR(VLOOKUP($A15,'Annexe 6 - CNG'!$A$3:$I$149,6,FALSE))=FALSE,VLOOKUP($A15,'Annexe 6 - CNG'!$A$3:$I$149,6,FALSE),0)</f>
        <v>112016.02</v>
      </c>
      <c r="K15" s="640">
        <f>IF(ISERROR(VLOOKUP($A15,#REF!,7,FALSE))=FALSE,VLOOKUP($A15,#REF!,7,FALSE),0)+IF(ISERROR(VLOOKUP($A15,'Annexe 5 - CGAFE'!$A$3:$I$158,7,FALSE))=FALSE,VLOOKUP($A15,'Annexe 5 - CGAFE'!$A$3:$I$158,7,FALSE),0)+IF(ISERROR(VLOOKUP($A15,'Annexe 6 - CNG'!$A$3:$I$149,7,FALSE))=FALSE,VLOOKUP($A15,'Annexe 6 - CNG'!$A$3:$I$149,7,FALSE),0)</f>
        <v>92798.490000000995</v>
      </c>
      <c r="L15" s="640">
        <f>IF(ISERROR(VLOOKUP($A15,#REF!,8,FALSE))=FALSE,VLOOKUP($A15,#REF!,8,FALSE),0)+IF(ISERROR(VLOOKUP($A15,'Annexe 5 - CGAFE'!$A$3:$I$158,8,FALSE))=FALSE,VLOOKUP($A15,'Annexe 5 - CGAFE'!$A$3:$I$158,8,FALSE),0)+IF(ISERROR(VLOOKUP($A15,'Annexe 6 - CNG'!$A$3:$I$149,8,FALSE))=FALSE,VLOOKUP($A15,'Annexe 6 - CNG'!$A$3:$I$149,8,FALSE),0)</f>
        <v>0</v>
      </c>
      <c r="M15" s="640">
        <f>IF(ISERROR(VLOOKUP($A15,#REF!,9,FALSE))=FALSE,VLOOKUP($A15,#REF!,9,FALSE),0)+IF(ISERROR(VLOOKUP($A15,'Annexe 5 - CGAFE'!$A$3:$I$158,9,FALSE))=FALSE,VLOOKUP($A15,'Annexe 5 - CGAFE'!$A$3:$I$158,9,FALSE),0)+IF(ISERROR(VLOOKUP($A15,'Annexe 6 - CNG'!$A$3:$I$149,9,FALSE))=FALSE,VLOOKUP($A15,'Annexe 6 - CNG'!$A$3:$I$149,9,FALSE),0)</f>
        <v>0</v>
      </c>
    </row>
    <row r="16" spans="1:13" ht="15" thickBot="1">
      <c r="A16" s="554">
        <v>14</v>
      </c>
      <c r="B16" s="637" t="s">
        <v>456</v>
      </c>
      <c r="C16" s="550" t="str">
        <f>VLOOKUP(A16,[2]RECAP!A:C,3,FALSE)</f>
        <v>Amortissements et réductions de valeur actées</v>
      </c>
      <c r="D16" s="640">
        <f>IF(ISERROR(VLOOKUP(A16,#REF!,4,FALSE))=FALSE,VLOOKUP(A16,#REF!,4,FALSE),0)</f>
        <v>0</v>
      </c>
      <c r="E16" s="640">
        <f>IF(ISERROR(VLOOKUP(A16,'Annexe 5 - CGAFE'!A:D,4,FALSE))=FALSE,VLOOKUP(A16,'Annexe 5 - CGAFE'!A:D,4,FALSE),0)</f>
        <v>41278760.349999987</v>
      </c>
      <c r="F16" s="640">
        <f>IF(ISERROR(VLOOKUP(A16,'Annexe 6 - CNG'!A:D,4,FALSE))=FALSE,VLOOKUP(A16,'Annexe 6 - CNG'!A:D,4,FALSE),0)</f>
        <v>13373237.620000001</v>
      </c>
      <c r="G16" s="640">
        <f>IF(ISERROR(VLOOKUP(A16,'Annexe 7 - CNR'!A:D,4,FALSE))=FALSE,VLOOKUP(A16,'Annexe 7 - CNR'!A:D,4,FALSE),0)</f>
        <v>0</v>
      </c>
      <c r="H16" s="751">
        <f t="shared" si="0"/>
        <v>54651997.969999984</v>
      </c>
      <c r="I16" s="640">
        <f>IF(ISERROR(VLOOKUP($A16,#REF!,5,FALSE))=FALSE,VLOOKUP($A16,#REF!,5,FALSE),0)+IF(ISERROR(VLOOKUP($A16,'Annexe 5 - CGAFE'!$A$3:$I$158,5,FALSE))=FALSE,VLOOKUP($A16,'Annexe 5 - CGAFE'!$A$3:$I$158,5,FALSE),0)+IF(ISERROR(VLOOKUP($A16,'Annexe 6 - CNG'!$A$3:$I$149,5,FALSE))=FALSE,VLOOKUP($A16,'Annexe 6 - CNG'!$A$3:$I$149,5,FALSE),0)</f>
        <v>13606210.66</v>
      </c>
      <c r="J16" s="640">
        <f>IF(ISERROR(VLOOKUP($A16,#REF!,6,FALSE))=FALSE,VLOOKUP($A16,#REF!,6,FALSE),0)+IF(ISERROR(VLOOKUP($A16,'Annexe 5 - CGAFE'!$A$3:$I$158,6,FALSE))=FALSE,VLOOKUP($A16,'Annexe 5 - CGAFE'!$A$3:$I$158,6,FALSE),0)+IF(ISERROR(VLOOKUP($A16,'Annexe 6 - CNG'!$A$3:$I$149,6,FALSE))=FALSE,VLOOKUP($A16,'Annexe 6 - CNG'!$A$3:$I$149,6,FALSE),0)</f>
        <v>16845329.940000001</v>
      </c>
      <c r="K16" s="640">
        <f>IF(ISERROR(VLOOKUP($A16,#REF!,7,FALSE))=FALSE,VLOOKUP($A16,#REF!,7,FALSE),0)+IF(ISERROR(VLOOKUP($A16,'Annexe 5 - CGAFE'!$A$3:$I$158,7,FALSE))=FALSE,VLOOKUP($A16,'Annexe 5 - CGAFE'!$A$3:$I$158,7,FALSE),0)+IF(ISERROR(VLOOKUP($A16,'Annexe 6 - CNG'!$A$3:$I$149,7,FALSE))=FALSE,VLOOKUP($A16,'Annexe 6 - CNG'!$A$3:$I$149,7,FALSE),0)</f>
        <v>24200457.369999997</v>
      </c>
      <c r="L16" s="640">
        <f>IF(ISERROR(VLOOKUP($A16,#REF!,8,FALSE))=FALSE,VLOOKUP($A16,#REF!,8,FALSE),0)+IF(ISERROR(VLOOKUP($A16,'Annexe 5 - CGAFE'!$A$3:$I$158,8,FALSE))=FALSE,VLOOKUP($A16,'Annexe 5 - CGAFE'!$A$3:$I$158,8,FALSE),0)+IF(ISERROR(VLOOKUP($A16,'Annexe 6 - CNG'!$A$3:$I$149,8,FALSE))=FALSE,VLOOKUP($A16,'Annexe 6 - CNG'!$A$3:$I$149,8,FALSE),0)</f>
        <v>0</v>
      </c>
      <c r="M16" s="640">
        <f>IF(ISERROR(VLOOKUP($A16,#REF!,9,FALSE))=FALSE,VLOOKUP($A16,#REF!,9,FALSE),0)+IF(ISERROR(VLOOKUP($A16,'Annexe 5 - CGAFE'!$A$3:$I$158,9,FALSE))=FALSE,VLOOKUP($A16,'Annexe 5 - CGAFE'!$A$3:$I$158,9,FALSE),0)+IF(ISERROR(VLOOKUP($A16,'Annexe 6 - CNG'!$A$3:$I$149,9,FALSE))=FALSE,VLOOKUP($A16,'Annexe 6 - CNG'!$A$3:$I$149,9,FALSE),0)</f>
        <v>0</v>
      </c>
    </row>
    <row r="17" spans="1:13" ht="15" thickBot="1">
      <c r="A17">
        <v>15</v>
      </c>
      <c r="B17" s="637" t="s">
        <v>456</v>
      </c>
      <c r="C17" s="550" t="str">
        <f>VLOOKUP(A17,[2]RECAP!A:C,3,FALSE)</f>
        <v>Impôts &amp; Taxes</v>
      </c>
      <c r="D17" s="640">
        <f>IF(ISERROR(VLOOKUP(A17,#REF!,4,FALSE))=FALSE,VLOOKUP(A17,#REF!,4,FALSE),0)</f>
        <v>0</v>
      </c>
      <c r="E17" s="640">
        <f>IF(ISERROR(VLOOKUP(A17,'Annexe 5 - CGAFE'!A:D,4,FALSE))=FALSE,VLOOKUP(A17,'Annexe 5 - CGAFE'!A:D,4,FALSE),0)</f>
        <v>0</v>
      </c>
      <c r="F17" s="640">
        <f>IF(ISERROR(VLOOKUP(A17,'Annexe 6 - CNG'!A:D,4,FALSE))=FALSE,VLOOKUP(A17,'Annexe 6 - CNG'!A:D,4,FALSE),0)</f>
        <v>4623.03</v>
      </c>
      <c r="G17" s="640">
        <f>IF(ISERROR(VLOOKUP(A17,'Annexe 7 - CNR'!A:D,4,FALSE))=FALSE,VLOOKUP(A17,'Annexe 7 - CNR'!A:D,4,FALSE),0)</f>
        <v>0</v>
      </c>
      <c r="H17" s="751">
        <f t="shared" si="0"/>
        <v>4623.03</v>
      </c>
      <c r="I17" s="640">
        <f>IF(ISERROR(VLOOKUP($A17,#REF!,5,FALSE))=FALSE,VLOOKUP($A17,#REF!,5,FALSE),0)+IF(ISERROR(VLOOKUP($A17,'Annexe 5 - CGAFE'!$A$3:$I$158,5,FALSE))=FALSE,VLOOKUP($A17,'Annexe 5 - CGAFE'!$A$3:$I$158,5,FALSE),0)+IF(ISERROR(VLOOKUP($A17,'Annexe 6 - CNG'!$A$3:$I$149,5,FALSE))=FALSE,VLOOKUP($A17,'Annexe 6 - CNG'!$A$3:$I$149,5,FALSE),0)</f>
        <v>4013.5400000000004</v>
      </c>
      <c r="J17" s="640">
        <f>IF(ISERROR(VLOOKUP($A17,#REF!,6,FALSE))=FALSE,VLOOKUP($A17,#REF!,6,FALSE),0)+IF(ISERROR(VLOOKUP($A17,'Annexe 5 - CGAFE'!$A$3:$I$158,6,FALSE))=FALSE,VLOOKUP($A17,'Annexe 5 - CGAFE'!$A$3:$I$158,6,FALSE),0)+IF(ISERROR(VLOOKUP($A17,'Annexe 6 - CNG'!$A$3:$I$149,6,FALSE))=FALSE,VLOOKUP($A17,'Annexe 6 - CNG'!$A$3:$I$149,6,FALSE),0)</f>
        <v>333.34</v>
      </c>
      <c r="K17" s="640">
        <f>IF(ISERROR(VLOOKUP($A17,#REF!,7,FALSE))=FALSE,VLOOKUP($A17,#REF!,7,FALSE),0)+IF(ISERROR(VLOOKUP($A17,'Annexe 5 - CGAFE'!$A$3:$I$158,7,FALSE))=FALSE,VLOOKUP($A17,'Annexe 5 - CGAFE'!$A$3:$I$158,7,FALSE),0)+IF(ISERROR(VLOOKUP($A17,'Annexe 6 - CNG'!$A$3:$I$149,7,FALSE))=FALSE,VLOOKUP($A17,'Annexe 6 - CNG'!$A$3:$I$149,7,FALSE),0)</f>
        <v>276.15000000000003</v>
      </c>
      <c r="L17" s="640">
        <f>IF(ISERROR(VLOOKUP($A17,#REF!,8,FALSE))=FALSE,VLOOKUP($A17,#REF!,8,FALSE),0)+IF(ISERROR(VLOOKUP($A17,'Annexe 5 - CGAFE'!$A$3:$I$158,8,FALSE))=FALSE,VLOOKUP($A17,'Annexe 5 - CGAFE'!$A$3:$I$158,8,FALSE),0)+IF(ISERROR(VLOOKUP($A17,'Annexe 6 - CNG'!$A$3:$I$149,8,FALSE))=FALSE,VLOOKUP($A17,'Annexe 6 - CNG'!$A$3:$I$149,8,FALSE),0)</f>
        <v>0</v>
      </c>
      <c r="M17" s="640">
        <f>IF(ISERROR(VLOOKUP($A17,#REF!,9,FALSE))=FALSE,VLOOKUP($A17,#REF!,9,FALSE),0)+IF(ISERROR(VLOOKUP($A17,'Annexe 5 - CGAFE'!$A$3:$I$158,9,FALSE))=FALSE,VLOOKUP($A17,'Annexe 5 - CGAFE'!$A$3:$I$158,9,FALSE),0)+IF(ISERROR(VLOOKUP($A17,'Annexe 6 - CNG'!$A$3:$I$149,9,FALSE))=FALSE,VLOOKUP($A17,'Annexe 6 - CNG'!$A$3:$I$149,9,FALSE),0)</f>
        <v>0</v>
      </c>
    </row>
    <row r="18" spans="1:13" ht="15" thickBot="1">
      <c r="A18">
        <v>16</v>
      </c>
      <c r="B18" s="637" t="s">
        <v>456</v>
      </c>
      <c r="C18" s="550" t="str">
        <f>VLOOKUP(A18,[2]RECAP!A:C,3,FALSE)</f>
        <v>Charges financières</v>
      </c>
      <c r="D18" s="640">
        <f>IF(ISERROR(VLOOKUP(A18,#REF!,4,FALSE))=FALSE,VLOOKUP(A18,#REF!,4,FALSE),0)</f>
        <v>0</v>
      </c>
      <c r="E18" s="640">
        <f>IF(ISERROR(VLOOKUP(A18,'Annexe 5 - CGAFE'!A:D,4,FALSE))=FALSE,VLOOKUP(A18,'Annexe 5 - CGAFE'!A:D,4,FALSE),0)</f>
        <v>0</v>
      </c>
      <c r="F18" s="640">
        <f>IF(ISERROR(VLOOKUP(A18,'Annexe 6 - CNG'!A:D,4,FALSE))=FALSE,VLOOKUP(A18,'Annexe 6 - CNG'!A:D,4,FALSE),0)</f>
        <v>24724401.590000004</v>
      </c>
      <c r="G18" s="640">
        <f>IF(ISERROR(VLOOKUP(A18,'Annexe 7 - CNR'!A:D,4,FALSE))=FALSE,VLOOKUP(A18,'Annexe 7 - CNR'!A:D,4,FALSE),0)</f>
        <v>0</v>
      </c>
      <c r="H18" s="751">
        <f t="shared" si="0"/>
        <v>24724401.590000004</v>
      </c>
      <c r="I18" s="640">
        <f>IF(ISERROR(VLOOKUP($A18,#REF!,5,FALSE))=FALSE,VLOOKUP($A18,#REF!,5,FALSE),0)+IF(ISERROR(VLOOKUP($A18,'Annexe 5 - CGAFE'!$A$3:$I$158,5,FALSE))=FALSE,VLOOKUP($A18,'Annexe 5 - CGAFE'!$A$3:$I$158,5,FALSE),0)+IF(ISERROR(VLOOKUP($A18,'Annexe 6 - CNG'!$A$3:$I$149,5,FALSE))=FALSE,VLOOKUP($A18,'Annexe 6 - CNG'!$A$3:$I$149,5,FALSE),0)</f>
        <v>2638383.1581250001</v>
      </c>
      <c r="J18" s="640">
        <f>IF(ISERROR(VLOOKUP($A18,#REF!,6,FALSE))=FALSE,VLOOKUP($A18,#REF!,6,FALSE),0)+IF(ISERROR(VLOOKUP($A18,'Annexe 5 - CGAFE'!$A$3:$I$158,6,FALSE))=FALSE,VLOOKUP($A18,'Annexe 5 - CGAFE'!$A$3:$I$158,6,FALSE),0)+IF(ISERROR(VLOOKUP($A18,'Annexe 6 - CNG'!$A$3:$I$149,6,FALSE))=FALSE,VLOOKUP($A18,'Annexe 6 - CNG'!$A$3:$I$149,6,FALSE),0)</f>
        <v>5731691.9728500005</v>
      </c>
      <c r="K18" s="640">
        <f>IF(ISERROR(VLOOKUP($A18,#REF!,7,FALSE))=FALSE,VLOOKUP($A18,#REF!,7,FALSE),0)+IF(ISERROR(VLOOKUP($A18,'Annexe 5 - CGAFE'!$A$3:$I$158,7,FALSE))=FALSE,VLOOKUP($A18,'Annexe 5 - CGAFE'!$A$3:$I$158,7,FALSE),0)+IF(ISERROR(VLOOKUP($A18,'Annexe 6 - CNG'!$A$3:$I$149,7,FALSE))=FALSE,VLOOKUP($A18,'Annexe 6 - CNG'!$A$3:$I$149,7,FALSE),0)</f>
        <v>16354326.459024999</v>
      </c>
      <c r="L18" s="640">
        <f>IF(ISERROR(VLOOKUP($A18,#REF!,8,FALSE))=FALSE,VLOOKUP($A18,#REF!,8,FALSE),0)+IF(ISERROR(VLOOKUP($A18,'Annexe 5 - CGAFE'!$A$3:$I$158,8,FALSE))=FALSE,VLOOKUP($A18,'Annexe 5 - CGAFE'!$A$3:$I$158,8,FALSE),0)+IF(ISERROR(VLOOKUP($A18,'Annexe 6 - CNG'!$A$3:$I$149,8,FALSE))=FALSE,VLOOKUP($A18,'Annexe 6 - CNG'!$A$3:$I$149,8,FALSE),0)</f>
        <v>0</v>
      </c>
      <c r="M18" s="640">
        <f>IF(ISERROR(VLOOKUP($A18,#REF!,9,FALSE))=FALSE,VLOOKUP($A18,#REF!,9,FALSE),0)+IF(ISERROR(VLOOKUP($A18,'Annexe 5 - CGAFE'!$A$3:$I$158,9,FALSE))=FALSE,VLOOKUP($A18,'Annexe 5 - CGAFE'!$A$3:$I$158,9,FALSE),0)+IF(ISERROR(VLOOKUP($A18,'Annexe 6 - CNG'!$A$3:$I$149,9,FALSE))=FALSE,VLOOKUP($A18,'Annexe 6 - CNG'!$A$3:$I$149,9,FALSE),0)</f>
        <v>0</v>
      </c>
    </row>
    <row r="19" spans="1:13" ht="15" thickBot="1">
      <c r="A19" s="559">
        <v>17</v>
      </c>
      <c r="B19" s="637" t="s">
        <v>456</v>
      </c>
      <c r="C19" s="550" t="str">
        <f>VLOOKUP(A19,[2]RECAP!A:C,3,FALSE)</f>
        <v>Charges diverses &amp; exceptionnelles</v>
      </c>
      <c r="D19" s="640">
        <f>IF(ISERROR(VLOOKUP(A19,#REF!,4,FALSE))=FALSE,VLOOKUP(A19,#REF!,4,FALSE),0)</f>
        <v>0</v>
      </c>
      <c r="E19" s="640">
        <f>IF(ISERROR(VLOOKUP(A19,'Annexe 5 - CGAFE'!A:D,4,FALSE))=FALSE,VLOOKUP(A19,'Annexe 5 - CGAFE'!A:D,4,FALSE),0)</f>
        <v>775576.7</v>
      </c>
      <c r="F19" s="640">
        <f>IF(ISERROR(VLOOKUP(A19,'Annexe 6 - CNG'!A:D,4,FALSE))=FALSE,VLOOKUP(A19,'Annexe 6 - CNG'!A:D,4,FALSE),0)</f>
        <v>2423918.65</v>
      </c>
      <c r="G19" s="640">
        <f>IF(ISERROR(VLOOKUP(A19,'Annexe 7 - CNR'!A:D,4,FALSE))=FALSE,VLOOKUP(A19,'Annexe 7 - CNR'!A:D,4,FALSE),0)</f>
        <v>0</v>
      </c>
      <c r="H19" s="751">
        <f t="shared" si="0"/>
        <v>3199495.3499999996</v>
      </c>
      <c r="I19" s="640">
        <f>IF(ISERROR(VLOOKUP($A19,#REF!,5,FALSE))=FALSE,VLOOKUP($A19,#REF!,5,FALSE),0)+IF(ISERROR(VLOOKUP($A19,'Annexe 5 - CGAFE'!$A$3:$I$158,5,FALSE))=FALSE,VLOOKUP($A19,'Annexe 5 - CGAFE'!$A$3:$I$158,5,FALSE),0)+IF(ISERROR(VLOOKUP($A19,'Annexe 6 - CNG'!$A$3:$I$149,5,FALSE))=FALSE,VLOOKUP($A19,'Annexe 6 - CNG'!$A$3:$I$149,5,FALSE),0)</f>
        <v>362286.81999999995</v>
      </c>
      <c r="J19" s="640">
        <f>IF(ISERROR(VLOOKUP($A19,#REF!,6,FALSE))=FALSE,VLOOKUP($A19,#REF!,6,FALSE),0)+IF(ISERROR(VLOOKUP($A19,'Annexe 5 - CGAFE'!$A$3:$I$158,6,FALSE))=FALSE,VLOOKUP($A19,'Annexe 5 - CGAFE'!$A$3:$I$158,6,FALSE),0)+IF(ISERROR(VLOOKUP($A19,'Annexe 6 - CNG'!$A$3:$I$149,6,FALSE))=FALSE,VLOOKUP($A19,'Annexe 6 - CNG'!$A$3:$I$149,6,FALSE),0)</f>
        <v>226034.22999999998</v>
      </c>
      <c r="K19" s="640">
        <f>IF(ISERROR(VLOOKUP($A19,#REF!,7,FALSE))=FALSE,VLOOKUP($A19,#REF!,7,FALSE),0)+IF(ISERROR(VLOOKUP($A19,'Annexe 5 - CGAFE'!$A$3:$I$158,7,FALSE))=FALSE,VLOOKUP($A19,'Annexe 5 - CGAFE'!$A$3:$I$158,7,FALSE),0)+IF(ISERROR(VLOOKUP($A19,'Annexe 6 - CNG'!$A$3:$I$149,7,FALSE))=FALSE,VLOOKUP($A19,'Annexe 6 - CNG'!$A$3:$I$149,7,FALSE),0)</f>
        <v>2611174.2999999998</v>
      </c>
      <c r="L19" s="640">
        <f>IF(ISERROR(VLOOKUP($A19,#REF!,8,FALSE))=FALSE,VLOOKUP($A19,#REF!,8,FALSE),0)+IF(ISERROR(VLOOKUP($A19,'Annexe 5 - CGAFE'!$A$3:$I$158,8,FALSE))=FALSE,VLOOKUP($A19,'Annexe 5 - CGAFE'!$A$3:$I$158,8,FALSE),0)+IF(ISERROR(VLOOKUP($A19,'Annexe 6 - CNG'!$A$3:$I$149,8,FALSE))=FALSE,VLOOKUP($A19,'Annexe 6 - CNG'!$A$3:$I$149,8,FALSE),0)</f>
        <v>0</v>
      </c>
      <c r="M19" s="640">
        <f>IF(ISERROR(VLOOKUP($A19,#REF!,9,FALSE))=FALSE,VLOOKUP($A19,#REF!,9,FALSE),0)+IF(ISERROR(VLOOKUP($A19,'Annexe 5 - CGAFE'!$A$3:$I$158,9,FALSE))=FALSE,VLOOKUP($A19,'Annexe 5 - CGAFE'!$A$3:$I$158,9,FALSE),0)+IF(ISERROR(VLOOKUP($A19,'Annexe 6 - CNG'!$A$3:$I$149,9,FALSE))=FALSE,VLOOKUP($A19,'Annexe 6 - CNG'!$A$3:$I$149,9,FALSE),0)</f>
        <v>0</v>
      </c>
    </row>
    <row r="20" spans="1:13" ht="15" thickBot="1">
      <c r="A20" s="559">
        <v>18</v>
      </c>
      <c r="B20" s="637" t="s">
        <v>456</v>
      </c>
      <c r="C20" s="550" t="str">
        <f>VLOOKUP(A20,[2]RECAP!A:C,3,FALSE)</f>
        <v>Marge Equitable</v>
      </c>
      <c r="D20" s="640">
        <f>IF(ISERROR(VLOOKUP(A20,#REF!,4,FALSE))=FALSE,VLOOKUP(A20,#REF!,4,FALSE),0)</f>
        <v>0</v>
      </c>
      <c r="E20" s="640">
        <f>IF(ISERROR(VLOOKUP(A20,'Annexe 5 - CGAFE'!A:D,4,FALSE))=FALSE,VLOOKUP(A20,'Annexe 5 - CGAFE'!A:D,4,FALSE),0)</f>
        <v>0</v>
      </c>
      <c r="F20" s="640">
        <f>IF(ISERROR(VLOOKUP(A20,'Annexe 6 - CNG'!A:D,4,FALSE))=FALSE,VLOOKUP(A20,'Annexe 6 - CNG'!A:D,4,FALSE),0)</f>
        <v>0</v>
      </c>
      <c r="G20" s="640">
        <f>IF(ISERROR(VLOOKUP(A20,'Annexe 7 - CNR'!A:D,4,FALSE))=FALSE,VLOOKUP(A20,'Annexe 7 - CNR'!A:D,4,FALSE),0)</f>
        <v>0</v>
      </c>
      <c r="H20" s="751">
        <f t="shared" si="0"/>
        <v>0</v>
      </c>
      <c r="I20" s="640">
        <f>IF(ISERROR(VLOOKUP($A20,#REF!,5,FALSE))=FALSE,VLOOKUP($A20,#REF!,5,FALSE),0)+IF(ISERROR(VLOOKUP($A20,'Annexe 5 - CGAFE'!$A$3:$I$158,5,FALSE))=FALSE,VLOOKUP($A20,'Annexe 5 - CGAFE'!$A$3:$I$158,5,FALSE),0)+IF(ISERROR(VLOOKUP($A20,'Annexe 6 - CNG'!$A$3:$I$149,5,FALSE))=FALSE,VLOOKUP($A20,'Annexe 6 - CNG'!$A$3:$I$149,5,FALSE),0)</f>
        <v>0</v>
      </c>
      <c r="J20" s="640">
        <f>IF(ISERROR(VLOOKUP($A20,#REF!,6,FALSE))=FALSE,VLOOKUP($A20,#REF!,6,FALSE),0)+IF(ISERROR(VLOOKUP($A20,'Annexe 5 - CGAFE'!$A$3:$I$158,6,FALSE))=FALSE,VLOOKUP($A20,'Annexe 5 - CGAFE'!$A$3:$I$158,6,FALSE),0)+IF(ISERROR(VLOOKUP($A20,'Annexe 6 - CNG'!$A$3:$I$149,6,FALSE))=FALSE,VLOOKUP($A20,'Annexe 6 - CNG'!$A$3:$I$149,6,FALSE),0)</f>
        <v>0</v>
      </c>
      <c r="K20" s="640">
        <f>IF(ISERROR(VLOOKUP($A20,#REF!,7,FALSE))=FALSE,VLOOKUP($A20,#REF!,7,FALSE),0)+IF(ISERROR(VLOOKUP($A20,'Annexe 5 - CGAFE'!$A$3:$I$158,7,FALSE))=FALSE,VLOOKUP($A20,'Annexe 5 - CGAFE'!$A$3:$I$158,7,FALSE),0)+IF(ISERROR(VLOOKUP($A20,'Annexe 6 - CNG'!$A$3:$I$149,7,FALSE))=FALSE,VLOOKUP($A20,'Annexe 6 - CNG'!$A$3:$I$149,7,FALSE),0)</f>
        <v>0</v>
      </c>
      <c r="L20" s="640">
        <f>IF(ISERROR(VLOOKUP($A20,#REF!,8,FALSE))=FALSE,VLOOKUP($A20,#REF!,8,FALSE),0)+IF(ISERROR(VLOOKUP($A20,'Annexe 5 - CGAFE'!$A$3:$I$158,8,FALSE))=FALSE,VLOOKUP($A20,'Annexe 5 - CGAFE'!$A$3:$I$158,8,FALSE),0)+IF(ISERROR(VLOOKUP($A20,'Annexe 6 - CNG'!$A$3:$I$149,8,FALSE))=FALSE,VLOOKUP($A20,'Annexe 6 - CNG'!$A$3:$I$149,8,FALSE),0)</f>
        <v>0</v>
      </c>
      <c r="M20" s="640">
        <f>IF(ISERROR(VLOOKUP($A20,#REF!,9,FALSE))=FALSE,VLOOKUP($A20,#REF!,9,FALSE),0)+IF(ISERROR(VLOOKUP($A20,'Annexe 5 - CGAFE'!$A$3:$I$158,9,FALSE))=FALSE,VLOOKUP($A20,'Annexe 5 - CGAFE'!$A$3:$I$158,9,FALSE),0)+IF(ISERROR(VLOOKUP($A20,'Annexe 6 - CNG'!$A$3:$I$149,9,FALSE))=FALSE,VLOOKUP($A20,'Annexe 6 - CNG'!$A$3:$I$149,9,FALSE),0)</f>
        <v>0</v>
      </c>
    </row>
    <row r="21" spans="1:13" ht="15" thickBot="1">
      <c r="A21">
        <v>19</v>
      </c>
      <c r="B21" s="637" t="s">
        <v>456</v>
      </c>
      <c r="C21" s="550" t="str">
        <f>VLOOKUP(A21,[2]RECAP!A:C,3,FALSE)</f>
        <v>Coûts environnementaux</v>
      </c>
      <c r="D21" s="640">
        <f>IF(ISERROR(VLOOKUP(A21,#REF!,4,FALSE))=FALSE,VLOOKUP(A21,#REF!,4,FALSE),0)</f>
        <v>0</v>
      </c>
      <c r="E21" s="640">
        <f>IF(ISERROR(VLOOKUP(A21,'Annexe 5 - CGAFE'!A:D,4,FALSE))=FALSE,VLOOKUP(A21,'Annexe 5 - CGAFE'!A:D,4,FALSE),0)</f>
        <v>0</v>
      </c>
      <c r="F21" s="640">
        <f>IF(ISERROR(VLOOKUP(A21,'Annexe 6 - CNG'!A:D,4,FALSE))=FALSE,VLOOKUP(A21,'Annexe 6 - CNG'!A:D,4,FALSE),0)</f>
        <v>0</v>
      </c>
      <c r="G21" s="640">
        <f>IF(ISERROR(VLOOKUP(A21,'Annexe 7 - CNR'!A:D,4,FALSE))=FALSE,VLOOKUP(A21,'Annexe 7 - CNR'!A:D,4,FALSE),0)</f>
        <v>0</v>
      </c>
      <c r="H21" s="751">
        <f t="shared" si="0"/>
        <v>0</v>
      </c>
      <c r="I21" s="640">
        <f>IF(ISERROR(VLOOKUP($A21,#REF!,5,FALSE))=FALSE,VLOOKUP($A21,#REF!,5,FALSE),0)+IF(ISERROR(VLOOKUP($A21,'Annexe 5 - CGAFE'!$A$3:$I$158,5,FALSE))=FALSE,VLOOKUP($A21,'Annexe 5 - CGAFE'!$A$3:$I$158,5,FALSE),0)+IF(ISERROR(VLOOKUP($A21,'Annexe 6 - CNG'!$A$3:$I$149,5,FALSE))=FALSE,VLOOKUP($A21,'Annexe 6 - CNG'!$A$3:$I$149,5,FALSE),0)</f>
        <v>0</v>
      </c>
      <c r="J21" s="640">
        <f>IF(ISERROR(VLOOKUP($A21,#REF!,6,FALSE))=FALSE,VLOOKUP($A21,#REF!,6,FALSE),0)+IF(ISERROR(VLOOKUP($A21,'Annexe 5 - CGAFE'!$A$3:$I$158,6,FALSE))=FALSE,VLOOKUP($A21,'Annexe 5 - CGAFE'!$A$3:$I$158,6,FALSE),0)+IF(ISERROR(VLOOKUP($A21,'Annexe 6 - CNG'!$A$3:$I$149,6,FALSE))=FALSE,VLOOKUP($A21,'Annexe 6 - CNG'!$A$3:$I$149,6,FALSE),0)</f>
        <v>0</v>
      </c>
      <c r="K21" s="640">
        <f>IF(ISERROR(VLOOKUP($A21,#REF!,7,FALSE))=FALSE,VLOOKUP($A21,#REF!,7,FALSE),0)+IF(ISERROR(VLOOKUP($A21,'Annexe 5 - CGAFE'!$A$3:$I$158,7,FALSE))=FALSE,VLOOKUP($A21,'Annexe 5 - CGAFE'!$A$3:$I$158,7,FALSE),0)+IF(ISERROR(VLOOKUP($A21,'Annexe 6 - CNG'!$A$3:$I$149,7,FALSE))=FALSE,VLOOKUP($A21,'Annexe 6 - CNG'!$A$3:$I$149,7,FALSE),0)</f>
        <v>0</v>
      </c>
      <c r="L21" s="640">
        <f>IF(ISERROR(VLOOKUP($A21,#REF!,8,FALSE))=FALSE,VLOOKUP($A21,#REF!,8,FALSE),0)+IF(ISERROR(VLOOKUP($A21,'Annexe 5 - CGAFE'!$A$3:$I$158,8,FALSE))=FALSE,VLOOKUP($A21,'Annexe 5 - CGAFE'!$A$3:$I$158,8,FALSE),0)+IF(ISERROR(VLOOKUP($A21,'Annexe 6 - CNG'!$A$3:$I$149,8,FALSE))=FALSE,VLOOKUP($A21,'Annexe 6 - CNG'!$A$3:$I$149,8,FALSE),0)</f>
        <v>0</v>
      </c>
      <c r="M21" s="640">
        <f>IF(ISERROR(VLOOKUP($A21,#REF!,9,FALSE))=FALSE,VLOOKUP($A21,#REF!,9,FALSE),0)+IF(ISERROR(VLOOKUP($A21,'Annexe 5 - CGAFE'!$A$3:$I$158,9,FALSE))=FALSE,VLOOKUP($A21,'Annexe 5 - CGAFE'!$A$3:$I$158,9,FALSE),0)+IF(ISERROR(VLOOKUP($A21,'Annexe 6 - CNG'!$A$3:$I$149,9,FALSE))=FALSE,VLOOKUP($A21,'Annexe 6 - CNG'!$A$3:$I$149,9,FALSE),0)</f>
        <v>0</v>
      </c>
    </row>
    <row r="22" spans="1:13" ht="15" thickBot="1">
      <c r="A22" s="554">
        <v>20</v>
      </c>
      <c r="B22" s="637" t="s">
        <v>456</v>
      </c>
      <c r="C22" s="550" t="str">
        <f>VLOOKUP(A22,[2]RECAP!A:C,3,FALSE)</f>
        <v>Enveloppe Innovation</v>
      </c>
      <c r="D22" s="640">
        <f>IF(ISERROR(VLOOKUP(A22,#REF!,4,FALSE))=FALSE,VLOOKUP(A22,#REF!,4,FALSE),0)</f>
        <v>0</v>
      </c>
      <c r="E22" s="640">
        <f>IF(ISERROR(VLOOKUP(A22,'Annexe 5 - CGAFE'!A:D,4,FALSE))=FALSE,VLOOKUP(A22,'Annexe 5 - CGAFE'!A:D,4,FALSE),0)</f>
        <v>0</v>
      </c>
      <c r="F22" s="640">
        <f>IF(ISERROR(VLOOKUP(A22,'Annexe 6 - CNG'!A:D,4,FALSE))=FALSE,VLOOKUP(A22,'Annexe 6 - CNG'!A:D,4,FALSE),0)</f>
        <v>0</v>
      </c>
      <c r="G22" s="640">
        <f>IF(ISERROR(VLOOKUP(A22,'Annexe 7 - CNR'!A:D,4,FALSE))=FALSE,VLOOKUP(A22,'Annexe 7 - CNR'!A:D,4,FALSE),0)</f>
        <v>0</v>
      </c>
      <c r="H22" s="751">
        <f t="shared" si="0"/>
        <v>0</v>
      </c>
      <c r="I22" s="640">
        <f>IF(ISERROR(VLOOKUP($A22,#REF!,5,FALSE))=FALSE,VLOOKUP($A22,#REF!,5,FALSE),0)+IF(ISERROR(VLOOKUP($A22,'Annexe 5 - CGAFE'!$A$3:$I$158,5,FALSE))=FALSE,VLOOKUP($A22,'Annexe 5 - CGAFE'!$A$3:$I$158,5,FALSE),0)+IF(ISERROR(VLOOKUP($A22,'Annexe 6 - CNG'!$A$3:$I$149,5,FALSE))=FALSE,VLOOKUP($A22,'Annexe 6 - CNG'!$A$3:$I$149,5,FALSE),0)</f>
        <v>0</v>
      </c>
      <c r="J22" s="640">
        <f>IF(ISERROR(VLOOKUP($A22,#REF!,6,FALSE))=FALSE,VLOOKUP($A22,#REF!,6,FALSE),0)+IF(ISERROR(VLOOKUP($A22,'Annexe 5 - CGAFE'!$A$3:$I$158,6,FALSE))=FALSE,VLOOKUP($A22,'Annexe 5 - CGAFE'!$A$3:$I$158,6,FALSE),0)+IF(ISERROR(VLOOKUP($A22,'Annexe 6 - CNG'!$A$3:$I$149,6,FALSE))=FALSE,VLOOKUP($A22,'Annexe 6 - CNG'!$A$3:$I$149,6,FALSE),0)</f>
        <v>0</v>
      </c>
      <c r="K22" s="640">
        <f>IF(ISERROR(VLOOKUP($A22,#REF!,7,FALSE))=FALSE,VLOOKUP($A22,#REF!,7,FALSE),0)+IF(ISERROR(VLOOKUP($A22,'Annexe 5 - CGAFE'!$A$3:$I$158,7,FALSE))=FALSE,VLOOKUP($A22,'Annexe 5 - CGAFE'!$A$3:$I$158,7,FALSE),0)+IF(ISERROR(VLOOKUP($A22,'Annexe 6 - CNG'!$A$3:$I$149,7,FALSE))=FALSE,VLOOKUP($A22,'Annexe 6 - CNG'!$A$3:$I$149,7,FALSE),0)</f>
        <v>0</v>
      </c>
      <c r="L22" s="640">
        <f>IF(ISERROR(VLOOKUP($A22,#REF!,8,FALSE))=FALSE,VLOOKUP($A22,#REF!,8,FALSE),0)+IF(ISERROR(VLOOKUP($A22,'Annexe 5 - CGAFE'!$A$3:$I$158,8,FALSE))=FALSE,VLOOKUP($A22,'Annexe 5 - CGAFE'!$A$3:$I$158,8,FALSE),0)+IF(ISERROR(VLOOKUP($A22,'Annexe 6 - CNG'!$A$3:$I$149,8,FALSE))=FALSE,VLOOKUP($A22,'Annexe 6 - CNG'!$A$3:$I$149,8,FALSE),0)</f>
        <v>0</v>
      </c>
      <c r="M22" s="640">
        <f>IF(ISERROR(VLOOKUP($A22,#REF!,9,FALSE))=FALSE,VLOOKUP($A22,#REF!,9,FALSE),0)+IF(ISERROR(VLOOKUP($A22,'Annexe 5 - CGAFE'!$A$3:$I$158,9,FALSE))=FALSE,VLOOKUP($A22,'Annexe 5 - CGAFE'!$A$3:$I$158,9,FALSE),0)+IF(ISERROR(VLOOKUP($A22,'Annexe 6 - CNG'!$A$3:$I$149,9,FALSE))=FALSE,VLOOKUP($A22,'Annexe 6 - CNG'!$A$3:$I$149,9,FALSE),0)</f>
        <v>0</v>
      </c>
    </row>
    <row r="23" spans="1:13" ht="15" thickBot="1">
      <c r="A23">
        <v>21</v>
      </c>
      <c r="B23" s="637" t="s">
        <v>456</v>
      </c>
      <c r="C23" s="550" t="str">
        <f>VLOOKUP(A23,[2]RECAP!A:C,3,FALSE)</f>
        <v>Risque commercial et impayés</v>
      </c>
      <c r="D23" s="640">
        <f>IF(ISERROR(VLOOKUP(A23,#REF!,4,FALSE))=FALSE,VLOOKUP(A23,#REF!,4,FALSE),0)</f>
        <v>0</v>
      </c>
      <c r="E23" s="640">
        <f>IF(ISERROR(VLOOKUP(A23,'Annexe 5 - CGAFE'!A:D,4,FALSE))=FALSE,VLOOKUP(A23,'Annexe 5 - CGAFE'!A:D,4,FALSE),0)</f>
        <v>0</v>
      </c>
      <c r="F23" s="640">
        <f>IF(ISERROR(VLOOKUP(A23,'Annexe 6 - CNG'!A:D,4,FALSE))=FALSE,VLOOKUP(A23,'Annexe 6 - CNG'!A:D,4,FALSE),0)</f>
        <v>0</v>
      </c>
      <c r="G23" s="640">
        <f>IF(ISERROR(VLOOKUP(A23,'Annexe 7 - CNR'!A:D,4,FALSE))=FALSE,VLOOKUP(A23,'Annexe 7 - CNR'!A:D,4,FALSE),0)</f>
        <v>0</v>
      </c>
      <c r="H23" s="751">
        <f t="shared" si="0"/>
        <v>0</v>
      </c>
      <c r="I23" s="640">
        <f>IF(ISERROR(VLOOKUP($A23,#REF!,5,FALSE))=FALSE,VLOOKUP($A23,#REF!,5,FALSE),0)+IF(ISERROR(VLOOKUP($A23,'Annexe 5 - CGAFE'!$A$3:$I$158,5,FALSE))=FALSE,VLOOKUP($A23,'Annexe 5 - CGAFE'!$A$3:$I$158,5,FALSE),0)+IF(ISERROR(VLOOKUP($A23,'Annexe 6 - CNG'!$A$3:$I$149,5,FALSE))=FALSE,VLOOKUP($A23,'Annexe 6 - CNG'!$A$3:$I$149,5,FALSE),0)</f>
        <v>0</v>
      </c>
      <c r="J23" s="640">
        <f>IF(ISERROR(VLOOKUP($A23,#REF!,6,FALSE))=FALSE,VLOOKUP($A23,#REF!,6,FALSE),0)+IF(ISERROR(VLOOKUP($A23,'Annexe 5 - CGAFE'!$A$3:$I$158,6,FALSE))=FALSE,VLOOKUP($A23,'Annexe 5 - CGAFE'!$A$3:$I$158,6,FALSE),0)+IF(ISERROR(VLOOKUP($A23,'Annexe 6 - CNG'!$A$3:$I$149,6,FALSE))=FALSE,VLOOKUP($A23,'Annexe 6 - CNG'!$A$3:$I$149,6,FALSE),0)</f>
        <v>0</v>
      </c>
      <c r="K23" s="640">
        <f>IF(ISERROR(VLOOKUP($A23,#REF!,7,FALSE))=FALSE,VLOOKUP($A23,#REF!,7,FALSE),0)+IF(ISERROR(VLOOKUP($A23,'Annexe 5 - CGAFE'!$A$3:$I$158,7,FALSE))=FALSE,VLOOKUP($A23,'Annexe 5 - CGAFE'!$A$3:$I$158,7,FALSE),0)+IF(ISERROR(VLOOKUP($A23,'Annexe 6 - CNG'!$A$3:$I$149,7,FALSE))=FALSE,VLOOKUP($A23,'Annexe 6 - CNG'!$A$3:$I$149,7,FALSE),0)</f>
        <v>0</v>
      </c>
      <c r="L23" s="640">
        <f>IF(ISERROR(VLOOKUP($A23,#REF!,8,FALSE))=FALSE,VLOOKUP($A23,#REF!,8,FALSE),0)+IF(ISERROR(VLOOKUP($A23,'Annexe 5 - CGAFE'!$A$3:$I$158,8,FALSE))=FALSE,VLOOKUP($A23,'Annexe 5 - CGAFE'!$A$3:$I$158,8,FALSE),0)+IF(ISERROR(VLOOKUP($A23,'Annexe 6 - CNG'!$A$3:$I$149,8,FALSE))=FALSE,VLOOKUP($A23,'Annexe 6 - CNG'!$A$3:$I$149,8,FALSE),0)</f>
        <v>0</v>
      </c>
      <c r="M23" s="640">
        <f>IF(ISERROR(VLOOKUP($A23,#REF!,9,FALSE))=FALSE,VLOOKUP($A23,#REF!,9,FALSE),0)+IF(ISERROR(VLOOKUP($A23,'Annexe 5 - CGAFE'!$A$3:$I$158,9,FALSE))=FALSE,VLOOKUP($A23,'Annexe 5 - CGAFE'!$A$3:$I$158,9,FALSE),0)+IF(ISERROR(VLOOKUP($A23,'Annexe 6 - CNG'!$A$3:$I$149,9,FALSE))=FALSE,VLOOKUP($A23,'Annexe 6 - CNG'!$A$3:$I$149,9,FALSE),0)</f>
        <v>0</v>
      </c>
    </row>
    <row r="24" spans="1:13" ht="15" thickBot="1">
      <c r="A24">
        <v>22</v>
      </c>
      <c r="B24" s="637" t="s">
        <v>456</v>
      </c>
      <c r="C24" s="550" t="s">
        <v>251</v>
      </c>
      <c r="D24" s="640">
        <f>IF(ISERROR(VLOOKUP(A24,#REF!,4,FALSE))=FALSE,VLOOKUP(A24,#REF!,4,FALSE),0)</f>
        <v>0</v>
      </c>
      <c r="E24" s="640">
        <f>IF(ISERROR(VLOOKUP(A24,'Annexe 5 - CGAFE'!A:D,4,FALSE))=FALSE,VLOOKUP(A24,'Annexe 5 - CGAFE'!A:D,4,FALSE),0)</f>
        <v>373724.99</v>
      </c>
      <c r="F24" s="640">
        <f>IF(ISERROR(VLOOKUP(A24,'Annexe 6 - CNG'!A:D,4,FALSE))=FALSE,VLOOKUP(A24,'Annexe 6 - CNG'!A:D,4,FALSE),0)</f>
        <v>0</v>
      </c>
      <c r="G24" s="640">
        <f>IF(ISERROR(VLOOKUP(A24,'Annexe 7 - CNR'!A:D,4,FALSE))=FALSE,VLOOKUP(A24,'Annexe 7 - CNR'!A:D,4,FALSE),0)</f>
        <v>0</v>
      </c>
      <c r="H24" s="751">
        <f t="shared" si="0"/>
        <v>373724.99</v>
      </c>
      <c r="I24" s="640">
        <f>IF(ISERROR(VLOOKUP($A24,#REF!,5,FALSE))=FALSE,VLOOKUP($A24,#REF!,5,FALSE),0)+IF(ISERROR(VLOOKUP($A24,'Annexe 5 - CGAFE'!$A$3:$I$158,5,FALSE))=FALSE,VLOOKUP($A24,'Annexe 5 - CGAFE'!$A$3:$I$158,5,FALSE),0)+IF(ISERROR(VLOOKUP($A24,'Annexe 6 - CNG'!$A$3:$I$149,5,FALSE))=FALSE,VLOOKUP($A24,'Annexe 6 - CNG'!$A$3:$I$149,5,FALSE),0)</f>
        <v>151083.72</v>
      </c>
      <c r="J24" s="640">
        <f>IF(ISERROR(VLOOKUP($A24,#REF!,6,FALSE))=FALSE,VLOOKUP($A24,#REF!,6,FALSE),0)+IF(ISERROR(VLOOKUP($A24,'Annexe 5 - CGAFE'!$A$3:$I$158,6,FALSE))=FALSE,VLOOKUP($A24,'Annexe 5 - CGAFE'!$A$3:$I$158,6,FALSE),0)+IF(ISERROR(VLOOKUP($A24,'Annexe 6 - CNG'!$A$3:$I$149,6,FALSE))=FALSE,VLOOKUP($A24,'Annexe 6 - CNG'!$A$3:$I$149,6,FALSE),0)</f>
        <v>144797.70000000001</v>
      </c>
      <c r="K24" s="640">
        <f>IF(ISERROR(VLOOKUP($A24,#REF!,7,FALSE))=FALSE,VLOOKUP($A24,#REF!,7,FALSE),0)+IF(ISERROR(VLOOKUP($A24,'Annexe 5 - CGAFE'!$A$3:$I$158,7,FALSE))=FALSE,VLOOKUP($A24,'Annexe 5 - CGAFE'!$A$3:$I$158,7,FALSE),0)+IF(ISERROR(VLOOKUP($A24,'Annexe 6 - CNG'!$A$3:$I$149,7,FALSE))=FALSE,VLOOKUP($A24,'Annexe 6 - CNG'!$A$3:$I$149,7,FALSE),0)</f>
        <v>77843.570000000007</v>
      </c>
      <c r="L24" s="640">
        <f>IF(ISERROR(VLOOKUP($A24,#REF!,8,FALSE))=FALSE,VLOOKUP($A24,#REF!,8,FALSE),0)+IF(ISERROR(VLOOKUP($A24,'Annexe 5 - CGAFE'!$A$3:$I$158,8,FALSE))=FALSE,VLOOKUP($A24,'Annexe 5 - CGAFE'!$A$3:$I$158,8,FALSE),0)+IF(ISERROR(VLOOKUP($A24,'Annexe 6 - CNG'!$A$3:$I$149,8,FALSE))=FALSE,VLOOKUP($A24,'Annexe 6 - CNG'!$A$3:$I$149,8,FALSE),0)</f>
        <v>0</v>
      </c>
      <c r="M24" s="640">
        <f>IF(ISERROR(VLOOKUP($A24,#REF!,9,FALSE))=FALSE,VLOOKUP($A24,#REF!,9,FALSE),0)+IF(ISERROR(VLOOKUP($A24,'Annexe 5 - CGAFE'!$A$3:$I$158,9,FALSE))=FALSE,VLOOKUP($A24,'Annexe 5 - CGAFE'!$A$3:$I$158,9,FALSE),0)+IF(ISERROR(VLOOKUP($A24,'Annexe 6 - CNG'!$A$3:$I$149,9,FALSE))=FALSE,VLOOKUP($A24,'Annexe 6 - CNG'!$A$3:$I$149,9,FALSE),0)</f>
        <v>0</v>
      </c>
    </row>
    <row r="25" spans="1:13" ht="15" thickBot="1">
      <c r="A25">
        <v>23</v>
      </c>
      <c r="B25" s="637" t="s">
        <v>456</v>
      </c>
      <c r="C25" s="550" t="s">
        <v>48</v>
      </c>
      <c r="D25" s="640">
        <f>IF(ISERROR(VLOOKUP(A25,#REF!,4,FALSE))=FALSE,VLOOKUP(A25,#REF!,4,FALSE),0)</f>
        <v>0</v>
      </c>
      <c r="E25" s="640">
        <f>IF(ISERROR(VLOOKUP(A25,'Annexe 5 - CGAFE'!A:D,4,FALSE))=FALSE,VLOOKUP(A25,'Annexe 5 - CGAFE'!A:D,4,FALSE),0)</f>
        <v>342397.18</v>
      </c>
      <c r="F25" s="640">
        <f>IF(ISERROR(VLOOKUP(A25,'Annexe 6 - CNG'!A:D,4,FALSE))=FALSE,VLOOKUP(A25,'Annexe 6 - CNG'!A:D,4,FALSE),0)</f>
        <v>0</v>
      </c>
      <c r="G25" s="640">
        <f>IF(ISERROR(VLOOKUP(A25,'Annexe 7 - CNR'!A:D,4,FALSE))=FALSE,VLOOKUP(A25,'Annexe 7 - CNR'!A:D,4,FALSE),0)</f>
        <v>0</v>
      </c>
      <c r="H25" s="751">
        <f t="shared" si="0"/>
        <v>342397.18</v>
      </c>
      <c r="I25" s="640">
        <f>IF(ISERROR(VLOOKUP($A25,#REF!,5,FALSE))=FALSE,VLOOKUP($A25,#REF!,5,FALSE),0)+IF(ISERROR(VLOOKUP($A25,'Annexe 5 - CGAFE'!$A$3:$I$158,5,FALSE))=FALSE,VLOOKUP($A25,'Annexe 5 - CGAFE'!$A$3:$I$158,5,FALSE),0)+IF(ISERROR(VLOOKUP($A25,'Annexe 6 - CNG'!$A$3:$I$149,5,FALSE))=FALSE,VLOOKUP($A25,'Annexe 6 - CNG'!$A$3:$I$149,5,FALSE),0)</f>
        <v>117076.02</v>
      </c>
      <c r="J25" s="640">
        <f>IF(ISERROR(VLOOKUP($A25,#REF!,6,FALSE))=FALSE,VLOOKUP($A25,#REF!,6,FALSE),0)+IF(ISERROR(VLOOKUP($A25,'Annexe 5 - CGAFE'!$A$3:$I$158,6,FALSE))=FALSE,VLOOKUP($A25,'Annexe 5 - CGAFE'!$A$3:$I$158,6,FALSE),0)+IF(ISERROR(VLOOKUP($A25,'Annexe 6 - CNG'!$A$3:$I$149,6,FALSE))=FALSE,VLOOKUP($A25,'Annexe 6 - CNG'!$A$3:$I$149,6,FALSE),0)</f>
        <v>130324.45999999999</v>
      </c>
      <c r="K25" s="640">
        <f>IF(ISERROR(VLOOKUP($A25,#REF!,7,FALSE))=FALSE,VLOOKUP($A25,#REF!,7,FALSE),0)+IF(ISERROR(VLOOKUP($A25,'Annexe 5 - CGAFE'!$A$3:$I$158,7,FALSE))=FALSE,VLOOKUP($A25,'Annexe 5 - CGAFE'!$A$3:$I$158,7,FALSE),0)+IF(ISERROR(VLOOKUP($A25,'Annexe 6 - CNG'!$A$3:$I$149,7,FALSE))=FALSE,VLOOKUP($A25,'Annexe 6 - CNG'!$A$3:$I$149,7,FALSE),0)</f>
        <v>94996.699999999983</v>
      </c>
      <c r="L25" s="640">
        <f>IF(ISERROR(VLOOKUP($A25,#REF!,8,FALSE))=FALSE,VLOOKUP($A25,#REF!,8,FALSE),0)+IF(ISERROR(VLOOKUP($A25,'Annexe 5 - CGAFE'!$A$3:$I$158,8,FALSE))=FALSE,VLOOKUP($A25,'Annexe 5 - CGAFE'!$A$3:$I$158,8,FALSE),0)+IF(ISERROR(VLOOKUP($A25,'Annexe 6 - CNG'!$A$3:$I$149,8,FALSE))=FALSE,VLOOKUP($A25,'Annexe 6 - CNG'!$A$3:$I$149,8,FALSE),0)</f>
        <v>0</v>
      </c>
      <c r="M25" s="640">
        <f>IF(ISERROR(VLOOKUP($A25,#REF!,9,FALSE))=FALSE,VLOOKUP($A25,#REF!,9,FALSE),0)+IF(ISERROR(VLOOKUP($A25,'Annexe 5 - CGAFE'!$A$3:$I$158,9,FALSE))=FALSE,VLOOKUP($A25,'Annexe 5 - CGAFE'!$A$3:$I$158,9,FALSE),0)+IF(ISERROR(VLOOKUP($A25,'Annexe 6 - CNG'!$A$3:$I$149,9,FALSE))=FALSE,VLOOKUP($A25,'Annexe 6 - CNG'!$A$3:$I$149,9,FALSE),0)</f>
        <v>0</v>
      </c>
    </row>
    <row r="26" spans="1:13" ht="15" thickBot="1">
      <c r="A26" s="554">
        <v>24</v>
      </c>
      <c r="B26" s="637" t="s">
        <v>456</v>
      </c>
      <c r="C26" s="550" t="s">
        <v>452</v>
      </c>
      <c r="D26" s="640">
        <f>IF(ISERROR(VLOOKUP(A26,#REF!,4,FALSE))=FALSE,VLOOKUP(A26,#REF!,4,FALSE),0)</f>
        <v>0</v>
      </c>
      <c r="E26" s="640">
        <f>IF(ISERROR(VLOOKUP(A26,'Annexe 5 - CGAFE'!A:D,4,FALSE))=FALSE,VLOOKUP(A26,'Annexe 5 - CGAFE'!A:D,4,FALSE),0)</f>
        <v>0</v>
      </c>
      <c r="F26" s="640">
        <f>IF(ISERROR(VLOOKUP(A26,'Annexe 6 - CNG'!A:D,4,FALSE))=FALSE,VLOOKUP(A26,'Annexe 6 - CNG'!A:D,4,FALSE),0)</f>
        <v>76954.7</v>
      </c>
      <c r="G26" s="640">
        <f>IF(ISERROR(VLOOKUP(A26,'Annexe 7 - CNR'!A:D,4,FALSE))=FALSE,VLOOKUP(A26,'Annexe 7 - CNR'!A:D,4,FALSE),0)</f>
        <v>0</v>
      </c>
      <c r="H26" s="751">
        <f t="shared" si="0"/>
        <v>76954.7</v>
      </c>
      <c r="I26" s="640">
        <f>IF(ISERROR(VLOOKUP($A26,#REF!,5,FALSE))=FALSE,VLOOKUP($A26,#REF!,5,FALSE),0)+IF(ISERROR(VLOOKUP($A26,'Annexe 5 - CGAFE'!$A$3:$I$158,5,FALSE))=FALSE,VLOOKUP($A26,'Annexe 5 - CGAFE'!$A$3:$I$158,5,FALSE),0)+IF(ISERROR(VLOOKUP($A26,'Annexe 6 - CNG'!$A$3:$I$149,5,FALSE))=FALSE,VLOOKUP($A26,'Annexe 6 - CNG'!$A$3:$I$149,5,FALSE),0)</f>
        <v>25202.67</v>
      </c>
      <c r="J26" s="640">
        <f>IF(ISERROR(VLOOKUP($A26,#REF!,6,FALSE))=FALSE,VLOOKUP($A26,#REF!,6,FALSE),0)+IF(ISERROR(VLOOKUP($A26,'Annexe 5 - CGAFE'!$A$3:$I$158,6,FALSE))=FALSE,VLOOKUP($A26,'Annexe 5 - CGAFE'!$A$3:$I$158,6,FALSE),0)+IF(ISERROR(VLOOKUP($A26,'Annexe 6 - CNG'!$A$3:$I$149,6,FALSE))=FALSE,VLOOKUP($A26,'Annexe 6 - CNG'!$A$3:$I$149,6,FALSE),0)</f>
        <v>28303.93</v>
      </c>
      <c r="K26" s="640">
        <f>IF(ISERROR(VLOOKUP($A26,#REF!,7,FALSE))=FALSE,VLOOKUP($A26,#REF!,7,FALSE),0)+IF(ISERROR(VLOOKUP($A26,'Annexe 5 - CGAFE'!$A$3:$I$158,7,FALSE))=FALSE,VLOOKUP($A26,'Annexe 5 - CGAFE'!$A$3:$I$158,7,FALSE),0)+IF(ISERROR(VLOOKUP($A26,'Annexe 6 - CNG'!$A$3:$I$149,7,FALSE))=FALSE,VLOOKUP($A26,'Annexe 6 - CNG'!$A$3:$I$149,7,FALSE),0)</f>
        <v>23448.100000000002</v>
      </c>
      <c r="L26" s="640">
        <f>IF(ISERROR(VLOOKUP($A26,#REF!,8,FALSE))=FALSE,VLOOKUP($A26,#REF!,8,FALSE),0)+IF(ISERROR(VLOOKUP($A26,'Annexe 5 - CGAFE'!$A$3:$I$158,8,FALSE))=FALSE,VLOOKUP($A26,'Annexe 5 - CGAFE'!$A$3:$I$158,8,FALSE),0)+IF(ISERROR(VLOOKUP($A26,'Annexe 6 - CNG'!$A$3:$I$149,8,FALSE))=FALSE,VLOOKUP($A26,'Annexe 6 - CNG'!$A$3:$I$149,8,FALSE),0)</f>
        <v>0</v>
      </c>
      <c r="M26" s="640">
        <f>IF(ISERROR(VLOOKUP($A26,#REF!,9,FALSE))=FALSE,VLOOKUP($A26,#REF!,9,FALSE),0)+IF(ISERROR(VLOOKUP($A26,'Annexe 5 - CGAFE'!$A$3:$I$158,9,FALSE))=FALSE,VLOOKUP($A26,'Annexe 5 - CGAFE'!$A$3:$I$158,9,FALSE),0)+IF(ISERROR(VLOOKUP($A26,'Annexe 6 - CNG'!$A$3:$I$149,9,FALSE))=FALSE,VLOOKUP($A26,'Annexe 6 - CNG'!$A$3:$I$149,9,FALSE),0)</f>
        <v>0</v>
      </c>
    </row>
    <row r="27" spans="1:13" ht="15" thickBot="1">
      <c r="A27">
        <v>25</v>
      </c>
      <c r="B27" s="637" t="s">
        <v>456</v>
      </c>
      <c r="C27" s="550" t="s">
        <v>49</v>
      </c>
      <c r="D27" s="640">
        <f>IF(ISERROR(VLOOKUP(A27,#REF!,4,FALSE))=FALSE,VLOOKUP(A27,#REF!,4,FALSE),0)</f>
        <v>0</v>
      </c>
      <c r="E27" s="640">
        <f>IF(ISERROR(VLOOKUP(A27,'Annexe 5 - CGAFE'!A:D,4,FALSE))=FALSE,VLOOKUP(A27,'Annexe 5 - CGAFE'!A:D,4,FALSE),0)</f>
        <v>0</v>
      </c>
      <c r="F27" s="640">
        <f>IF(ISERROR(VLOOKUP(A27,'Annexe 6 - CNG'!A:D,4,FALSE))=FALSE,VLOOKUP(A27,'Annexe 6 - CNG'!A:D,4,FALSE),0)</f>
        <v>2132560.2599999998</v>
      </c>
      <c r="G27" s="640">
        <f>IF(ISERROR(VLOOKUP(A27,'Annexe 7 - CNR'!A:D,4,FALSE))=FALSE,VLOOKUP(A27,'Annexe 7 - CNR'!A:D,4,FALSE),0)</f>
        <v>0</v>
      </c>
      <c r="H27" s="751">
        <f t="shared" si="0"/>
        <v>2132560.2599999998</v>
      </c>
      <c r="I27" s="640">
        <f>IF(ISERROR(VLOOKUP($A27,#REF!,5,FALSE))=FALSE,VLOOKUP($A27,#REF!,5,FALSE),0)+IF(ISERROR(VLOOKUP($A27,'Annexe 5 - CGAFE'!$A$3:$I$158,5,FALSE))=FALSE,VLOOKUP($A27,'Annexe 5 - CGAFE'!$A$3:$I$158,5,FALSE),0)+IF(ISERROR(VLOOKUP($A27,'Annexe 6 - CNG'!$A$3:$I$149,5,FALSE))=FALSE,VLOOKUP($A27,'Annexe 6 - CNG'!$A$3:$I$149,5,FALSE),0)</f>
        <v>0</v>
      </c>
      <c r="J27" s="640">
        <f>IF(ISERROR(VLOOKUP($A27,#REF!,6,FALSE))=FALSE,VLOOKUP($A27,#REF!,6,FALSE),0)+IF(ISERROR(VLOOKUP($A27,'Annexe 5 - CGAFE'!$A$3:$I$158,6,FALSE))=FALSE,VLOOKUP($A27,'Annexe 5 - CGAFE'!$A$3:$I$158,6,FALSE),0)+IF(ISERROR(VLOOKUP($A27,'Annexe 6 - CNG'!$A$3:$I$149,6,FALSE))=FALSE,VLOOKUP($A27,'Annexe 6 - CNG'!$A$3:$I$149,6,FALSE),0)</f>
        <v>1486964.57</v>
      </c>
      <c r="K27" s="640">
        <f>IF(ISERROR(VLOOKUP($A27,#REF!,7,FALSE))=FALSE,VLOOKUP($A27,#REF!,7,FALSE),0)+IF(ISERROR(VLOOKUP($A27,'Annexe 5 - CGAFE'!$A$3:$I$158,7,FALSE))=FALSE,VLOOKUP($A27,'Annexe 5 - CGAFE'!$A$3:$I$158,7,FALSE),0)+IF(ISERROR(VLOOKUP($A27,'Annexe 6 - CNG'!$A$3:$I$149,7,FALSE))=FALSE,VLOOKUP($A27,'Annexe 6 - CNG'!$A$3:$I$149,7,FALSE),0)</f>
        <v>645595.68999999994</v>
      </c>
      <c r="L27" s="640">
        <f>IF(ISERROR(VLOOKUP($A27,#REF!,8,FALSE))=FALSE,VLOOKUP($A27,#REF!,8,FALSE),0)+IF(ISERROR(VLOOKUP($A27,'Annexe 5 - CGAFE'!$A$3:$I$158,8,FALSE))=FALSE,VLOOKUP($A27,'Annexe 5 - CGAFE'!$A$3:$I$158,8,FALSE),0)+IF(ISERROR(VLOOKUP($A27,'Annexe 6 - CNG'!$A$3:$I$149,8,FALSE))=FALSE,VLOOKUP($A27,'Annexe 6 - CNG'!$A$3:$I$149,8,FALSE),0)</f>
        <v>0</v>
      </c>
      <c r="M27" s="640">
        <f>IF(ISERROR(VLOOKUP($A27,#REF!,9,FALSE))=FALSE,VLOOKUP($A27,#REF!,9,FALSE),0)+IF(ISERROR(VLOOKUP($A27,'Annexe 5 - CGAFE'!$A$3:$I$158,9,FALSE))=FALSE,VLOOKUP($A27,'Annexe 5 - CGAFE'!$A$3:$I$158,9,FALSE),0)+IF(ISERROR(VLOOKUP($A27,'Annexe 6 - CNG'!$A$3:$I$149,9,FALSE))=FALSE,VLOOKUP($A27,'Annexe 6 - CNG'!$A$3:$I$149,9,FALSE),0)</f>
        <v>0</v>
      </c>
    </row>
    <row r="28" spans="1:13" ht="15" thickBot="1">
      <c r="A28">
        <v>26</v>
      </c>
      <c r="B28" s="637" t="s">
        <v>456</v>
      </c>
      <c r="C28" s="550" t="s">
        <v>50</v>
      </c>
      <c r="D28" s="640">
        <f>IF(ISERROR(VLOOKUP(A28,#REF!,4,FALSE))=FALSE,VLOOKUP(A28,#REF!,4,FALSE),0)</f>
        <v>0</v>
      </c>
      <c r="E28" s="640">
        <f>IF(ISERROR(VLOOKUP(A28,'Annexe 5 - CGAFE'!A:D,4,FALSE))=FALSE,VLOOKUP(A28,'Annexe 5 - CGAFE'!A:D,4,FALSE),0)</f>
        <v>0</v>
      </c>
      <c r="F28" s="640">
        <f>IF(ISERROR(VLOOKUP(A28,'Annexe 6 - CNG'!A:D,4,FALSE))=FALSE,VLOOKUP(A28,'Annexe 6 - CNG'!A:D,4,FALSE),0)</f>
        <v>12294790.92</v>
      </c>
      <c r="G28" s="640">
        <f>IF(ISERROR(VLOOKUP(A28,'Annexe 7 - CNR'!A:D,4,FALSE))=FALSE,VLOOKUP(A28,'Annexe 7 - CNR'!A:D,4,FALSE),0)</f>
        <v>0</v>
      </c>
      <c r="H28" s="751">
        <f t="shared" si="0"/>
        <v>12294790.92</v>
      </c>
      <c r="I28" s="640">
        <f>IF(ISERROR(VLOOKUP($A28,#REF!,5,FALSE))=FALSE,VLOOKUP($A28,#REF!,5,FALSE),0)+IF(ISERROR(VLOOKUP($A28,'Annexe 5 - CGAFE'!$A$3:$I$158,5,FALSE))=FALSE,VLOOKUP($A28,'Annexe 5 - CGAFE'!$A$3:$I$158,5,FALSE),0)+IF(ISERROR(VLOOKUP($A28,'Annexe 6 - CNG'!$A$3:$I$149,5,FALSE))=FALSE,VLOOKUP($A28,'Annexe 6 - CNG'!$A$3:$I$149,5,FALSE),0)</f>
        <v>0</v>
      </c>
      <c r="J28" s="640">
        <f>IF(ISERROR(VLOOKUP($A28,#REF!,6,FALSE))=FALSE,VLOOKUP($A28,#REF!,6,FALSE),0)+IF(ISERROR(VLOOKUP($A28,'Annexe 5 - CGAFE'!$A$3:$I$158,6,FALSE))=FALSE,VLOOKUP($A28,'Annexe 5 - CGAFE'!$A$3:$I$158,6,FALSE),0)+IF(ISERROR(VLOOKUP($A28,'Annexe 6 - CNG'!$A$3:$I$149,6,FALSE))=FALSE,VLOOKUP($A28,'Annexe 6 - CNG'!$A$3:$I$149,6,FALSE),0)</f>
        <v>2102409.2500000023</v>
      </c>
      <c r="K28" s="640">
        <f>IF(ISERROR(VLOOKUP($A28,#REF!,7,FALSE))=FALSE,VLOOKUP($A28,#REF!,7,FALSE),0)+IF(ISERROR(VLOOKUP($A28,'Annexe 5 - CGAFE'!$A$3:$I$158,7,FALSE))=FALSE,VLOOKUP($A28,'Annexe 5 - CGAFE'!$A$3:$I$158,7,FALSE),0)+IF(ISERROR(VLOOKUP($A28,'Annexe 6 - CNG'!$A$3:$I$149,7,FALSE))=FALSE,VLOOKUP($A28,'Annexe 6 - CNG'!$A$3:$I$149,7,FALSE),0)</f>
        <v>10192381.67</v>
      </c>
      <c r="L28" s="640">
        <f>IF(ISERROR(VLOOKUP($A28,#REF!,8,FALSE))=FALSE,VLOOKUP($A28,#REF!,8,FALSE),0)+IF(ISERROR(VLOOKUP($A28,'Annexe 5 - CGAFE'!$A$3:$I$158,8,FALSE))=FALSE,VLOOKUP($A28,'Annexe 5 - CGAFE'!$A$3:$I$158,8,FALSE),0)+IF(ISERROR(VLOOKUP($A28,'Annexe 6 - CNG'!$A$3:$I$149,8,FALSE))=FALSE,VLOOKUP($A28,'Annexe 6 - CNG'!$A$3:$I$149,8,FALSE),0)</f>
        <v>0</v>
      </c>
      <c r="M28" s="640">
        <f>IF(ISERROR(VLOOKUP($A28,#REF!,9,FALSE))=FALSE,VLOOKUP($A28,#REF!,9,FALSE),0)+IF(ISERROR(VLOOKUP($A28,'Annexe 5 - CGAFE'!$A$3:$I$158,9,FALSE))=FALSE,VLOOKUP($A28,'Annexe 5 - CGAFE'!$A$3:$I$158,9,FALSE),0)+IF(ISERROR(VLOOKUP($A28,'Annexe 6 - CNG'!$A$3:$I$149,9,FALSE))=FALSE,VLOOKUP($A28,'Annexe 6 - CNG'!$A$3:$I$149,9,FALSE),0)</f>
        <v>0</v>
      </c>
    </row>
    <row r="29" spans="1:13" ht="27" thickBot="1">
      <c r="A29">
        <v>27</v>
      </c>
      <c r="B29" s="637" t="s">
        <v>456</v>
      </c>
      <c r="C29" s="550" t="s">
        <v>11</v>
      </c>
      <c r="D29" s="640">
        <f>IF(ISERROR(VLOOKUP(A29,#REF!,4,FALSE))=FALSE,VLOOKUP(A29,#REF!,4,FALSE),0)</f>
        <v>0</v>
      </c>
      <c r="E29" s="640">
        <f>IF(ISERROR(VLOOKUP(A29,'Annexe 5 - CGAFE'!A:D,4,FALSE))=FALSE,VLOOKUP(A29,'Annexe 5 - CGAFE'!A:D,4,FALSE),0)</f>
        <v>1309871.0699999998</v>
      </c>
      <c r="F29" s="640">
        <f>IF(ISERROR(VLOOKUP(A29,'Annexe 6 - CNG'!A:D,4,FALSE))=FALSE,VLOOKUP(A29,'Annexe 6 - CNG'!A:D,4,FALSE),0)</f>
        <v>45370.07</v>
      </c>
      <c r="G29" s="640">
        <f>IF(ISERROR(VLOOKUP(A29,'Annexe 7 - CNR'!A:D,4,FALSE))=FALSE,VLOOKUP(A29,'Annexe 7 - CNR'!A:D,4,FALSE),0)</f>
        <v>0</v>
      </c>
      <c r="H29" s="751">
        <f t="shared" si="0"/>
        <v>1355241.14</v>
      </c>
      <c r="I29" s="640">
        <f>IF(ISERROR(VLOOKUP($A29,#REF!,5,FALSE))=FALSE,VLOOKUP($A29,#REF!,5,FALSE),0)+IF(ISERROR(VLOOKUP($A29,'Annexe 5 - CGAFE'!$A$3:$I$158,5,FALSE))=FALSE,VLOOKUP($A29,'Annexe 5 - CGAFE'!$A$3:$I$158,5,FALSE),0)+IF(ISERROR(VLOOKUP($A29,'Annexe 6 - CNG'!$A$3:$I$149,5,FALSE))=FALSE,VLOOKUP($A29,'Annexe 6 - CNG'!$A$3:$I$149,5,FALSE),0)</f>
        <v>95043.19</v>
      </c>
      <c r="J29" s="640">
        <f>IF(ISERROR(VLOOKUP($A29,#REF!,6,FALSE))=FALSE,VLOOKUP($A29,#REF!,6,FALSE),0)+IF(ISERROR(VLOOKUP($A29,'Annexe 5 - CGAFE'!$A$3:$I$158,6,FALSE))=FALSE,VLOOKUP($A29,'Annexe 5 - CGAFE'!$A$3:$I$158,6,FALSE),0)+IF(ISERROR(VLOOKUP($A29,'Annexe 6 - CNG'!$A$3:$I$149,6,FALSE))=FALSE,VLOOKUP($A29,'Annexe 6 - CNG'!$A$3:$I$149,6,FALSE),0)</f>
        <v>710143.63</v>
      </c>
      <c r="K29" s="640">
        <f>IF(ISERROR(VLOOKUP($A29,#REF!,7,FALSE))=FALSE,VLOOKUP($A29,#REF!,7,FALSE),0)+IF(ISERROR(VLOOKUP($A29,'Annexe 5 - CGAFE'!$A$3:$I$158,7,FALSE))=FALSE,VLOOKUP($A29,'Annexe 5 - CGAFE'!$A$3:$I$158,7,FALSE),0)+IF(ISERROR(VLOOKUP($A29,'Annexe 6 - CNG'!$A$3:$I$149,7,FALSE))=FALSE,VLOOKUP($A29,'Annexe 6 - CNG'!$A$3:$I$149,7,FALSE),0)</f>
        <v>550054.31999999995</v>
      </c>
      <c r="L29" s="640">
        <f>IF(ISERROR(VLOOKUP($A29,#REF!,8,FALSE))=FALSE,VLOOKUP($A29,#REF!,8,FALSE),0)+IF(ISERROR(VLOOKUP($A29,'Annexe 5 - CGAFE'!$A$3:$I$158,8,FALSE))=FALSE,VLOOKUP($A29,'Annexe 5 - CGAFE'!$A$3:$I$158,8,FALSE),0)+IF(ISERROR(VLOOKUP($A29,'Annexe 6 - CNG'!$A$3:$I$149,8,FALSE))=FALSE,VLOOKUP($A29,'Annexe 6 - CNG'!$A$3:$I$149,8,FALSE),0)</f>
        <v>0</v>
      </c>
      <c r="M29" s="640">
        <f>IF(ISERROR(VLOOKUP($A29,#REF!,9,FALSE))=FALSE,VLOOKUP($A29,#REF!,9,FALSE),0)+IF(ISERROR(VLOOKUP($A29,'Annexe 5 - CGAFE'!$A$3:$I$158,9,FALSE))=FALSE,VLOOKUP($A29,'Annexe 5 - CGAFE'!$A$3:$I$158,9,FALSE),0)+IF(ISERROR(VLOOKUP($A29,'Annexe 6 - CNG'!$A$3:$I$149,9,FALSE))=FALSE,VLOOKUP($A29,'Annexe 6 - CNG'!$A$3:$I$149,9,FALSE),0)</f>
        <v>0</v>
      </c>
    </row>
    <row r="30" spans="1:13" ht="15" thickBot="1">
      <c r="A30">
        <v>28</v>
      </c>
      <c r="B30" s="637" t="s">
        <v>456</v>
      </c>
      <c r="C30" s="550" t="s">
        <v>453</v>
      </c>
      <c r="D30" s="640">
        <f>IF(ISERROR(VLOOKUP(A30,#REF!,4,FALSE))=FALSE,VLOOKUP(A30,#REF!,4,FALSE),0)</f>
        <v>0</v>
      </c>
      <c r="E30" s="640">
        <f>IF(ISERROR(VLOOKUP(A30,'Annexe 5 - CGAFE'!A:D,4,FALSE))=FALSE,VLOOKUP(A30,'Annexe 5 - CGAFE'!A:D,4,FALSE),0)</f>
        <v>0</v>
      </c>
      <c r="F30" s="640">
        <f>IF(ISERROR(VLOOKUP(A30,'Annexe 6 - CNG'!A:D,4,FALSE))=FALSE,VLOOKUP(A30,'Annexe 6 - CNG'!A:D,4,FALSE),0)</f>
        <v>0</v>
      </c>
      <c r="G30" s="640">
        <f>IF(ISERROR(VLOOKUP(A30,'Annexe 7 - CNR'!A:D,4,FALSE))=FALSE,VLOOKUP(A30,'Annexe 7 - CNR'!A:D,4,FALSE),0)</f>
        <v>0</v>
      </c>
      <c r="H30" s="751">
        <f t="shared" si="0"/>
        <v>0</v>
      </c>
      <c r="I30" s="640">
        <f>IF(ISERROR(VLOOKUP($A30,#REF!,5,FALSE))=FALSE,VLOOKUP($A30,#REF!,5,FALSE),0)+IF(ISERROR(VLOOKUP($A30,'Annexe 5 - CGAFE'!$A$3:$I$158,5,FALSE))=FALSE,VLOOKUP($A30,'Annexe 5 - CGAFE'!$A$3:$I$158,5,FALSE),0)+IF(ISERROR(VLOOKUP($A30,'Annexe 6 - CNG'!$A$3:$I$149,5,FALSE))=FALSE,VLOOKUP($A30,'Annexe 6 - CNG'!$A$3:$I$149,5,FALSE),0)</f>
        <v>0</v>
      </c>
      <c r="J30" s="640">
        <f>IF(ISERROR(VLOOKUP($A30,#REF!,6,FALSE))=FALSE,VLOOKUP($A30,#REF!,6,FALSE),0)+IF(ISERROR(VLOOKUP($A30,'Annexe 5 - CGAFE'!$A$3:$I$158,6,FALSE))=FALSE,VLOOKUP($A30,'Annexe 5 - CGAFE'!$A$3:$I$158,6,FALSE),0)+IF(ISERROR(VLOOKUP($A30,'Annexe 6 - CNG'!$A$3:$I$149,6,FALSE))=FALSE,VLOOKUP($A30,'Annexe 6 - CNG'!$A$3:$I$149,6,FALSE),0)</f>
        <v>0</v>
      </c>
      <c r="K30" s="640">
        <f>IF(ISERROR(VLOOKUP($A30,#REF!,7,FALSE))=FALSE,VLOOKUP($A30,#REF!,7,FALSE),0)+IF(ISERROR(VLOOKUP($A30,'Annexe 5 - CGAFE'!$A$3:$I$158,7,FALSE))=FALSE,VLOOKUP($A30,'Annexe 5 - CGAFE'!$A$3:$I$158,7,FALSE),0)+IF(ISERROR(VLOOKUP($A30,'Annexe 6 - CNG'!$A$3:$I$149,7,FALSE))=FALSE,VLOOKUP($A30,'Annexe 6 - CNG'!$A$3:$I$149,7,FALSE),0)</f>
        <v>0</v>
      </c>
      <c r="L30" s="640">
        <f>IF(ISERROR(VLOOKUP($A30,#REF!,8,FALSE))=FALSE,VLOOKUP($A30,#REF!,8,FALSE),0)+IF(ISERROR(VLOOKUP($A30,'Annexe 5 - CGAFE'!$A$3:$I$158,8,FALSE))=FALSE,VLOOKUP($A30,'Annexe 5 - CGAFE'!$A$3:$I$158,8,FALSE),0)+IF(ISERROR(VLOOKUP($A30,'Annexe 6 - CNG'!$A$3:$I$149,8,FALSE))=FALSE,VLOOKUP($A30,'Annexe 6 - CNG'!$A$3:$I$149,8,FALSE),0)</f>
        <v>0</v>
      </c>
      <c r="M30" s="640">
        <f>IF(ISERROR(VLOOKUP($A30,#REF!,9,FALSE))=FALSE,VLOOKUP($A30,#REF!,9,FALSE),0)+IF(ISERROR(VLOOKUP($A30,'Annexe 5 - CGAFE'!$A$3:$I$158,9,FALSE))=FALSE,VLOOKUP($A30,'Annexe 5 - CGAFE'!$A$3:$I$158,9,FALSE),0)+IF(ISERROR(VLOOKUP($A30,'Annexe 6 - CNG'!$A$3:$I$149,9,FALSE))=FALSE,VLOOKUP($A30,'Annexe 6 - CNG'!$A$3:$I$149,9,FALSE),0)</f>
        <v>0</v>
      </c>
    </row>
    <row r="31" spans="1:13" ht="15" thickBot="1">
      <c r="A31">
        <v>29</v>
      </c>
      <c r="B31" s="637" t="s">
        <v>456</v>
      </c>
      <c r="C31" s="550" t="s">
        <v>454</v>
      </c>
      <c r="D31" s="640">
        <f>IF(ISERROR(VLOOKUP(A31,#REF!,4,FALSE))=FALSE,VLOOKUP(A31,#REF!,4,FALSE),0)</f>
        <v>0</v>
      </c>
      <c r="E31" s="640">
        <f>IF(ISERROR(VLOOKUP(A31,'Annexe 5 - CGAFE'!A:D,4,FALSE))=FALSE,VLOOKUP(A31,'Annexe 5 - CGAFE'!A:D,4,FALSE),0)</f>
        <v>14486900.630000001</v>
      </c>
      <c r="F31" s="640">
        <f>IF(ISERROR(VLOOKUP(A31,'Annexe 6 - CNG'!A:D,4,FALSE))=FALSE,VLOOKUP(A31,'Annexe 6 - CNG'!A:D,4,FALSE),0)</f>
        <v>-2071399</v>
      </c>
      <c r="G31" s="640">
        <f>IF(ISERROR(VLOOKUP(A31,'Annexe 7 - CNR'!A:D,4,FALSE))=FALSE,VLOOKUP(A31,'Annexe 7 - CNR'!A:D,4,FALSE),0)</f>
        <v>0</v>
      </c>
      <c r="H31" s="751">
        <f t="shared" si="0"/>
        <v>12415501.630000001</v>
      </c>
      <c r="I31" s="640">
        <f>IF(ISERROR(VLOOKUP($A31,#REF!,5,FALSE))=FALSE,VLOOKUP($A31,#REF!,5,FALSE),0)+IF(ISERROR(VLOOKUP($A31,'Annexe 5 - CGAFE'!$A$3:$I$158,5,FALSE))=FALSE,VLOOKUP($A31,'Annexe 5 - CGAFE'!$A$3:$I$158,5,FALSE),0)+IF(ISERROR(VLOOKUP($A31,'Annexe 6 - CNG'!$A$3:$I$149,5,FALSE))=FALSE,VLOOKUP($A31,'Annexe 6 - CNG'!$A$3:$I$149,5,FALSE),0)</f>
        <v>4977226.3500000006</v>
      </c>
      <c r="J31" s="640">
        <f>IF(ISERROR(VLOOKUP($A31,#REF!,6,FALSE))=FALSE,VLOOKUP($A31,#REF!,6,FALSE),0)+IF(ISERROR(VLOOKUP($A31,'Annexe 5 - CGAFE'!$A$3:$I$158,6,FALSE))=FALSE,VLOOKUP($A31,'Annexe 5 - CGAFE'!$A$3:$I$158,6,FALSE),0)+IF(ISERROR(VLOOKUP($A31,'Annexe 6 - CNG'!$A$3:$I$149,6,FALSE))=FALSE,VLOOKUP($A31,'Annexe 6 - CNG'!$A$3:$I$149,6,FALSE),0)</f>
        <v>4032295.4200000009</v>
      </c>
      <c r="K31" s="640">
        <f>IF(ISERROR(VLOOKUP($A31,#REF!,7,FALSE))=FALSE,VLOOKUP($A31,#REF!,7,FALSE),0)+IF(ISERROR(VLOOKUP($A31,'Annexe 5 - CGAFE'!$A$3:$I$158,7,FALSE))=FALSE,VLOOKUP($A31,'Annexe 5 - CGAFE'!$A$3:$I$158,7,FALSE),0)+IF(ISERROR(VLOOKUP($A31,'Annexe 6 - CNG'!$A$3:$I$149,7,FALSE))=FALSE,VLOOKUP($A31,'Annexe 6 - CNG'!$A$3:$I$149,7,FALSE),0)</f>
        <v>3405979.859999998</v>
      </c>
      <c r="L31" s="640">
        <f>IF(ISERROR(VLOOKUP($A31,#REF!,8,FALSE))=FALSE,VLOOKUP($A31,#REF!,8,FALSE),0)+IF(ISERROR(VLOOKUP($A31,'Annexe 5 - CGAFE'!$A$3:$I$158,8,FALSE))=FALSE,VLOOKUP($A31,'Annexe 5 - CGAFE'!$A$3:$I$158,8,FALSE),0)+IF(ISERROR(VLOOKUP($A31,'Annexe 6 - CNG'!$A$3:$I$149,8,FALSE))=FALSE,VLOOKUP($A31,'Annexe 6 - CNG'!$A$3:$I$149,8,FALSE),0)</f>
        <v>0</v>
      </c>
      <c r="M31" s="640">
        <f>IF(ISERROR(VLOOKUP($A31,#REF!,9,FALSE))=FALSE,VLOOKUP($A31,#REF!,9,FALSE),0)+IF(ISERROR(VLOOKUP($A31,'Annexe 5 - CGAFE'!$A$3:$I$158,9,FALSE))=FALSE,VLOOKUP($A31,'Annexe 5 - CGAFE'!$A$3:$I$158,9,FALSE),0)+IF(ISERROR(VLOOKUP($A31,'Annexe 6 - CNG'!$A$3:$I$149,9,FALSE))=FALSE,VLOOKUP($A31,'Annexe 6 - CNG'!$A$3:$I$149,9,FALSE),0)</f>
        <v>0</v>
      </c>
    </row>
    <row r="32" spans="1:13" ht="15" thickBot="1">
      <c r="A32">
        <v>30</v>
      </c>
      <c r="B32" s="637" t="s">
        <v>456</v>
      </c>
      <c r="C32" s="550" t="s">
        <v>73</v>
      </c>
      <c r="D32" s="640">
        <f>IF(ISERROR(VLOOKUP(A32,#REF!,4,FALSE))=FALSE,VLOOKUP(A32,#REF!,4,FALSE),0)</f>
        <v>0</v>
      </c>
      <c r="E32" s="640">
        <f>IF(ISERROR(VLOOKUP(A32,'Annexe 5 - CGAFE'!A:D,4,FALSE))=FALSE,VLOOKUP(A32,'Annexe 5 - CGAFE'!A:D,4,FALSE),0)</f>
        <v>0</v>
      </c>
      <c r="F32" s="640">
        <f>IF(ISERROR(VLOOKUP(A32,'Annexe 6 - CNG'!A:D,4,FALSE))=FALSE,VLOOKUP(A32,'Annexe 6 - CNG'!A:D,4,FALSE),0)</f>
        <v>52768771.259999998</v>
      </c>
      <c r="G32" s="640">
        <f>IF(ISERROR(VLOOKUP(A32,'Annexe 7 - CNR'!A:D,4,FALSE))=FALSE,VLOOKUP(A32,'Annexe 7 - CNR'!A:D,4,FALSE),0)</f>
        <v>0</v>
      </c>
      <c r="H32" s="751">
        <f t="shared" si="0"/>
        <v>52768771.259999998</v>
      </c>
      <c r="I32" s="640">
        <f>IF(ISERROR(VLOOKUP($A32,#REF!,5,FALSE))=FALSE,VLOOKUP($A32,#REF!,5,FALSE),0)+IF(ISERROR(VLOOKUP($A32,'Annexe 5 - CGAFE'!$A$3:$I$158,5,FALSE))=FALSE,VLOOKUP($A32,'Annexe 5 - CGAFE'!$A$3:$I$158,5,FALSE),0)+IF(ISERROR(VLOOKUP($A32,'Annexe 6 - CNG'!$A$3:$I$149,5,FALSE))=FALSE,VLOOKUP($A32,'Annexe 6 - CNG'!$A$3:$I$149,5,FALSE),0)</f>
        <v>20326869.120000001</v>
      </c>
      <c r="J32" s="640">
        <f>IF(ISERROR(VLOOKUP($A32,#REF!,6,FALSE))=FALSE,VLOOKUP($A32,#REF!,6,FALSE),0)+IF(ISERROR(VLOOKUP($A32,'Annexe 5 - CGAFE'!$A$3:$I$158,6,FALSE))=FALSE,VLOOKUP($A32,'Annexe 5 - CGAFE'!$A$3:$I$158,6,FALSE),0)+IF(ISERROR(VLOOKUP($A32,'Annexe 6 - CNG'!$A$3:$I$149,6,FALSE))=FALSE,VLOOKUP($A32,'Annexe 6 - CNG'!$A$3:$I$149,6,FALSE),0)</f>
        <v>0</v>
      </c>
      <c r="K32" s="640">
        <f>IF(ISERROR(VLOOKUP($A32,#REF!,7,FALSE))=FALSE,VLOOKUP($A32,#REF!,7,FALSE),0)+IF(ISERROR(VLOOKUP($A32,'Annexe 5 - CGAFE'!$A$3:$I$158,7,FALSE))=FALSE,VLOOKUP($A32,'Annexe 5 - CGAFE'!$A$3:$I$158,7,FALSE),0)+IF(ISERROR(VLOOKUP($A32,'Annexe 6 - CNG'!$A$3:$I$149,7,FALSE))=FALSE,VLOOKUP($A32,'Annexe 6 - CNG'!$A$3:$I$149,7,FALSE),0)</f>
        <v>32441902.140000001</v>
      </c>
      <c r="L32" s="640">
        <f>IF(ISERROR(VLOOKUP($A32,#REF!,8,FALSE))=FALSE,VLOOKUP($A32,#REF!,8,FALSE),0)+IF(ISERROR(VLOOKUP($A32,'Annexe 5 - CGAFE'!$A$3:$I$158,8,FALSE))=FALSE,VLOOKUP($A32,'Annexe 5 - CGAFE'!$A$3:$I$158,8,FALSE),0)+IF(ISERROR(VLOOKUP($A32,'Annexe 6 - CNG'!$A$3:$I$149,8,FALSE))=FALSE,VLOOKUP($A32,'Annexe 6 - CNG'!$A$3:$I$149,8,FALSE),0)</f>
        <v>0</v>
      </c>
      <c r="M32" s="640">
        <f>IF(ISERROR(VLOOKUP($A32,#REF!,9,FALSE))=FALSE,VLOOKUP($A32,#REF!,9,FALSE),0)+IF(ISERROR(VLOOKUP($A32,'Annexe 5 - CGAFE'!$A$3:$I$158,9,FALSE))=FALSE,VLOOKUP($A32,'Annexe 5 - CGAFE'!$A$3:$I$158,9,FALSE),0)+IF(ISERROR(VLOOKUP($A32,'Annexe 6 - CNG'!$A$3:$I$149,9,FALSE))=FALSE,VLOOKUP($A32,'Annexe 6 - CNG'!$A$3:$I$149,9,FALSE),0)</f>
        <v>0</v>
      </c>
    </row>
    <row r="33" spans="1:14" ht="15" thickBot="1">
      <c r="A33">
        <v>31</v>
      </c>
      <c r="B33" s="637" t="s">
        <v>456</v>
      </c>
      <c r="C33" s="550" t="s">
        <v>47</v>
      </c>
      <c r="D33" s="640">
        <f>IF(ISERROR(VLOOKUP(A33,#REF!,4,FALSE))=FALSE,VLOOKUP(A33,#REF!,4,FALSE),0)</f>
        <v>0</v>
      </c>
      <c r="E33" s="640">
        <f>IF(ISERROR(VLOOKUP(A33,'Annexe 5 - CGAFE'!A:D,4,FALSE))=FALSE,VLOOKUP(A33,'Annexe 5 - CGAFE'!A:D,4,FALSE),0)</f>
        <v>0</v>
      </c>
      <c r="F33" s="640">
        <f>IF(ISERROR(VLOOKUP(A33,'Annexe 6 - CNG'!A:D,4,FALSE))=FALSE,VLOOKUP(A33,'Annexe 6 - CNG'!A:D,4,FALSE),0)</f>
        <v>182559.09</v>
      </c>
      <c r="G33" s="640">
        <f>IF(ISERROR(VLOOKUP(A33,'Annexe 7 - CNR'!A:D,4,FALSE))=FALSE,VLOOKUP(A33,'Annexe 7 - CNR'!A:D,4,FALSE),0)</f>
        <v>0</v>
      </c>
      <c r="H33" s="751">
        <f t="shared" si="0"/>
        <v>182559.09</v>
      </c>
      <c r="I33" s="640">
        <f>IF(ISERROR(VLOOKUP($A33,#REF!,5,FALSE))=FALSE,VLOOKUP($A33,#REF!,5,FALSE),0)+IF(ISERROR(VLOOKUP($A33,'Annexe 5 - CGAFE'!$A$3:$I$158,5,FALSE))=FALSE,VLOOKUP($A33,'Annexe 5 - CGAFE'!$A$3:$I$158,5,FALSE),0)+IF(ISERROR(VLOOKUP($A33,'Annexe 6 - CNG'!$A$3:$I$149,5,FALSE))=FALSE,VLOOKUP($A33,'Annexe 6 - CNG'!$A$3:$I$149,5,FALSE),0)</f>
        <v>61611.25</v>
      </c>
      <c r="J33" s="640">
        <f>IF(ISERROR(VLOOKUP($A33,#REF!,6,FALSE))=FALSE,VLOOKUP($A33,#REF!,6,FALSE),0)+IF(ISERROR(VLOOKUP($A33,'Annexe 5 - CGAFE'!$A$3:$I$158,6,FALSE))=FALSE,VLOOKUP($A33,'Annexe 5 - CGAFE'!$A$3:$I$158,6,FALSE),0)+IF(ISERROR(VLOOKUP($A33,'Annexe 6 - CNG'!$A$3:$I$149,6,FALSE))=FALSE,VLOOKUP($A33,'Annexe 6 - CNG'!$A$3:$I$149,6,FALSE),0)</f>
        <v>66148.13</v>
      </c>
      <c r="K33" s="640">
        <f>IF(ISERROR(VLOOKUP($A33,#REF!,7,FALSE))=FALSE,VLOOKUP($A33,#REF!,7,FALSE),0)+IF(ISERROR(VLOOKUP($A33,'Annexe 5 - CGAFE'!$A$3:$I$158,7,FALSE))=FALSE,VLOOKUP($A33,'Annexe 5 - CGAFE'!$A$3:$I$158,7,FALSE),0)+IF(ISERROR(VLOOKUP($A33,'Annexe 6 - CNG'!$A$3:$I$149,7,FALSE))=FALSE,VLOOKUP($A33,'Annexe 6 - CNG'!$A$3:$I$149,7,FALSE),0)</f>
        <v>54799.709999999992</v>
      </c>
      <c r="L33" s="640">
        <f>IF(ISERROR(VLOOKUP($A33,#REF!,8,FALSE))=FALSE,VLOOKUP($A33,#REF!,8,FALSE),0)+IF(ISERROR(VLOOKUP($A33,'Annexe 5 - CGAFE'!$A$3:$I$158,8,FALSE))=FALSE,VLOOKUP($A33,'Annexe 5 - CGAFE'!$A$3:$I$158,8,FALSE),0)+IF(ISERROR(VLOOKUP($A33,'Annexe 6 - CNG'!$A$3:$I$149,8,FALSE))=FALSE,VLOOKUP($A33,'Annexe 6 - CNG'!$A$3:$I$149,8,FALSE),0)</f>
        <v>0</v>
      </c>
      <c r="M33" s="640">
        <f>IF(ISERROR(VLOOKUP($A33,#REF!,9,FALSE))=FALSE,VLOOKUP($A33,#REF!,9,FALSE),0)+IF(ISERROR(VLOOKUP($A33,'Annexe 5 - CGAFE'!$A$3:$I$158,9,FALSE))=FALSE,VLOOKUP($A33,'Annexe 5 - CGAFE'!$A$3:$I$158,9,FALSE),0)+IF(ISERROR(VLOOKUP($A33,'Annexe 6 - CNG'!$A$3:$I$149,9,FALSE))=FALSE,VLOOKUP($A33,'Annexe 6 - CNG'!$A$3:$I$149,9,FALSE),0)</f>
        <v>0</v>
      </c>
      <c r="N33" s="742"/>
    </row>
    <row r="34" spans="1:14" ht="15" thickBot="1">
      <c r="A34">
        <v>32</v>
      </c>
      <c r="B34" s="637" t="s">
        <v>456</v>
      </c>
      <c r="C34" s="550" t="s">
        <v>485</v>
      </c>
      <c r="D34" s="640">
        <f>IF(ISERROR(VLOOKUP(A34,#REF!,4,FALSE))=FALSE,VLOOKUP(A34,#REF!,4,FALSE),0)</f>
        <v>0</v>
      </c>
      <c r="E34" s="640">
        <f>IF(ISERROR(VLOOKUP(A34,'Annexe 5 - CGAFE'!A:D,4,FALSE))=FALSE,VLOOKUP(A34,'Annexe 5 - CGAFE'!A:D,4,FALSE),0)</f>
        <v>0</v>
      </c>
      <c r="F34" s="640">
        <f>IF(ISERROR(VLOOKUP(A34,'Annexe 6 - CNG'!A:D,4,FALSE))=FALSE,VLOOKUP(A34,'Annexe 6 - CNG'!A:D,4,FALSE),0)</f>
        <v>0</v>
      </c>
      <c r="G34" s="640">
        <f>IF(ISERROR(VLOOKUP(A34,'Annexe 7 - CNR'!A:D,4,FALSE))=FALSE,VLOOKUP(A34,'Annexe 7 - CNR'!A:D,4,FALSE),0)</f>
        <v>0</v>
      </c>
      <c r="H34" s="751">
        <f>SUM(D34:G34)</f>
        <v>0</v>
      </c>
      <c r="I34" s="640">
        <f>IF(ISERROR(VLOOKUP($A34,#REF!,5,FALSE))=FALSE,VLOOKUP($A34,#REF!,5,FALSE),0)+IF(ISERROR(VLOOKUP($A34,'Annexe 5 - CGAFE'!$A$3:$I$158,5,FALSE))=FALSE,VLOOKUP($A34,'Annexe 5 - CGAFE'!$A$3:$I$158,5,FALSE),0)+IF(ISERROR(VLOOKUP($A34,'Annexe 6 - CNG'!$A$3:$I$149,5,FALSE))=FALSE,VLOOKUP($A34,'Annexe 6 - CNG'!$A$3:$I$149,5,FALSE),0)</f>
        <v>0</v>
      </c>
      <c r="J34" s="640">
        <f>IF(ISERROR(VLOOKUP($A34,#REF!,6,FALSE))=FALSE,VLOOKUP($A34,#REF!,6,FALSE),0)+IF(ISERROR(VLOOKUP($A34,'Annexe 5 - CGAFE'!$A$3:$I$158,6,FALSE))=FALSE,VLOOKUP($A34,'Annexe 5 - CGAFE'!$A$3:$I$158,6,FALSE),0)+IF(ISERROR(VLOOKUP($A34,'Annexe 6 - CNG'!$A$3:$I$149,6,FALSE))=FALSE,VLOOKUP($A34,'Annexe 6 - CNG'!$A$3:$I$149,6,FALSE),0)</f>
        <v>0</v>
      </c>
      <c r="K34" s="640">
        <f>IF(ISERROR(VLOOKUP($A34,#REF!,7,FALSE))=FALSE,VLOOKUP($A34,#REF!,7,FALSE),0)+IF(ISERROR(VLOOKUP($A34,'Annexe 5 - CGAFE'!$A$3:$I$158,7,FALSE))=FALSE,VLOOKUP($A34,'Annexe 5 - CGAFE'!$A$3:$I$158,7,FALSE),0)+IF(ISERROR(VLOOKUP($A34,'Annexe 6 - CNG'!$A$3:$I$149,7,FALSE))=FALSE,VLOOKUP($A34,'Annexe 6 - CNG'!$A$3:$I$149,7,FALSE),0)</f>
        <v>0</v>
      </c>
      <c r="L34" s="640">
        <f>IF(ISERROR(VLOOKUP($A34,#REF!,8,FALSE))=FALSE,VLOOKUP($A34,#REF!,8,FALSE),0)+IF(ISERROR(VLOOKUP($A34,'Annexe 5 - CGAFE'!$A$3:$I$158,8,FALSE))=FALSE,VLOOKUP($A34,'Annexe 5 - CGAFE'!$A$3:$I$158,8,FALSE),0)+IF(ISERROR(VLOOKUP($A34,'Annexe 6 - CNG'!$A$3:$I$149,8,FALSE))=FALSE,VLOOKUP($A34,'Annexe 6 - CNG'!$A$3:$I$149,8,FALSE),0)</f>
        <v>0</v>
      </c>
      <c r="M34" s="640">
        <f>IF(ISERROR(VLOOKUP($A34,#REF!,9,FALSE))=FALSE,VLOOKUP($A34,#REF!,9,FALSE),0)+IF(ISERROR(VLOOKUP($A34,'Annexe 5 - CGAFE'!$A$3:$I$158,9,FALSE))=FALSE,VLOOKUP($A34,'Annexe 5 - CGAFE'!$A$3:$I$158,9,FALSE),0)+IF(ISERROR(VLOOKUP($A34,'Annexe 6 - CNG'!$A$3:$I$149,9,FALSE))=FALSE,VLOOKUP($A34,'Annexe 6 - CNG'!$A$3:$I$149,9,FALSE),0)</f>
        <v>0</v>
      </c>
    </row>
    <row r="35" spans="1:14" ht="15" thickBot="1">
      <c r="A35">
        <v>33</v>
      </c>
      <c r="B35" s="637" t="s">
        <v>456</v>
      </c>
      <c r="C35" s="550" t="s">
        <v>46</v>
      </c>
      <c r="D35" s="640">
        <f>IF(ISERROR(VLOOKUP(A35,#REF!,4,FALSE))=FALSE,VLOOKUP(A35,#REF!,4,FALSE),0)</f>
        <v>0</v>
      </c>
      <c r="E35" s="640">
        <f>IF(ISERROR(VLOOKUP(A35,'Annexe 5 - CGAFE'!A:D,4,FALSE))=FALSE,VLOOKUP(A35,'Annexe 5 - CGAFE'!A:D,4,FALSE),0)</f>
        <v>0</v>
      </c>
      <c r="F35" s="640">
        <f>IF(ISERROR(VLOOKUP(A35,'Annexe 6 - CNG'!A:D,4,FALSE))=FALSE,VLOOKUP(A35,'Annexe 6 - CNG'!A:D,4,FALSE),0)</f>
        <v>0</v>
      </c>
      <c r="G35" s="640">
        <f>IF(ISERROR(VLOOKUP(A35,'Annexe 7 - CNR'!A:D,4,FALSE))=FALSE,VLOOKUP(A35,'Annexe 7 - CNR'!A:D,4,FALSE),0)</f>
        <v>0</v>
      </c>
      <c r="H35" s="751">
        <f>SUM(D35:G35)</f>
        <v>0</v>
      </c>
      <c r="I35" s="640">
        <f>IF(ISERROR(VLOOKUP($A35,#REF!,5,FALSE))=FALSE,VLOOKUP($A35,#REF!,5,FALSE),0)+IF(ISERROR(VLOOKUP($A35,'Annexe 5 - CGAFE'!$A$3:$I$158,5,FALSE))=FALSE,VLOOKUP($A35,'Annexe 5 - CGAFE'!$A$3:$I$158,5,FALSE),0)+IF(ISERROR(VLOOKUP($A35,'Annexe 6 - CNG'!$A$3:$I$149,5,FALSE))=FALSE,VLOOKUP($A35,'Annexe 6 - CNG'!$A$3:$I$149,5,FALSE),0)</f>
        <v>0</v>
      </c>
      <c r="J35" s="640">
        <f>IF(ISERROR(VLOOKUP($A35,#REF!,6,FALSE))=FALSE,VLOOKUP($A35,#REF!,6,FALSE),0)+IF(ISERROR(VLOOKUP($A35,'Annexe 5 - CGAFE'!$A$3:$I$158,6,FALSE))=FALSE,VLOOKUP($A35,'Annexe 5 - CGAFE'!$A$3:$I$158,6,FALSE),0)+IF(ISERROR(VLOOKUP($A35,'Annexe 6 - CNG'!$A$3:$I$149,6,FALSE))=FALSE,VLOOKUP($A35,'Annexe 6 - CNG'!$A$3:$I$149,6,FALSE),0)</f>
        <v>0</v>
      </c>
      <c r="K35" s="640">
        <f>IF(ISERROR(VLOOKUP($A35,#REF!,7,FALSE))=FALSE,VLOOKUP($A35,#REF!,7,FALSE),0)+IF(ISERROR(VLOOKUP($A35,'Annexe 5 - CGAFE'!$A$3:$I$158,7,FALSE))=FALSE,VLOOKUP($A35,'Annexe 5 - CGAFE'!$A$3:$I$158,7,FALSE),0)+IF(ISERROR(VLOOKUP($A35,'Annexe 6 - CNG'!$A$3:$I$149,7,FALSE))=FALSE,VLOOKUP($A35,'Annexe 6 - CNG'!$A$3:$I$149,7,FALSE),0)</f>
        <v>0</v>
      </c>
      <c r="L35" s="640">
        <f>IF(ISERROR(VLOOKUP($A35,#REF!,8,FALSE))=FALSE,VLOOKUP($A35,#REF!,8,FALSE),0)+IF(ISERROR(VLOOKUP($A35,'Annexe 5 - CGAFE'!$A$3:$I$158,8,FALSE))=FALSE,VLOOKUP($A35,'Annexe 5 - CGAFE'!$A$3:$I$158,8,FALSE),0)+IF(ISERROR(VLOOKUP($A35,'Annexe 6 - CNG'!$A$3:$I$149,8,FALSE))=FALSE,VLOOKUP($A35,'Annexe 6 - CNG'!$A$3:$I$149,8,FALSE),0)</f>
        <v>0</v>
      </c>
      <c r="M35" s="640">
        <f>IF(ISERROR(VLOOKUP($A35,#REF!,9,FALSE))=FALSE,VLOOKUP($A35,#REF!,9,FALSE),0)+IF(ISERROR(VLOOKUP($A35,'Annexe 5 - CGAFE'!$A$3:$I$158,9,FALSE))=FALSE,VLOOKUP($A35,'Annexe 5 - CGAFE'!$A$3:$I$158,9,FALSE),0)+IF(ISERROR(VLOOKUP($A35,'Annexe 6 - CNG'!$A$3:$I$149,9,FALSE))=FALSE,VLOOKUP($A35,'Annexe 6 - CNG'!$A$3:$I$149,9,FALSE),0)</f>
        <v>0</v>
      </c>
    </row>
    <row r="36" spans="1:14" ht="15" thickBot="1">
      <c r="A36">
        <v>34</v>
      </c>
      <c r="B36" s="637" t="s">
        <v>456</v>
      </c>
      <c r="C36" s="550" t="s">
        <v>471</v>
      </c>
      <c r="D36" s="640">
        <f>IF(ISERROR(VLOOKUP(A36,#REF!,4,FALSE))=FALSE,VLOOKUP(A36,#REF!,4,FALSE),0)</f>
        <v>0</v>
      </c>
      <c r="E36" s="640">
        <f>IF(ISERROR(VLOOKUP(A36,'Annexe 5 - CGAFE'!A:D,4,FALSE))=FALSE,VLOOKUP(A36,'Annexe 5 - CGAFE'!A:D,4,FALSE),0)</f>
        <v>0</v>
      </c>
      <c r="F36" s="640">
        <f>IF(ISERROR(VLOOKUP(A36,'Annexe 6 - CNG'!A:D,4,FALSE))=FALSE,VLOOKUP(A36,'Annexe 6 - CNG'!A:D,4,FALSE),0)</f>
        <v>0</v>
      </c>
      <c r="G36" s="640">
        <f>IF(ISERROR(VLOOKUP(A36,'Annexe 7 - CNR'!A:D,4,FALSE))=FALSE,VLOOKUP(A36,'Annexe 7 - CNR'!A:D,4,FALSE),0)</f>
        <v>10913008.68</v>
      </c>
      <c r="H36" s="751">
        <f t="shared" si="0"/>
        <v>10913008.68</v>
      </c>
      <c r="I36" s="640">
        <f>IF(ISERROR(VLOOKUP($A36,#REF!,5,FALSE))=FALSE,VLOOKUP($A36,#REF!,5,FALSE),0)+IF(ISERROR(VLOOKUP($A36,'Annexe 5 - CGAFE'!$A$3:$I$158,5,FALSE))=FALSE,VLOOKUP($A36,'Annexe 5 - CGAFE'!$A$3:$I$158,5,FALSE),0)+IF(ISERROR(VLOOKUP($A36,'Annexe 6 - CNG'!$A$3:$I$149,5,FALSE))=FALSE,VLOOKUP($A36,'Annexe 6 - CNG'!$A$3:$I$149,5,FALSE),0)</f>
        <v>0</v>
      </c>
      <c r="J36" s="640">
        <f>IF(ISERROR(VLOOKUP($A36,#REF!,6,FALSE))=FALSE,VLOOKUP($A36,#REF!,6,FALSE),0)+IF(ISERROR(VLOOKUP($A36,'Annexe 5 - CGAFE'!$A$3:$I$158,6,FALSE))=FALSE,VLOOKUP($A36,'Annexe 5 - CGAFE'!$A$3:$I$158,6,FALSE),0)+IF(ISERROR(VLOOKUP($A36,'Annexe 6 - CNG'!$A$3:$I$149,6,FALSE))=FALSE,VLOOKUP($A36,'Annexe 6 - CNG'!$A$3:$I$149,6,FALSE),0)</f>
        <v>0</v>
      </c>
      <c r="K36" s="640">
        <f>IF(ISERROR(VLOOKUP($A36,#REF!,7,FALSE))=FALSE,VLOOKUP($A36,#REF!,7,FALSE),0)+IF(ISERROR(VLOOKUP($A36,'Annexe 5 - CGAFE'!$A$3:$I$158,7,FALSE))=FALSE,VLOOKUP($A36,'Annexe 5 - CGAFE'!$A$3:$I$158,7,FALSE),0)+IF(ISERROR(VLOOKUP($A36,'Annexe 6 - CNG'!$A$3:$I$149,7,FALSE))=FALSE,VLOOKUP($A36,'Annexe 6 - CNG'!$A$3:$I$149,7,FALSE),0)</f>
        <v>0</v>
      </c>
      <c r="L36" s="640">
        <f>IF(ISERROR(VLOOKUP($A36,#REF!,8,FALSE))=FALSE,VLOOKUP($A36,#REF!,8,FALSE),0)+IF(ISERROR(VLOOKUP($A36,'Annexe 5 - CGAFE'!$A$3:$I$158,8,FALSE))=FALSE,VLOOKUP($A36,'Annexe 5 - CGAFE'!$A$3:$I$158,8,FALSE),0)+IF(ISERROR(VLOOKUP($A36,'Annexe 6 - CNG'!$A$3:$I$149,8,FALSE))=FALSE,VLOOKUP($A36,'Annexe 6 - CNG'!$A$3:$I$149,8,FALSE),0)</f>
        <v>0</v>
      </c>
      <c r="M36" s="640">
        <v>0</v>
      </c>
      <c r="N36" s="722" t="s">
        <v>462</v>
      </c>
    </row>
    <row r="37" spans="1:14" ht="15" thickBot="1">
      <c r="B37" s="549"/>
      <c r="C37" s="562" t="s">
        <v>4</v>
      </c>
      <c r="D37" s="555">
        <f t="shared" ref="D37:M37" si="1">SUMIF($B:$B,"CNR",D:D)</f>
        <v>0</v>
      </c>
      <c r="E37" s="555">
        <f t="shared" si="1"/>
        <v>170644417.41000003</v>
      </c>
      <c r="F37" s="555">
        <f t="shared" si="1"/>
        <v>109534440.87</v>
      </c>
      <c r="G37" s="750">
        <f t="shared" si="1"/>
        <v>10913008.68</v>
      </c>
      <c r="H37" s="741">
        <f t="shared" si="1"/>
        <v>291091866.95999998</v>
      </c>
      <c r="I37" s="738">
        <f t="shared" si="1"/>
        <v>88269223.108125001</v>
      </c>
      <c r="J37" s="738">
        <f>SUMIF($B:$B,"CNR",J:J)</f>
        <v>74279696.432849988</v>
      </c>
      <c r="K37" s="738">
        <f t="shared" si="1"/>
        <v>117629938.73902497</v>
      </c>
      <c r="L37" s="555">
        <f t="shared" si="1"/>
        <v>0</v>
      </c>
      <c r="M37" s="555">
        <f t="shared" si="1"/>
        <v>0</v>
      </c>
      <c r="N37" s="739">
        <f>SUM(I37:M37)</f>
        <v>280178858.27999997</v>
      </c>
    </row>
    <row r="38" spans="1:14" ht="15" thickBot="1">
      <c r="A38" s="723"/>
      <c r="B38" s="723"/>
      <c r="C38" s="723"/>
      <c r="D38" s="723"/>
      <c r="E38" s="723"/>
      <c r="F38" s="723"/>
      <c r="G38" s="723"/>
      <c r="H38" s="723"/>
      <c r="I38" s="723"/>
      <c r="J38" s="723"/>
      <c r="K38" s="723"/>
      <c r="L38" s="723"/>
      <c r="M38" s="723"/>
      <c r="N38" s="723"/>
    </row>
    <row r="39" spans="1:14" ht="15" thickBot="1">
      <c r="I39" s="741">
        <v>108046336.56812498</v>
      </c>
      <c r="J39" s="738">
        <v>73281687.642849997</v>
      </c>
      <c r="K39" s="738">
        <v>122365189.83902498</v>
      </c>
      <c r="N39" t="s">
        <v>491</v>
      </c>
    </row>
    <row r="40" spans="1:14" ht="15" thickBot="1">
      <c r="C40" s="730" t="s">
        <v>474</v>
      </c>
      <c r="H40" s="731">
        <f>charges2019!G7</f>
        <v>314606222.73000014</v>
      </c>
      <c r="I40" s="735">
        <v>103779811.32999998</v>
      </c>
      <c r="J40" s="735">
        <v>79618118.310000002</v>
      </c>
      <c r="K40" s="735">
        <v>120295284.41</v>
      </c>
      <c r="L40" s="735"/>
      <c r="M40" s="736"/>
      <c r="N40" s="740">
        <f>SUM(I40:M40)</f>
        <v>303693214.04999995</v>
      </c>
    </row>
    <row r="41" spans="1:14" ht="15" thickBot="1">
      <c r="C41" s="730" t="s">
        <v>475</v>
      </c>
      <c r="H41" s="731" t="e">
        <f>#REF!</f>
        <v>#REF!</v>
      </c>
    </row>
    <row r="42" spans="1:14" ht="15" thickBot="1">
      <c r="C42" s="730" t="s">
        <v>476</v>
      </c>
      <c r="H42" s="731" t="e">
        <f>H40+H41</f>
        <v>#REF!</v>
      </c>
      <c r="I42" s="737">
        <f>ROUND(I40-I39,2)</f>
        <v>-4266525.24</v>
      </c>
      <c r="J42" s="737">
        <f>ROUND(J40-J39,2)</f>
        <v>6336430.6699999999</v>
      </c>
      <c r="K42" s="737">
        <f>ROUND(K40-K39,2)</f>
        <v>-2069905.43</v>
      </c>
      <c r="L42" s="685">
        <f>SUM(I42:K42)</f>
        <v>0</v>
      </c>
      <c r="N42" t="s">
        <v>490</v>
      </c>
    </row>
    <row r="44" spans="1:14">
      <c r="I44">
        <v>-4266525.24</v>
      </c>
      <c r="J44">
        <v>6336430.6699999999</v>
      </c>
      <c r="K44">
        <v>-2069905.43</v>
      </c>
    </row>
  </sheetData>
  <pageMargins left="0.7" right="0.7" top="0.75" bottom="0.75" header="0.3" footer="0.3"/>
  <pageSetup paperSize="9" scale="43" fitToHeight="0" orientation="landscape"/>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enableFormatConditionsCalculation="0"/>
  <dimension ref="A1:Q323"/>
  <sheetViews>
    <sheetView workbookViewId="0">
      <selection activeCell="G7" sqref="G7"/>
    </sheetView>
  </sheetViews>
  <sheetFormatPr baseColWidth="10" defaultColWidth="8.83203125" defaultRowHeight="13" x14ac:dyDescent="0"/>
  <cols>
    <col min="1" max="1" width="10.5" style="596" customWidth="1"/>
    <col min="2" max="2" width="47.83203125" style="596" customWidth="1"/>
    <col min="3" max="3" width="16.33203125" style="596" bestFit="1" customWidth="1"/>
    <col min="4" max="4" width="20.6640625" style="596" customWidth="1"/>
    <col min="5" max="5" width="18.33203125" style="596" bestFit="1" customWidth="1"/>
    <col min="6" max="6" width="34.83203125" style="596" customWidth="1"/>
    <col min="7" max="7" width="17" style="596" bestFit="1" customWidth="1"/>
    <col min="8" max="9" width="15.33203125" style="596" bestFit="1" customWidth="1"/>
    <col min="10" max="10" width="16.33203125" style="596" bestFit="1" customWidth="1"/>
    <col min="11" max="11" width="8.83203125" style="596"/>
    <col min="12" max="12" width="39.5" style="596" customWidth="1"/>
    <col min="13" max="16" width="17" style="596" hidden="1" customWidth="1"/>
    <col min="17" max="17" width="17" style="596" bestFit="1" customWidth="1"/>
    <col min="18" max="16384" width="8.83203125" style="596"/>
  </cols>
  <sheetData>
    <row r="1" spans="1:17" ht="15.5" customHeight="1">
      <c r="A1" s="595" t="s">
        <v>414</v>
      </c>
      <c r="B1" s="595"/>
      <c r="C1" s="595" t="s">
        <v>415</v>
      </c>
      <c r="D1" s="595"/>
      <c r="E1" s="595" t="s">
        <v>415</v>
      </c>
      <c r="F1" s="596" t="s">
        <v>448</v>
      </c>
      <c r="G1" s="624">
        <f>SUM(C9:C255)</f>
        <v>397138482.02999979</v>
      </c>
      <c r="L1" s="600" t="s">
        <v>420</v>
      </c>
      <c r="M1" s="601">
        <v>2015</v>
      </c>
      <c r="N1" s="601">
        <v>2016</v>
      </c>
      <c r="O1" s="601">
        <v>2017</v>
      </c>
      <c r="P1" s="601">
        <v>2018</v>
      </c>
      <c r="Q1" s="601">
        <v>2019</v>
      </c>
    </row>
    <row r="2" spans="1:17" ht="15.5" customHeight="1">
      <c r="A2" s="595" t="s">
        <v>451</v>
      </c>
      <c r="B2" s="595"/>
      <c r="C2" s="595"/>
      <c r="D2" s="595"/>
      <c r="E2" s="595"/>
      <c r="F2" s="599" t="s">
        <v>449</v>
      </c>
      <c r="G2" s="625">
        <f>SUM(C257:C322)*-1</f>
        <v>408051490.7099998</v>
      </c>
      <c r="I2" s="638" t="s">
        <v>461</v>
      </c>
      <c r="J2" s="639">
        <f>SUM(J9:J256)</f>
        <v>23514355.77</v>
      </c>
      <c r="L2" s="602" t="s">
        <v>421</v>
      </c>
      <c r="M2" s="603">
        <f>SUM(M3:M8)</f>
        <v>310205848.27999991</v>
      </c>
      <c r="N2" s="603">
        <f>SUM(N3:N8)</f>
        <v>304512711.84999996</v>
      </c>
      <c r="O2" s="603">
        <f>SUM(O3:O8)</f>
        <v>314687770.76999992</v>
      </c>
      <c r="P2" s="603">
        <f>SUM(P3:P8)</f>
        <v>407154301.7100001</v>
      </c>
      <c r="Q2" s="603">
        <f>SUM(Q3:Q8)</f>
        <v>407127200.67000002</v>
      </c>
    </row>
    <row r="3" spans="1:17" ht="15.5" customHeight="1">
      <c r="A3" s="595"/>
      <c r="B3" s="595"/>
      <c r="C3" s="595"/>
      <c r="D3" s="595"/>
      <c r="E3" s="595"/>
      <c r="F3" s="714" t="s">
        <v>467</v>
      </c>
      <c r="G3" s="715">
        <f>SUM(D9:D2524)</f>
        <v>93445267.979999945</v>
      </c>
      <c r="I3" s="638"/>
      <c r="J3" s="639"/>
      <c r="L3" s="604" t="s">
        <v>422</v>
      </c>
      <c r="M3" s="605">
        <v>292416290.57999998</v>
      </c>
      <c r="N3" s="606">
        <v>270016639.67000002</v>
      </c>
      <c r="O3" s="606">
        <v>280554320.89999998</v>
      </c>
      <c r="P3" s="607">
        <v>292097291.72000003</v>
      </c>
      <c r="Q3" s="607">
        <v>270520019.12</v>
      </c>
    </row>
    <row r="4" spans="1:17" ht="15.5" customHeight="1">
      <c r="A4" s="595"/>
      <c r="B4" s="595"/>
      <c r="C4" s="595"/>
      <c r="D4" s="595"/>
      <c r="E4" s="595"/>
      <c r="F4" s="716" t="s">
        <v>468</v>
      </c>
      <c r="G4" s="717">
        <f>SUM(E9:E255)</f>
        <v>303693214.05000013</v>
      </c>
      <c r="I4" s="638"/>
      <c r="J4" s="639"/>
      <c r="L4" s="608" t="s">
        <v>423</v>
      </c>
      <c r="M4" s="609">
        <v>-525210.61</v>
      </c>
      <c r="N4" s="610">
        <v>428171.33</v>
      </c>
      <c r="O4" s="610">
        <v>3166238.28</v>
      </c>
      <c r="P4" s="610">
        <v>-11530.82</v>
      </c>
      <c r="Q4" s="610">
        <v>102778.18</v>
      </c>
    </row>
    <row r="5" spans="1:17" ht="15.5" customHeight="1">
      <c r="A5" s="595"/>
      <c r="B5" s="595"/>
      <c r="C5" s="595"/>
      <c r="D5" s="595"/>
      <c r="E5" s="595"/>
      <c r="F5" s="626" t="s">
        <v>450</v>
      </c>
      <c r="G5" s="627">
        <f>G2-G1</f>
        <v>10913008.680000007</v>
      </c>
      <c r="L5" s="608" t="s">
        <v>424</v>
      </c>
      <c r="M5" s="609">
        <v>7977622.46</v>
      </c>
      <c r="N5" s="609">
        <v>24024873.27</v>
      </c>
      <c r="O5" s="609">
        <v>13024481.439999999</v>
      </c>
      <c r="P5" s="610">
        <v>102533947.92</v>
      </c>
      <c r="Q5" s="610">
        <v>111112477.27</v>
      </c>
    </row>
    <row r="6" spans="1:17" ht="15.5" customHeight="1">
      <c r="A6" s="595"/>
      <c r="B6" s="595"/>
      <c r="C6" s="595"/>
      <c r="D6" s="595"/>
      <c r="E6" s="595"/>
      <c r="F6" s="732" t="s">
        <v>489</v>
      </c>
      <c r="G6" s="733">
        <f>G2-Q5</f>
        <v>296939013.43999982</v>
      </c>
      <c r="L6" s="608"/>
      <c r="M6" s="609"/>
      <c r="N6" s="609"/>
      <c r="O6" s="609"/>
      <c r="P6" s="610"/>
      <c r="Q6" s="610"/>
    </row>
    <row r="7" spans="1:17" ht="15.5" customHeight="1">
      <c r="A7" s="595"/>
      <c r="B7" s="595"/>
      <c r="C7" s="595"/>
      <c r="D7" s="595"/>
      <c r="E7" s="595"/>
      <c r="F7" s="728" t="s">
        <v>473</v>
      </c>
      <c r="G7" s="729">
        <f>G4+G5</f>
        <v>314606222.73000014</v>
      </c>
      <c r="L7" s="608" t="s">
        <v>425</v>
      </c>
      <c r="M7" s="609">
        <v>10085180.529999999</v>
      </c>
      <c r="N7" s="610">
        <v>9725203.5299999993</v>
      </c>
      <c r="O7" s="610">
        <v>17897289.460000001</v>
      </c>
      <c r="P7" s="610">
        <v>5319909.47</v>
      </c>
      <c r="Q7" s="610">
        <v>24659356.75</v>
      </c>
    </row>
    <row r="8" spans="1:17" ht="15.5" customHeight="1">
      <c r="A8" s="598" t="s">
        <v>416</v>
      </c>
      <c r="B8" s="598" t="s">
        <v>417</v>
      </c>
      <c r="C8" s="713" t="s">
        <v>465</v>
      </c>
      <c r="D8" s="713" t="s">
        <v>467</v>
      </c>
      <c r="E8" s="720" t="s">
        <v>470</v>
      </c>
      <c r="F8" s="636" t="s">
        <v>460</v>
      </c>
      <c r="G8" s="636" t="s">
        <v>457</v>
      </c>
      <c r="H8" s="636" t="s">
        <v>458</v>
      </c>
      <c r="I8" s="636" t="s">
        <v>459</v>
      </c>
      <c r="J8" s="598" t="s">
        <v>455</v>
      </c>
      <c r="L8" s="608" t="s">
        <v>426</v>
      </c>
      <c r="M8" s="609">
        <v>251965.32</v>
      </c>
      <c r="N8" s="610">
        <v>317824.05</v>
      </c>
      <c r="O8" s="610">
        <v>45440.69</v>
      </c>
      <c r="P8" s="610">
        <v>7214683.4199999999</v>
      </c>
      <c r="Q8" s="610">
        <v>732569.35</v>
      </c>
    </row>
    <row r="9" spans="1:17" ht="15.5" customHeight="1">
      <c r="A9" s="596">
        <v>601001</v>
      </c>
      <c r="B9" s="596" t="s">
        <v>116</v>
      </c>
      <c r="C9" s="624">
        <v>233.84</v>
      </c>
      <c r="D9" s="624">
        <v>0</v>
      </c>
      <c r="E9" s="624">
        <f>Table1[[#This Row],[Charges 2019]]-D9</f>
        <v>233.84</v>
      </c>
      <c r="F9" s="624">
        <f>IF(ISERROR(VLOOKUP(Table1[[#This Row],[Compte]],#REF!,4,FALSE))=FALSE,VLOOKUP(Table1[[#This Row],[Compte]],#REF!,4,FALSE),0)</f>
        <v>0</v>
      </c>
      <c r="G9" s="718">
        <f>IF(ISERROR(VLOOKUP(Table1[[#This Row],[Compte]],'Annexe 5 - CGAFE'!A:D,4,FALSE))=FALSE,VLOOKUP(Table1[[#This Row],[Compte]],'Annexe 5 - CGAFE'!A:D,4,FALSE),0)</f>
        <v>0</v>
      </c>
      <c r="H9" s="624">
        <f>IF(ISERROR(VLOOKUP(Table1[[#This Row],[Compte]],'Annexe 6 - CNG'!A:D,4,FALSE))=FALSE,VLOOKUP(Table1[[#This Row],[Compte]],'Annexe 6 - CNG'!A:D,4,FALSE),0)</f>
        <v>0</v>
      </c>
      <c r="I9" s="624">
        <f>IF(ISERROR(VLOOKUP(Table1[[#This Row],[Compte]],'Annexe 7 - CNR'!A:D,4,FALSE))=FALSE,VLOOKUP(Table1[[#This Row],[Compte]],'Annexe 7 - CNR'!A:D,4,FALSE),0)</f>
        <v>0</v>
      </c>
      <c r="J9" s="624">
        <f>Table1[[#This Row],[2019 - hors invest]]-Table1[[#This Row],[Annexe 4]]-Table1[[#This Row],[Annexe 5]]-Table1[[#This Row],[Annexe 6]]-Table1[[#This Row],[Annexe 7]]</f>
        <v>233.84</v>
      </c>
      <c r="L9" s="608"/>
      <c r="M9" s="611"/>
      <c r="N9" s="611"/>
      <c r="O9" s="611"/>
      <c r="P9" s="611"/>
      <c r="Q9" s="611"/>
    </row>
    <row r="10" spans="1:17" ht="15.5" customHeight="1">
      <c r="A10" s="596">
        <v>601002</v>
      </c>
      <c r="B10" s="596" t="s">
        <v>117</v>
      </c>
      <c r="C10" s="624">
        <v>749197.96</v>
      </c>
      <c r="D10" s="624">
        <v>19903.95</v>
      </c>
      <c r="E10" s="624">
        <f>Table1[[#This Row],[Charges 2019]]-D10</f>
        <v>729294.01</v>
      </c>
      <c r="F10" s="624">
        <f>IF(ISERROR(VLOOKUP(Table1[[#This Row],[Compte]],#REF!,4,FALSE))=FALSE,VLOOKUP(Table1[[#This Row],[Compte]],#REF!,4,FALSE),0)</f>
        <v>0</v>
      </c>
      <c r="G10" s="718">
        <f>IF(ISERROR(VLOOKUP(Table1[[#This Row],[Compte]],'Annexe 5 - CGAFE'!A:D,4,FALSE))=FALSE,VLOOKUP(Table1[[#This Row],[Compte]],'Annexe 5 - CGAFE'!A:D,4,FALSE),0)</f>
        <v>0</v>
      </c>
      <c r="H10" s="624">
        <f>IF(ISERROR(VLOOKUP(Table1[[#This Row],[Compte]],'Annexe 6 - CNG'!A:D,4,FALSE))=FALSE,VLOOKUP(Table1[[#This Row],[Compte]],'Annexe 6 - CNG'!A:D,4,FALSE),0)</f>
        <v>0</v>
      </c>
      <c r="I10" s="624">
        <f>IF(ISERROR(VLOOKUP(Table1[[#This Row],[Compte]],'Annexe 7 - CNR'!A:D,4,FALSE))=FALSE,VLOOKUP(Table1[[#This Row],[Compte]],'Annexe 7 - CNR'!A:D,4,FALSE),0)</f>
        <v>0</v>
      </c>
      <c r="J10" s="624">
        <f>Table1[[#This Row],[2019 - hors invest]]-Table1[[#This Row],[Annexe 4]]-Table1[[#This Row],[Annexe 5]]-Table1[[#This Row],[Annexe 6]]-Table1[[#This Row],[Annexe 7]]</f>
        <v>729294.01</v>
      </c>
      <c r="L10" s="612" t="s">
        <v>427</v>
      </c>
      <c r="M10" s="613">
        <f>-(M11+SUM(M15:M21))</f>
        <v>-288020931.61000001</v>
      </c>
      <c r="N10" s="614">
        <f>-(N11+SUM(N15:N21))</f>
        <v>-298174401.34000003</v>
      </c>
      <c r="O10" s="614">
        <f>-(O11+SUM(O15:O21))</f>
        <v>-279679973.47999996</v>
      </c>
      <c r="P10" s="614">
        <f>-(P11+SUM(P15:P21))</f>
        <v>-397088686.71999997</v>
      </c>
      <c r="Q10" s="614">
        <f>-(Q11+SUM(Q15:Q21))</f>
        <v>-374443675.84000003</v>
      </c>
    </row>
    <row r="11" spans="1:17" ht="15.5" customHeight="1">
      <c r="A11" s="596">
        <v>601003</v>
      </c>
      <c r="B11" s="596" t="s">
        <v>118</v>
      </c>
      <c r="C11" s="624">
        <v>416380.54</v>
      </c>
      <c r="D11" s="624">
        <v>0</v>
      </c>
      <c r="E11" s="624">
        <f>Table1[[#This Row],[Charges 2019]]-D11</f>
        <v>416380.54</v>
      </c>
      <c r="F11" s="624">
        <f>IF(ISERROR(VLOOKUP(Table1[[#This Row],[Compte]],#REF!,4,FALSE))=FALSE,VLOOKUP(Table1[[#This Row],[Compte]],#REF!,4,FALSE),0)</f>
        <v>0</v>
      </c>
      <c r="G11" s="718">
        <f>IF(ISERROR(VLOOKUP(Table1[[#This Row],[Compte]],'Annexe 5 - CGAFE'!A:D,4,FALSE))=FALSE,VLOOKUP(Table1[[#This Row],[Compte]],'Annexe 5 - CGAFE'!A:D,4,FALSE),0)</f>
        <v>0</v>
      </c>
      <c r="H11" s="624">
        <f>IF(ISERROR(VLOOKUP(Table1[[#This Row],[Compte]],'Annexe 6 - CNG'!A:D,4,FALSE))=FALSE,VLOOKUP(Table1[[#This Row],[Compte]],'Annexe 6 - CNG'!A:D,4,FALSE),0)</f>
        <v>0</v>
      </c>
      <c r="I11" s="624">
        <f>IF(ISERROR(VLOOKUP(Table1[[#This Row],[Compte]],'Annexe 7 - CNR'!A:D,4,FALSE))=FALSE,VLOOKUP(Table1[[#This Row],[Compte]],'Annexe 7 - CNR'!A:D,4,FALSE),0)</f>
        <v>0</v>
      </c>
      <c r="J11" s="624">
        <f>Table1[[#This Row],[2019 - hors invest]]-Table1[[#This Row],[Annexe 4]]-Table1[[#This Row],[Annexe 5]]-Table1[[#This Row],[Annexe 6]]-Table1[[#This Row],[Annexe 7]]</f>
        <v>416380.54</v>
      </c>
      <c r="L11" s="615" t="s">
        <v>428</v>
      </c>
      <c r="M11" s="605">
        <v>13516999.949999999</v>
      </c>
      <c r="N11" s="605">
        <v>14180380.25</v>
      </c>
      <c r="O11" s="605">
        <f>SUM(O12:O13)</f>
        <v>13582814.110000001</v>
      </c>
      <c r="P11" s="605">
        <f>SUM(P12:P13)</f>
        <v>14023931.25</v>
      </c>
      <c r="Q11" s="606">
        <f>SUM(Q12:Q13)</f>
        <v>12771035.299999999</v>
      </c>
    </row>
    <row r="12" spans="1:17" ht="15.5" customHeight="1">
      <c r="A12" s="596">
        <v>601004</v>
      </c>
      <c r="B12" s="596" t="s">
        <v>119</v>
      </c>
      <c r="C12" s="624">
        <v>2128892.15</v>
      </c>
      <c r="D12" s="624">
        <v>0</v>
      </c>
      <c r="E12" s="624">
        <f>Table1[[#This Row],[Charges 2019]]-D12</f>
        <v>2128892.15</v>
      </c>
      <c r="F12" s="624">
        <f>IF(ISERROR(VLOOKUP(Table1[[#This Row],[Compte]],#REF!,4,FALSE))=FALSE,VLOOKUP(Table1[[#This Row],[Compte]],#REF!,4,FALSE),0)</f>
        <v>0</v>
      </c>
      <c r="G12" s="718">
        <f>IF(ISERROR(VLOOKUP(Table1[[#This Row],[Compte]],'Annexe 5 - CGAFE'!A:D,4,FALSE))=FALSE,VLOOKUP(Table1[[#This Row],[Compte]],'Annexe 5 - CGAFE'!A:D,4,FALSE),0)</f>
        <v>0</v>
      </c>
      <c r="H12" s="624">
        <f>IF(ISERROR(VLOOKUP(Table1[[#This Row],[Compte]],'Annexe 6 - CNG'!A:D,4,FALSE))=FALSE,VLOOKUP(Table1[[#This Row],[Compte]],'Annexe 6 - CNG'!A:D,4,FALSE),0)</f>
        <v>0</v>
      </c>
      <c r="I12" s="624">
        <f>IF(ISERROR(VLOOKUP(Table1[[#This Row],[Compte]],'Annexe 7 - CNR'!A:D,4,FALSE))=FALSE,VLOOKUP(Table1[[#This Row],[Compte]],'Annexe 7 - CNR'!A:D,4,FALSE),0)</f>
        <v>0</v>
      </c>
      <c r="J12" s="624">
        <f>Table1[[#This Row],[2019 - hors invest]]-Table1[[#This Row],[Annexe 4]]-Table1[[#This Row],[Annexe 5]]-Table1[[#This Row],[Annexe 6]]-Table1[[#This Row],[Annexe 7]]</f>
        <v>2128892.15</v>
      </c>
      <c r="L12" s="608" t="s">
        <v>429</v>
      </c>
      <c r="M12" s="609">
        <v>13413143.51</v>
      </c>
      <c r="N12" s="610">
        <v>14192060.550000001</v>
      </c>
      <c r="O12" s="610">
        <v>13162861.300000001</v>
      </c>
      <c r="P12" s="610">
        <v>12644313.689999999</v>
      </c>
      <c r="Q12" s="610">
        <v>12479572.77</v>
      </c>
    </row>
    <row r="13" spans="1:17" ht="15.5" customHeight="1">
      <c r="A13" s="596">
        <v>601008</v>
      </c>
      <c r="B13" s="596" t="s">
        <v>120</v>
      </c>
      <c r="C13" s="624">
        <v>186401.49</v>
      </c>
      <c r="D13" s="624">
        <v>8605.17</v>
      </c>
      <c r="E13" s="624">
        <f>Table1[[#This Row],[Charges 2019]]-D13</f>
        <v>177796.31999999998</v>
      </c>
      <c r="F13" s="624">
        <f>IF(ISERROR(VLOOKUP(Table1[[#This Row],[Compte]],#REF!,4,FALSE))=FALSE,VLOOKUP(Table1[[#This Row],[Compte]],#REF!,4,FALSE),0)</f>
        <v>0</v>
      </c>
      <c r="G13" s="718">
        <f>IF(ISERROR(VLOOKUP(Table1[[#This Row],[Compte]],'Annexe 5 - CGAFE'!A:D,4,FALSE))=FALSE,VLOOKUP(Table1[[#This Row],[Compte]],'Annexe 5 - CGAFE'!A:D,4,FALSE),0)</f>
        <v>0</v>
      </c>
      <c r="H13" s="624">
        <f>IF(ISERROR(VLOOKUP(Table1[[#This Row],[Compte]],'Annexe 6 - CNG'!A:D,4,FALSE))=FALSE,VLOOKUP(Table1[[#This Row],[Compte]],'Annexe 6 - CNG'!A:D,4,FALSE),0)</f>
        <v>0</v>
      </c>
      <c r="I13" s="624">
        <f>IF(ISERROR(VLOOKUP(Table1[[#This Row],[Compte]],'Annexe 7 - CNR'!A:D,4,FALSE))=FALSE,VLOOKUP(Table1[[#This Row],[Compte]],'Annexe 7 - CNR'!A:D,4,FALSE),0)</f>
        <v>0</v>
      </c>
      <c r="J13" s="624">
        <f>Table1[[#This Row],[2019 - hors invest]]-Table1[[#This Row],[Annexe 4]]-Table1[[#This Row],[Annexe 5]]-Table1[[#This Row],[Annexe 6]]-Table1[[#This Row],[Annexe 7]]</f>
        <v>177796.31999999998</v>
      </c>
      <c r="L13" s="608" t="s">
        <v>430</v>
      </c>
      <c r="M13" s="609">
        <v>103856.44</v>
      </c>
      <c r="N13" s="610">
        <v>-11680.3</v>
      </c>
      <c r="O13" s="610">
        <v>419952.81</v>
      </c>
      <c r="P13" s="609">
        <v>1379617.56</v>
      </c>
      <c r="Q13" s="609">
        <v>291462.53000000003</v>
      </c>
    </row>
    <row r="14" spans="1:17" ht="15.5" customHeight="1">
      <c r="A14" s="596">
        <v>601010</v>
      </c>
      <c r="B14" s="596" t="s">
        <v>121</v>
      </c>
      <c r="C14" s="624">
        <v>2152.63</v>
      </c>
      <c r="D14" s="624">
        <v>0</v>
      </c>
      <c r="E14" s="624">
        <f>Table1[[#This Row],[Charges 2019]]-D14</f>
        <v>2152.63</v>
      </c>
      <c r="F14" s="624">
        <f>IF(ISERROR(VLOOKUP(Table1[[#This Row],[Compte]],#REF!,4,FALSE))=FALSE,VLOOKUP(Table1[[#This Row],[Compte]],#REF!,4,FALSE),0)</f>
        <v>0</v>
      </c>
      <c r="G14" s="718">
        <f>IF(ISERROR(VLOOKUP(Table1[[#This Row],[Compte]],'Annexe 5 - CGAFE'!A:D,4,FALSE))=FALSE,VLOOKUP(Table1[[#This Row],[Compte]],'Annexe 5 - CGAFE'!A:D,4,FALSE),0)</f>
        <v>0</v>
      </c>
      <c r="H14" s="624">
        <f>IF(ISERROR(VLOOKUP(Table1[[#This Row],[Compte]],'Annexe 6 - CNG'!A:D,4,FALSE))=FALSE,VLOOKUP(Table1[[#This Row],[Compte]],'Annexe 6 - CNG'!A:D,4,FALSE),0)</f>
        <v>0</v>
      </c>
      <c r="I14" s="624">
        <f>IF(ISERROR(VLOOKUP(Table1[[#This Row],[Compte]],'Annexe 7 - CNR'!A:D,4,FALSE))=FALSE,VLOOKUP(Table1[[#This Row],[Compte]],'Annexe 7 - CNR'!A:D,4,FALSE),0)</f>
        <v>0</v>
      </c>
      <c r="J14" s="624">
        <f>Table1[[#This Row],[2019 - hors invest]]-Table1[[#This Row],[Annexe 4]]-Table1[[#This Row],[Annexe 5]]-Table1[[#This Row],[Annexe 6]]-Table1[[#This Row],[Annexe 7]]</f>
        <v>2152.63</v>
      </c>
      <c r="L14" s="608"/>
      <c r="M14" s="609"/>
      <c r="N14" s="609"/>
      <c r="O14" s="609"/>
      <c r="P14" s="609"/>
      <c r="Q14" s="609"/>
    </row>
    <row r="15" spans="1:17" ht="15.5" customHeight="1">
      <c r="A15" s="596">
        <v>601100</v>
      </c>
      <c r="B15" s="596" t="s">
        <v>122</v>
      </c>
      <c r="C15" s="624">
        <v>8221323.4500000002</v>
      </c>
      <c r="D15" s="624">
        <v>1288172.3499999994</v>
      </c>
      <c r="E15" s="624">
        <f>Table1[[#This Row],[Charges 2019]]-D15</f>
        <v>6933151.1000000006</v>
      </c>
      <c r="F15" s="624">
        <f>IF(ISERROR(VLOOKUP(Table1[[#This Row],[Compte]],#REF!,4,FALSE))=FALSE,VLOOKUP(Table1[[#This Row],[Compte]],#REF!,4,FALSE),0)</f>
        <v>0</v>
      </c>
      <c r="G15" s="718">
        <f>IF(ISERROR(VLOOKUP(Table1[[#This Row],[Compte]],'Annexe 5 - CGAFE'!A:D,4,FALSE))=FALSE,VLOOKUP(Table1[[#This Row],[Compte]],'Annexe 5 - CGAFE'!A:D,4,FALSE),0)</f>
        <v>0</v>
      </c>
      <c r="H15" s="624">
        <f>IF(ISERROR(VLOOKUP(Table1[[#This Row],[Compte]],'Annexe 6 - CNG'!A:D,4,FALSE))=FALSE,VLOOKUP(Table1[[#This Row],[Compte]],'Annexe 6 - CNG'!A:D,4,FALSE),0)</f>
        <v>0</v>
      </c>
      <c r="I15" s="624">
        <f>IF(ISERROR(VLOOKUP(Table1[[#This Row],[Compte]],'Annexe 7 - CNR'!A:D,4,FALSE))=FALSE,VLOOKUP(Table1[[#This Row],[Compte]],'Annexe 7 - CNR'!A:D,4,FALSE),0)</f>
        <v>0</v>
      </c>
      <c r="J15" s="624">
        <f>Table1[[#This Row],[2019 - hors invest]]-Table1[[#This Row],[Annexe 4]]-Table1[[#This Row],[Annexe 5]]-Table1[[#This Row],[Annexe 6]]-Table1[[#This Row],[Annexe 7]]</f>
        <v>6933151.1000000006</v>
      </c>
      <c r="L15" s="608" t="s">
        <v>431</v>
      </c>
      <c r="M15" s="609">
        <v>99708543.640000001</v>
      </c>
      <c r="N15" s="610">
        <v>93983017.290000007</v>
      </c>
      <c r="O15" s="610">
        <v>105123828.09999999</v>
      </c>
      <c r="P15" s="610">
        <v>135411566.38999999</v>
      </c>
      <c r="Q15" s="610">
        <v>133328101.16</v>
      </c>
    </row>
    <row r="16" spans="1:17" ht="15.5" customHeight="1">
      <c r="A16" s="596">
        <v>601101</v>
      </c>
      <c r="B16" s="596" t="s">
        <v>260</v>
      </c>
      <c r="C16" s="624">
        <v>8142.06</v>
      </c>
      <c r="D16" s="624">
        <v>0</v>
      </c>
      <c r="E16" s="624">
        <f>Table1[[#This Row],[Charges 2019]]-D16</f>
        <v>8142.06</v>
      </c>
      <c r="F16" s="624">
        <f>IF(ISERROR(VLOOKUP(Table1[[#This Row],[Compte]],#REF!,4,FALSE))=FALSE,VLOOKUP(Table1[[#This Row],[Compte]],#REF!,4,FALSE),0)</f>
        <v>0</v>
      </c>
      <c r="G16" s="718">
        <f>IF(ISERROR(VLOOKUP(Table1[[#This Row],[Compte]],'Annexe 5 - CGAFE'!A:D,4,FALSE))=FALSE,VLOOKUP(Table1[[#This Row],[Compte]],'Annexe 5 - CGAFE'!A:D,4,FALSE),0)</f>
        <v>0</v>
      </c>
      <c r="H16" s="624">
        <f>IF(ISERROR(VLOOKUP(Table1[[#This Row],[Compte]],'Annexe 6 - CNG'!A:D,4,FALSE))=FALSE,VLOOKUP(Table1[[#This Row],[Compte]],'Annexe 6 - CNG'!A:D,4,FALSE),0)</f>
        <v>0</v>
      </c>
      <c r="I16" s="624">
        <f>IF(ISERROR(VLOOKUP(Table1[[#This Row],[Compte]],'Annexe 7 - CNR'!A:D,4,FALSE))=FALSE,VLOOKUP(Table1[[#This Row],[Compte]],'Annexe 7 - CNR'!A:D,4,FALSE),0)</f>
        <v>0</v>
      </c>
      <c r="J16" s="624">
        <f>Table1[[#This Row],[2019 - hors invest]]-Table1[[#This Row],[Annexe 4]]-Table1[[#This Row],[Annexe 5]]-Table1[[#This Row],[Annexe 6]]-Table1[[#This Row],[Annexe 7]]</f>
        <v>8142.06</v>
      </c>
      <c r="L16" s="608" t="s">
        <v>432</v>
      </c>
      <c r="M16" s="609">
        <v>125815192.02</v>
      </c>
      <c r="N16" s="609">
        <v>122197607.7</v>
      </c>
      <c r="O16" s="609">
        <v>124435606.45</v>
      </c>
      <c r="P16" s="609">
        <v>119134144.02</v>
      </c>
      <c r="Q16" s="610">
        <v>118340927.09</v>
      </c>
    </row>
    <row r="17" spans="1:17" ht="15.5" customHeight="1">
      <c r="A17" s="596">
        <v>601102</v>
      </c>
      <c r="B17" s="596" t="s">
        <v>123</v>
      </c>
      <c r="C17" s="624">
        <v>441760.6</v>
      </c>
      <c r="D17" s="624">
        <v>0</v>
      </c>
      <c r="E17" s="624">
        <f>Table1[[#This Row],[Charges 2019]]-D17</f>
        <v>441760.6</v>
      </c>
      <c r="F17" s="624">
        <f>IF(ISERROR(VLOOKUP(Table1[[#This Row],[Compte]],#REF!,4,FALSE))=FALSE,VLOOKUP(Table1[[#This Row],[Compte]],#REF!,4,FALSE),0)</f>
        <v>0</v>
      </c>
      <c r="G17" s="718">
        <f>IF(ISERROR(VLOOKUP(Table1[[#This Row],[Compte]],'Annexe 5 - CGAFE'!A:D,4,FALSE))=FALSE,VLOOKUP(Table1[[#This Row],[Compte]],'Annexe 5 - CGAFE'!A:D,4,FALSE),0)</f>
        <v>0</v>
      </c>
      <c r="H17" s="624">
        <f>IF(ISERROR(VLOOKUP(Table1[[#This Row],[Compte]],'Annexe 6 - CNG'!A:D,4,FALSE))=FALSE,VLOOKUP(Table1[[#This Row],[Compte]],'Annexe 6 - CNG'!A:D,4,FALSE),0)</f>
        <v>0</v>
      </c>
      <c r="I17" s="624">
        <f>IF(ISERROR(VLOOKUP(Table1[[#This Row],[Compte]],'Annexe 7 - CNR'!A:D,4,FALSE))=FALSE,VLOOKUP(Table1[[#This Row],[Compte]],'Annexe 7 - CNR'!A:D,4,FALSE),0)</f>
        <v>0</v>
      </c>
      <c r="J17" s="624">
        <f>Table1[[#This Row],[2019 - hors invest]]-Table1[[#This Row],[Annexe 4]]-Table1[[#This Row],[Annexe 5]]-Table1[[#This Row],[Annexe 6]]-Table1[[#This Row],[Annexe 7]]</f>
        <v>441760.6</v>
      </c>
      <c r="L17" s="608" t="s">
        <v>433</v>
      </c>
      <c r="M17" s="609">
        <v>27437992.899999999</v>
      </c>
      <c r="N17" s="609">
        <v>26812827.079999998</v>
      </c>
      <c r="O17" s="609">
        <f>26491700.16-285.42-79836.32</f>
        <v>26411578.419999998</v>
      </c>
      <c r="P17" s="610">
        <v>52773118.880000003</v>
      </c>
      <c r="Q17" s="610">
        <v>54694396.700000003</v>
      </c>
    </row>
    <row r="18" spans="1:17" ht="15.5" customHeight="1">
      <c r="A18" s="596">
        <v>604001</v>
      </c>
      <c r="B18" s="596" t="s">
        <v>261</v>
      </c>
      <c r="C18" s="624">
        <v>325088.05</v>
      </c>
      <c r="D18" s="624">
        <v>0</v>
      </c>
      <c r="E18" s="624">
        <f>Table1[[#This Row],[Charges 2019]]-D18</f>
        <v>325088.05</v>
      </c>
      <c r="F18" s="624">
        <f>IF(ISERROR(VLOOKUP(Table1[[#This Row],[Compte]],#REF!,4,FALSE))=FALSE,VLOOKUP(Table1[[#This Row],[Compte]],#REF!,4,FALSE),0)</f>
        <v>0</v>
      </c>
      <c r="G18" s="718">
        <f>IF(ISERROR(VLOOKUP(Table1[[#This Row],[Compte]],'Annexe 5 - CGAFE'!A:D,4,FALSE))=FALSE,VLOOKUP(Table1[[#This Row],[Compte]],'Annexe 5 - CGAFE'!A:D,4,FALSE),0)</f>
        <v>0</v>
      </c>
      <c r="H18" s="624">
        <f>IF(ISERROR(VLOOKUP(Table1[[#This Row],[Compte]],'Annexe 6 - CNG'!A:D,4,FALSE))=FALSE,VLOOKUP(Table1[[#This Row],[Compte]],'Annexe 6 - CNG'!A:D,4,FALSE),0)</f>
        <v>325088.05</v>
      </c>
      <c r="I18" s="624">
        <f>IF(ISERROR(VLOOKUP(Table1[[#This Row],[Compte]],'Annexe 7 - CNR'!A:D,4,FALSE))=FALSE,VLOOKUP(Table1[[#This Row],[Compte]],'Annexe 7 - CNR'!A:D,4,FALSE),0)</f>
        <v>0</v>
      </c>
      <c r="J18" s="624">
        <f>Table1[[#This Row],[2019 - hors invest]]-Table1[[#This Row],[Annexe 4]]-Table1[[#This Row],[Annexe 5]]-Table1[[#This Row],[Annexe 6]]-Table1[[#This Row],[Annexe 7]]</f>
        <v>0</v>
      </c>
      <c r="L18" s="608" t="s">
        <v>434</v>
      </c>
      <c r="M18" s="609">
        <v>64820.38</v>
      </c>
      <c r="N18" s="610">
        <v>134209.76</v>
      </c>
      <c r="O18" s="610">
        <v>149169.96</v>
      </c>
      <c r="P18" s="610">
        <v>1715983.51</v>
      </c>
      <c r="Q18" s="610">
        <v>1309871.07</v>
      </c>
    </row>
    <row r="19" spans="1:17" ht="15.5" customHeight="1">
      <c r="A19" s="596">
        <v>609101</v>
      </c>
      <c r="B19" s="596" t="s">
        <v>124</v>
      </c>
      <c r="C19" s="624">
        <v>222165.26</v>
      </c>
      <c r="D19" s="624">
        <v>3403093.5800000043</v>
      </c>
      <c r="E19" s="624">
        <f>Table1[[#This Row],[Charges 2019]]-D19</f>
        <v>-3180928.320000004</v>
      </c>
      <c r="F19" s="624">
        <f>IF(ISERROR(VLOOKUP(Table1[[#This Row],[Compte]],#REF!,4,FALSE))=FALSE,VLOOKUP(Table1[[#This Row],[Compte]],#REF!,4,FALSE),0)</f>
        <v>0</v>
      </c>
      <c r="G19" s="718">
        <f>IF(ISERROR(VLOOKUP(Table1[[#This Row],[Compte]],'Annexe 5 - CGAFE'!A:D,4,FALSE))=FALSE,VLOOKUP(Table1[[#This Row],[Compte]],'Annexe 5 - CGAFE'!A:D,4,FALSE),0)</f>
        <v>0</v>
      </c>
      <c r="H19" s="624">
        <f>IF(ISERROR(VLOOKUP(Table1[[#This Row],[Compte]],'Annexe 6 - CNG'!A:D,4,FALSE))=FALSE,VLOOKUP(Table1[[#This Row],[Compte]],'Annexe 6 - CNG'!A:D,4,FALSE),0)</f>
        <v>0</v>
      </c>
      <c r="I19" s="624">
        <f>IF(ISERROR(VLOOKUP(Table1[[#This Row],[Compte]],'Annexe 7 - CNR'!A:D,4,FALSE))=FALSE,VLOOKUP(Table1[[#This Row],[Compte]],'Annexe 7 - CNR'!A:D,4,FALSE),0)</f>
        <v>0</v>
      </c>
      <c r="J19" s="624">
        <f>Table1[[#This Row],[2019 - hors invest]]-Table1[[#This Row],[Annexe 4]]-Table1[[#This Row],[Annexe 5]]-Table1[[#This Row],[Annexe 6]]-Table1[[#This Row],[Annexe 7]]</f>
        <v>-3180928.320000004</v>
      </c>
      <c r="L19" s="608" t="s">
        <v>435</v>
      </c>
      <c r="M19" s="609">
        <v>356722.93</v>
      </c>
      <c r="N19" s="610">
        <v>15464044.550000001</v>
      </c>
      <c r="O19" s="610">
        <v>-17123167.859999999</v>
      </c>
      <c r="P19" s="610">
        <v>-5105461.79</v>
      </c>
      <c r="Q19" s="610">
        <v>14486900.630000001</v>
      </c>
    </row>
    <row r="20" spans="1:17" ht="15.5" customHeight="1">
      <c r="A20" s="596">
        <v>609102</v>
      </c>
      <c r="B20" s="596" t="s">
        <v>125</v>
      </c>
      <c r="C20" s="624">
        <v>77439.33</v>
      </c>
      <c r="D20" s="624">
        <v>818210.86999999837</v>
      </c>
      <c r="E20" s="624">
        <f>Table1[[#This Row],[Charges 2019]]-D20</f>
        <v>-740771.53999999841</v>
      </c>
      <c r="F20" s="624">
        <f>IF(ISERROR(VLOOKUP(Table1[[#This Row],[Compte]],#REF!,4,FALSE))=FALSE,VLOOKUP(Table1[[#This Row],[Compte]],#REF!,4,FALSE),0)</f>
        <v>0</v>
      </c>
      <c r="G20" s="718">
        <f>IF(ISERROR(VLOOKUP(Table1[[#This Row],[Compte]],'Annexe 5 - CGAFE'!A:D,4,FALSE))=FALSE,VLOOKUP(Table1[[#This Row],[Compte]],'Annexe 5 - CGAFE'!A:D,4,FALSE),0)</f>
        <v>0</v>
      </c>
      <c r="H20" s="624">
        <f>IF(ISERROR(VLOOKUP(Table1[[#This Row],[Compte]],'Annexe 6 - CNG'!A:D,4,FALSE))=FALSE,VLOOKUP(Table1[[#This Row],[Compte]],'Annexe 6 - CNG'!A:D,4,FALSE),0)</f>
        <v>0</v>
      </c>
      <c r="I20" s="624">
        <f>IF(ISERROR(VLOOKUP(Table1[[#This Row],[Compte]],'Annexe 7 - CNR'!A:D,4,FALSE))=FALSE,VLOOKUP(Table1[[#This Row],[Compte]],'Annexe 7 - CNR'!A:D,4,FALSE),0)</f>
        <v>0</v>
      </c>
      <c r="J20" s="624">
        <f>Table1[[#This Row],[2019 - hors invest]]-Table1[[#This Row],[Annexe 4]]-Table1[[#This Row],[Annexe 5]]-Table1[[#This Row],[Annexe 6]]-Table1[[#This Row],[Annexe 7]]</f>
        <v>-740771.53999999841</v>
      </c>
      <c r="L20" s="616" t="s">
        <v>436</v>
      </c>
      <c r="M20" s="609">
        <v>21096403.239999998</v>
      </c>
      <c r="N20" s="610">
        <v>25374147.16</v>
      </c>
      <c r="O20" s="610">
        <v>27088148.579999998</v>
      </c>
      <c r="P20" s="610">
        <v>36752155.100000001</v>
      </c>
      <c r="Q20" s="610">
        <v>37043155.170000002</v>
      </c>
    </row>
    <row r="21" spans="1:17" ht="15.5" customHeight="1">
      <c r="A21" s="596">
        <v>609103</v>
      </c>
      <c r="B21" s="719" t="s">
        <v>469</v>
      </c>
      <c r="C21" s="718">
        <v>0</v>
      </c>
      <c r="D21" s="718">
        <v>1616.47</v>
      </c>
      <c r="E21" s="624">
        <f>Table1[[#This Row],[Charges 2019]]-D21</f>
        <v>-1616.47</v>
      </c>
      <c r="F21" s="624">
        <f>IF(ISERROR(VLOOKUP(Table1[[#This Row],[Compte]],#REF!,4,FALSE))=FALSE,VLOOKUP(Table1[[#This Row],[Compte]],#REF!,4,FALSE),0)</f>
        <v>0</v>
      </c>
      <c r="G21" s="718">
        <f>IF(ISERROR(VLOOKUP(Table1[[#This Row],[Compte]],'Annexe 5 - CGAFE'!A:D,4,FALSE))=FALSE,VLOOKUP(Table1[[#This Row],[Compte]],'Annexe 5 - CGAFE'!A:D,4,FALSE),0)</f>
        <v>0</v>
      </c>
      <c r="H21" s="624">
        <f>IF(ISERROR(VLOOKUP(Table1[[#This Row],[Compte]],'Annexe 6 - CNG'!A:D,4,FALSE))=FALSE,VLOOKUP(Table1[[#This Row],[Compte]],'Annexe 6 - CNG'!A:D,4,FALSE),0)</f>
        <v>0</v>
      </c>
      <c r="I21" s="624">
        <f>IF(ISERROR(VLOOKUP(Table1[[#This Row],[Compte]],'Annexe 7 - CNR'!A:D,4,FALSE))=FALSE,VLOOKUP(Table1[[#This Row],[Compte]],'Annexe 7 - CNR'!A:D,4,FALSE),0)</f>
        <v>0</v>
      </c>
      <c r="J21" s="624">
        <f>Table1[[#This Row],[2019 - hors invest]]-Table1[[#This Row],[Annexe 4]]-Table1[[#This Row],[Annexe 5]]-Table1[[#This Row],[Annexe 6]]-Table1[[#This Row],[Annexe 7]]</f>
        <v>-1616.47</v>
      </c>
      <c r="L21" s="616" t="s">
        <v>437</v>
      </c>
      <c r="M21" s="609">
        <v>24256.55</v>
      </c>
      <c r="N21" s="610">
        <v>28167.55</v>
      </c>
      <c r="O21" s="610">
        <v>11995.72</v>
      </c>
      <c r="P21" s="610">
        <f>2383249.36+40000000</f>
        <v>42383249.359999999</v>
      </c>
      <c r="Q21" s="610">
        <v>2469288.7200000002</v>
      </c>
    </row>
    <row r="22" spans="1:17" ht="15.5" customHeight="1">
      <c r="A22" s="596">
        <v>609106</v>
      </c>
      <c r="B22" s="596" t="s">
        <v>262</v>
      </c>
      <c r="C22" s="624">
        <v>-8142.06</v>
      </c>
      <c r="D22" s="624">
        <v>0</v>
      </c>
      <c r="E22" s="624">
        <f>Table1[[#This Row],[Charges 2019]]-D22</f>
        <v>-8142.06</v>
      </c>
      <c r="F22" s="624">
        <f>IF(ISERROR(VLOOKUP(Table1[[#This Row],[Compte]],#REF!,4,FALSE))=FALSE,VLOOKUP(Table1[[#This Row],[Compte]],#REF!,4,FALSE),0)</f>
        <v>0</v>
      </c>
      <c r="G22" s="718">
        <f>IF(ISERROR(VLOOKUP(Table1[[#This Row],[Compte]],'Annexe 5 - CGAFE'!A:D,4,FALSE))=FALSE,VLOOKUP(Table1[[#This Row],[Compte]],'Annexe 5 - CGAFE'!A:D,4,FALSE),0)</f>
        <v>0</v>
      </c>
      <c r="H22" s="624">
        <f>IF(ISERROR(VLOOKUP(Table1[[#This Row],[Compte]],'Annexe 6 - CNG'!A:D,4,FALSE))=FALSE,VLOOKUP(Table1[[#This Row],[Compte]],'Annexe 6 - CNG'!A:D,4,FALSE),0)</f>
        <v>0</v>
      </c>
      <c r="I22" s="624">
        <f>IF(ISERROR(VLOOKUP(Table1[[#This Row],[Compte]],'Annexe 7 - CNR'!A:D,4,FALSE))=FALSE,VLOOKUP(Table1[[#This Row],[Compte]],'Annexe 7 - CNR'!A:D,4,FALSE),0)</f>
        <v>0</v>
      </c>
      <c r="J22" s="624">
        <f>Table1[[#This Row],[2019 - hors invest]]-Table1[[#This Row],[Annexe 4]]-Table1[[#This Row],[Annexe 5]]-Table1[[#This Row],[Annexe 6]]-Table1[[#This Row],[Annexe 7]]</f>
        <v>-8142.06</v>
      </c>
      <c r="L22" s="608"/>
      <c r="M22" s="611"/>
      <c r="N22" s="611"/>
      <c r="O22" s="611"/>
      <c r="P22" s="611"/>
      <c r="Q22" s="611"/>
    </row>
    <row r="23" spans="1:17" ht="15.5" customHeight="1">
      <c r="A23" s="596">
        <v>610001</v>
      </c>
      <c r="B23" s="596" t="s">
        <v>131</v>
      </c>
      <c r="C23" s="624">
        <v>61249.03</v>
      </c>
      <c r="D23" s="624">
        <v>0</v>
      </c>
      <c r="E23" s="624">
        <f>Table1[[#This Row],[Charges 2019]]-D23</f>
        <v>61249.03</v>
      </c>
      <c r="F23" s="624">
        <f>IF(ISERROR(VLOOKUP(Table1[[#This Row],[Compte]],#REF!,4,FALSE))=FALSE,VLOOKUP(Table1[[#This Row],[Compte]],#REF!,4,FALSE),0)</f>
        <v>0</v>
      </c>
      <c r="G23" s="718">
        <f>IF(ISERROR(VLOOKUP(Table1[[#This Row],[Compte]],'Annexe 5 - CGAFE'!A:D,4,FALSE))=FALSE,VLOOKUP(Table1[[#This Row],[Compte]],'Annexe 5 - CGAFE'!A:D,4,FALSE),0)</f>
        <v>0</v>
      </c>
      <c r="H23" s="624">
        <f>IF(ISERROR(VLOOKUP(Table1[[#This Row],[Compte]],'Annexe 6 - CNG'!A:D,4,FALSE))=FALSE,VLOOKUP(Table1[[#This Row],[Compte]],'Annexe 6 - CNG'!A:D,4,FALSE),0)</f>
        <v>0</v>
      </c>
      <c r="I23" s="624">
        <f>IF(ISERROR(VLOOKUP(Table1[[#This Row],[Compte]],'Annexe 7 - CNR'!A:D,4,FALSE))=FALSE,VLOOKUP(Table1[[#This Row],[Compte]],'Annexe 7 - CNR'!A:D,4,FALSE),0)</f>
        <v>0</v>
      </c>
      <c r="J23" s="624">
        <f>Table1[[#This Row],[2019 - hors invest]]-Table1[[#This Row],[Annexe 4]]-Table1[[#This Row],[Annexe 5]]-Table1[[#This Row],[Annexe 6]]-Table1[[#This Row],[Annexe 7]]</f>
        <v>61249.03</v>
      </c>
      <c r="L23" s="611" t="s">
        <v>438</v>
      </c>
      <c r="M23" s="617">
        <f>M2+M10</f>
        <v>22184916.669999897</v>
      </c>
      <c r="N23" s="618">
        <f>N2+N10</f>
        <v>6338310.5099999309</v>
      </c>
      <c r="O23" s="618">
        <f>O2+O10</f>
        <v>35007797.289999962</v>
      </c>
      <c r="P23" s="618">
        <f>P2+P10</f>
        <v>10065614.990000129</v>
      </c>
      <c r="Q23" s="618">
        <f>Q2+Q10</f>
        <v>32683524.829999983</v>
      </c>
    </row>
    <row r="24" spans="1:17" ht="15.5" customHeight="1">
      <c r="A24" s="596">
        <v>610003</v>
      </c>
      <c r="B24" s="596" t="s">
        <v>161</v>
      </c>
      <c r="C24" s="624">
        <v>78569.73</v>
      </c>
      <c r="D24" s="624">
        <v>43213.47</v>
      </c>
      <c r="E24" s="624">
        <f>Table1[[#This Row],[Charges 2019]]-D24</f>
        <v>35356.259999999995</v>
      </c>
      <c r="F24" s="624">
        <f>IF(ISERROR(VLOOKUP(Table1[[#This Row],[Compte]],#REF!,4,FALSE))=FALSE,VLOOKUP(Table1[[#This Row],[Compte]],#REF!,4,FALSE),0)</f>
        <v>0</v>
      </c>
      <c r="G24" s="718">
        <f>IF(ISERROR(VLOOKUP(Table1[[#This Row],[Compte]],'Annexe 5 - CGAFE'!A:D,4,FALSE))=FALSE,VLOOKUP(Table1[[#This Row],[Compte]],'Annexe 5 - CGAFE'!A:D,4,FALSE),0)</f>
        <v>35356.259999999995</v>
      </c>
      <c r="H24" s="624">
        <f>IF(ISERROR(VLOOKUP(Table1[[#This Row],[Compte]],'Annexe 6 - CNG'!A:D,4,FALSE))=FALSE,VLOOKUP(Table1[[#This Row],[Compte]],'Annexe 6 - CNG'!A:D,4,FALSE),0)</f>
        <v>0</v>
      </c>
      <c r="I24" s="624">
        <f>IF(ISERROR(VLOOKUP(Table1[[#This Row],[Compte]],'Annexe 7 - CNR'!A:D,4,FALSE))=FALSE,VLOOKUP(Table1[[#This Row],[Compte]],'Annexe 7 - CNR'!A:D,4,FALSE),0)</f>
        <v>0</v>
      </c>
      <c r="J24" s="624">
        <f>Table1[[#This Row],[2019 - hors invest]]-Table1[[#This Row],[Annexe 4]]-Table1[[#This Row],[Annexe 5]]-Table1[[#This Row],[Annexe 6]]-Table1[[#This Row],[Annexe 7]]</f>
        <v>0</v>
      </c>
      <c r="L24" s="619"/>
      <c r="M24" s="613"/>
      <c r="N24" s="613"/>
      <c r="O24" s="613"/>
      <c r="P24" s="613"/>
      <c r="Q24" s="613"/>
    </row>
    <row r="25" spans="1:17" ht="15.5" customHeight="1">
      <c r="A25" s="596">
        <v>610004</v>
      </c>
      <c r="B25" s="596" t="s">
        <v>162</v>
      </c>
      <c r="C25" s="624">
        <v>57835.09</v>
      </c>
      <c r="D25" s="624">
        <v>0</v>
      </c>
      <c r="E25" s="624">
        <f>Table1[[#This Row],[Charges 2019]]-D25</f>
        <v>57835.09</v>
      </c>
      <c r="F25" s="624">
        <f>IF(ISERROR(VLOOKUP(Table1[[#This Row],[Compte]],#REF!,4,FALSE))=FALSE,VLOOKUP(Table1[[#This Row],[Compte]],#REF!,4,FALSE),0)</f>
        <v>0</v>
      </c>
      <c r="G25" s="718">
        <f>IF(ISERROR(VLOOKUP(Table1[[#This Row],[Compte]],'Annexe 5 - CGAFE'!A:D,4,FALSE))=FALSE,VLOOKUP(Table1[[#This Row],[Compte]],'Annexe 5 - CGAFE'!A:D,4,FALSE),0)</f>
        <v>57835.09</v>
      </c>
      <c r="H25" s="624">
        <f>IF(ISERROR(VLOOKUP(Table1[[#This Row],[Compte]],'Annexe 6 - CNG'!A:D,4,FALSE))=FALSE,VLOOKUP(Table1[[#This Row],[Compte]],'Annexe 6 - CNG'!A:D,4,FALSE),0)</f>
        <v>0</v>
      </c>
      <c r="I25" s="624">
        <f>IF(ISERROR(VLOOKUP(Table1[[#This Row],[Compte]],'Annexe 7 - CNR'!A:D,4,FALSE))=FALSE,VLOOKUP(Table1[[#This Row],[Compte]],'Annexe 7 - CNR'!A:D,4,FALSE),0)</f>
        <v>0</v>
      </c>
      <c r="J25" s="624">
        <f>Table1[[#This Row],[2019 - hors invest]]-Table1[[#This Row],[Annexe 4]]-Table1[[#This Row],[Annexe 5]]-Table1[[#This Row],[Annexe 6]]-Table1[[#This Row],[Annexe 7]]</f>
        <v>0</v>
      </c>
      <c r="L25" s="602" t="s">
        <v>439</v>
      </c>
      <c r="M25" s="603">
        <f>SUM(M26:M28)</f>
        <v>267194.92</v>
      </c>
      <c r="N25" s="603">
        <f>SUM(N26:N28)</f>
        <v>247310.13</v>
      </c>
      <c r="O25" s="603">
        <f>SUM(O26:O28)</f>
        <v>277360.28999999998</v>
      </c>
      <c r="P25" s="603">
        <f>SUM(P26:P28)</f>
        <v>882835.06</v>
      </c>
      <c r="Q25" s="603">
        <f>SUM(Q26:Q28)</f>
        <v>924290.04</v>
      </c>
    </row>
    <row r="26" spans="1:17" ht="15.5" customHeight="1">
      <c r="A26" s="596">
        <v>610006</v>
      </c>
      <c r="B26" s="596" t="s">
        <v>263</v>
      </c>
      <c r="C26" s="624">
        <v>67645.36</v>
      </c>
      <c r="D26" s="624">
        <v>0</v>
      </c>
      <c r="E26" s="624">
        <f>Table1[[#This Row],[Charges 2019]]-D26</f>
        <v>67645.36</v>
      </c>
      <c r="F26" s="624">
        <f>IF(ISERROR(VLOOKUP(Table1[[#This Row],[Compte]],#REF!,4,FALSE))=FALSE,VLOOKUP(Table1[[#This Row],[Compte]],#REF!,4,FALSE),0)</f>
        <v>0</v>
      </c>
      <c r="G26" s="718">
        <f>IF(ISERROR(VLOOKUP(Table1[[#This Row],[Compte]],'Annexe 5 - CGAFE'!A:D,4,FALSE))=FALSE,VLOOKUP(Table1[[#This Row],[Compte]],'Annexe 5 - CGAFE'!A:D,4,FALSE),0)</f>
        <v>67645.36</v>
      </c>
      <c r="H26" s="624">
        <f>IF(ISERROR(VLOOKUP(Table1[[#This Row],[Compte]],'Annexe 6 - CNG'!A:D,4,FALSE))=FALSE,VLOOKUP(Table1[[#This Row],[Compte]],'Annexe 6 - CNG'!A:D,4,FALSE),0)</f>
        <v>0</v>
      </c>
      <c r="I26" s="624">
        <f>IF(ISERROR(VLOOKUP(Table1[[#This Row],[Compte]],'Annexe 7 - CNR'!A:D,4,FALSE))=FALSE,VLOOKUP(Table1[[#This Row],[Compte]],'Annexe 7 - CNR'!A:D,4,FALSE),0)</f>
        <v>0</v>
      </c>
      <c r="J26" s="624">
        <f>Table1[[#This Row],[2019 - hors invest]]-Table1[[#This Row],[Annexe 4]]-Table1[[#This Row],[Annexe 5]]-Table1[[#This Row],[Annexe 6]]-Table1[[#This Row],[Annexe 7]]</f>
        <v>0</v>
      </c>
      <c r="L26" s="608" t="s">
        <v>440</v>
      </c>
      <c r="M26" s="605">
        <v>39.4</v>
      </c>
      <c r="N26" s="605">
        <v>47.18</v>
      </c>
      <c r="O26" s="605">
        <v>20.57</v>
      </c>
      <c r="P26" s="606">
        <v>32.07</v>
      </c>
      <c r="Q26" s="606">
        <v>16.03</v>
      </c>
    </row>
    <row r="27" spans="1:17" ht="15.5" customHeight="1">
      <c r="A27" s="596">
        <v>610009</v>
      </c>
      <c r="B27" s="596" t="s">
        <v>164</v>
      </c>
      <c r="C27" s="624">
        <v>356826.53</v>
      </c>
      <c r="D27" s="624">
        <v>143938.25</v>
      </c>
      <c r="E27" s="624">
        <f>Table1[[#This Row],[Charges 2019]]-D27</f>
        <v>212888.28000000003</v>
      </c>
      <c r="F27" s="624">
        <f>IF(ISERROR(VLOOKUP(Table1[[#This Row],[Compte]],#REF!,4,FALSE))=FALSE,VLOOKUP(Table1[[#This Row],[Compte]],#REF!,4,FALSE),0)</f>
        <v>0</v>
      </c>
      <c r="G27" s="718">
        <f>IF(ISERROR(VLOOKUP(Table1[[#This Row],[Compte]],'Annexe 5 - CGAFE'!A:D,4,FALSE))=FALSE,VLOOKUP(Table1[[#This Row],[Compte]],'Annexe 5 - CGAFE'!A:D,4,FALSE),0)</f>
        <v>212888.28000000003</v>
      </c>
      <c r="H27" s="624">
        <f>IF(ISERROR(VLOOKUP(Table1[[#This Row],[Compte]],'Annexe 6 - CNG'!A:D,4,FALSE))=FALSE,VLOOKUP(Table1[[#This Row],[Compte]],'Annexe 6 - CNG'!A:D,4,FALSE),0)</f>
        <v>0</v>
      </c>
      <c r="I27" s="624">
        <f>IF(ISERROR(VLOOKUP(Table1[[#This Row],[Compte]],'Annexe 7 - CNR'!A:D,4,FALSE))=FALSE,VLOOKUP(Table1[[#This Row],[Compte]],'Annexe 7 - CNR'!A:D,4,FALSE),0)</f>
        <v>0</v>
      </c>
      <c r="J27" s="624">
        <f>Table1[[#This Row],[2019 - hors invest]]-Table1[[#This Row],[Annexe 4]]-Table1[[#This Row],[Annexe 5]]-Table1[[#This Row],[Annexe 6]]-Table1[[#This Row],[Annexe 7]]</f>
        <v>0</v>
      </c>
      <c r="L27" s="616" t="s">
        <v>441</v>
      </c>
      <c r="M27" s="609">
        <v>83853.89</v>
      </c>
      <c r="N27" s="609">
        <v>37885.56</v>
      </c>
      <c r="O27" s="609">
        <v>8900.16</v>
      </c>
      <c r="P27" s="610">
        <v>8966.69</v>
      </c>
      <c r="Q27" s="610">
        <v>3810.13</v>
      </c>
    </row>
    <row r="28" spans="1:17" ht="15.5" customHeight="1">
      <c r="A28" s="596">
        <v>610010</v>
      </c>
      <c r="B28" s="596" t="s">
        <v>165</v>
      </c>
      <c r="C28" s="624">
        <v>270068.61</v>
      </c>
      <c r="D28" s="624">
        <v>6139.62</v>
      </c>
      <c r="E28" s="624">
        <f>Table1[[#This Row],[Charges 2019]]-D28</f>
        <v>263928.99</v>
      </c>
      <c r="F28" s="624">
        <f>IF(ISERROR(VLOOKUP(Table1[[#This Row],[Compte]],#REF!,4,FALSE))=FALSE,VLOOKUP(Table1[[#This Row],[Compte]],#REF!,4,FALSE),0)</f>
        <v>0</v>
      </c>
      <c r="G28" s="718">
        <f>IF(ISERROR(VLOOKUP(Table1[[#This Row],[Compte]],'Annexe 5 - CGAFE'!A:D,4,FALSE))=FALSE,VLOOKUP(Table1[[#This Row],[Compte]],'Annexe 5 - CGAFE'!A:D,4,FALSE),0)</f>
        <v>263928.99</v>
      </c>
      <c r="H28" s="624">
        <f>IF(ISERROR(VLOOKUP(Table1[[#This Row],[Compte]],'Annexe 6 - CNG'!A:D,4,FALSE))=FALSE,VLOOKUP(Table1[[#This Row],[Compte]],'Annexe 6 - CNG'!A:D,4,FALSE),0)</f>
        <v>0</v>
      </c>
      <c r="I28" s="624">
        <f>IF(ISERROR(VLOOKUP(Table1[[#This Row],[Compte]],'Annexe 7 - CNR'!A:D,4,FALSE))=FALSE,VLOOKUP(Table1[[#This Row],[Compte]],'Annexe 7 - CNR'!A:D,4,FALSE),0)</f>
        <v>0</v>
      </c>
      <c r="J28" s="624">
        <f>Table1[[#This Row],[2019 - hors invest]]-Table1[[#This Row],[Annexe 4]]-Table1[[#This Row],[Annexe 5]]-Table1[[#This Row],[Annexe 6]]-Table1[[#This Row],[Annexe 7]]</f>
        <v>0</v>
      </c>
      <c r="L28" s="608" t="s">
        <v>442</v>
      </c>
      <c r="M28" s="609">
        <v>183301.63</v>
      </c>
      <c r="N28" s="609">
        <v>209377.39</v>
      </c>
      <c r="O28" s="609">
        <v>268439.56</v>
      </c>
      <c r="P28" s="610">
        <v>873836.3</v>
      </c>
      <c r="Q28" s="610">
        <v>920463.88</v>
      </c>
    </row>
    <row r="29" spans="1:17" ht="15.5" customHeight="1">
      <c r="A29" s="596">
        <v>611001</v>
      </c>
      <c r="B29" s="596" t="s">
        <v>154</v>
      </c>
      <c r="C29" s="624">
        <v>877135.52</v>
      </c>
      <c r="D29" s="624">
        <v>107965.37999999999</v>
      </c>
      <c r="E29" s="624">
        <f>Table1[[#This Row],[Charges 2019]]-D29</f>
        <v>769170.14</v>
      </c>
      <c r="F29" s="624">
        <f>IF(ISERROR(VLOOKUP(Table1[[#This Row],[Compte]],#REF!,4,FALSE))=FALSE,VLOOKUP(Table1[[#This Row],[Compte]],#REF!,4,FALSE),0)</f>
        <v>0</v>
      </c>
      <c r="G29" s="718">
        <f>IF(ISERROR(VLOOKUP(Table1[[#This Row],[Compte]],'Annexe 5 - CGAFE'!A:D,4,FALSE))=FALSE,VLOOKUP(Table1[[#This Row],[Compte]],'Annexe 5 - CGAFE'!A:D,4,FALSE),0)</f>
        <v>769170.14</v>
      </c>
      <c r="H29" s="624">
        <f>IF(ISERROR(VLOOKUP(Table1[[#This Row],[Compte]],'Annexe 6 - CNG'!A:D,4,FALSE))=FALSE,VLOOKUP(Table1[[#This Row],[Compte]],'Annexe 6 - CNG'!A:D,4,FALSE),0)</f>
        <v>0</v>
      </c>
      <c r="I29" s="624">
        <f>IF(ISERROR(VLOOKUP(Table1[[#This Row],[Compte]],'Annexe 7 - CNR'!A:D,4,FALSE))=FALSE,VLOOKUP(Table1[[#This Row],[Compte]],'Annexe 7 - CNR'!A:D,4,FALSE),0)</f>
        <v>0</v>
      </c>
      <c r="J29" s="624">
        <f>Table1[[#This Row],[2019 - hors invest]]-Table1[[#This Row],[Annexe 4]]-Table1[[#This Row],[Annexe 5]]-Table1[[#This Row],[Annexe 6]]-Table1[[#This Row],[Annexe 7]]</f>
        <v>0</v>
      </c>
      <c r="L29" s="608"/>
      <c r="M29" s="611"/>
      <c r="N29" s="611"/>
      <c r="O29" s="611"/>
      <c r="P29" s="611"/>
      <c r="Q29" s="611"/>
    </row>
    <row r="30" spans="1:17" ht="15.5" customHeight="1">
      <c r="A30" s="596">
        <v>611002</v>
      </c>
      <c r="B30" s="596" t="s">
        <v>155</v>
      </c>
      <c r="C30" s="624">
        <v>862733.16</v>
      </c>
      <c r="D30" s="624">
        <v>3503.87</v>
      </c>
      <c r="E30" s="624">
        <f>Table1[[#This Row],[Charges 2019]]-D30</f>
        <v>859229.29</v>
      </c>
      <c r="F30" s="624">
        <f>IF(ISERROR(VLOOKUP(Table1[[#This Row],[Compte]],#REF!,4,FALSE))=FALSE,VLOOKUP(Table1[[#This Row],[Compte]],#REF!,4,FALSE),0)</f>
        <v>0</v>
      </c>
      <c r="G30" s="718">
        <f>IF(ISERROR(VLOOKUP(Table1[[#This Row],[Compte]],'Annexe 5 - CGAFE'!A:D,4,FALSE))=FALSE,VLOOKUP(Table1[[#This Row],[Compte]],'Annexe 5 - CGAFE'!A:D,4,FALSE),0)</f>
        <v>859229.29</v>
      </c>
      <c r="H30" s="624">
        <f>IF(ISERROR(VLOOKUP(Table1[[#This Row],[Compte]],'Annexe 6 - CNG'!A:D,4,FALSE))=FALSE,VLOOKUP(Table1[[#This Row],[Compte]],'Annexe 6 - CNG'!A:D,4,FALSE),0)</f>
        <v>0</v>
      </c>
      <c r="I30" s="624">
        <f>IF(ISERROR(VLOOKUP(Table1[[#This Row],[Compte]],'Annexe 7 - CNR'!A:D,4,FALSE))=FALSE,VLOOKUP(Table1[[#This Row],[Compte]],'Annexe 7 - CNR'!A:D,4,FALSE),0)</f>
        <v>0</v>
      </c>
      <c r="J30" s="624">
        <f>Table1[[#This Row],[2019 - hors invest]]-Table1[[#This Row],[Annexe 4]]-Table1[[#This Row],[Annexe 5]]-Table1[[#This Row],[Annexe 6]]-Table1[[#This Row],[Annexe 7]]</f>
        <v>0</v>
      </c>
      <c r="L30" s="612" t="s">
        <v>443</v>
      </c>
      <c r="M30" s="613">
        <f>-(SUM(M31:M32))</f>
        <v>-11124725.57</v>
      </c>
      <c r="N30" s="613">
        <f>-(SUM(N31:N32))</f>
        <v>-10430079.23</v>
      </c>
      <c r="O30" s="613">
        <f>-(SUM(O31:O32))</f>
        <v>-9710209.2000000011</v>
      </c>
      <c r="P30" s="613">
        <f>-(SUM(P31:P32))</f>
        <v>-23397612.98</v>
      </c>
      <c r="Q30" s="613">
        <f>-(SUM(Q31:Q32))</f>
        <v>-22694806.190000001</v>
      </c>
    </row>
    <row r="31" spans="1:17" ht="15.5" customHeight="1">
      <c r="A31" s="596">
        <v>611003</v>
      </c>
      <c r="B31" s="596" t="s">
        <v>156</v>
      </c>
      <c r="C31" s="624">
        <v>281730.21999999997</v>
      </c>
      <c r="D31" s="624">
        <v>2927.16</v>
      </c>
      <c r="E31" s="624">
        <f>Table1[[#This Row],[Charges 2019]]-D31</f>
        <v>278803.06</v>
      </c>
      <c r="F31" s="624">
        <f>IF(ISERROR(VLOOKUP(Table1[[#This Row],[Compte]],#REF!,4,FALSE))=FALSE,VLOOKUP(Table1[[#This Row],[Compte]],#REF!,4,FALSE),0)</f>
        <v>0</v>
      </c>
      <c r="G31" s="718">
        <f>IF(ISERROR(VLOOKUP(Table1[[#This Row],[Compte]],'Annexe 5 - CGAFE'!A:D,4,FALSE))=FALSE,VLOOKUP(Table1[[#This Row],[Compte]],'Annexe 5 - CGAFE'!A:D,4,FALSE),0)</f>
        <v>278803.06</v>
      </c>
      <c r="H31" s="624">
        <f>IF(ISERROR(VLOOKUP(Table1[[#This Row],[Compte]],'Annexe 6 - CNG'!A:D,4,FALSE))=FALSE,VLOOKUP(Table1[[#This Row],[Compte]],'Annexe 6 - CNG'!A:D,4,FALSE),0)</f>
        <v>0</v>
      </c>
      <c r="I31" s="624">
        <f>IF(ISERROR(VLOOKUP(Table1[[#This Row],[Compte]],'Annexe 7 - CNR'!A:D,4,FALSE))=FALSE,VLOOKUP(Table1[[#This Row],[Compte]],'Annexe 7 - CNR'!A:D,4,FALSE),0)</f>
        <v>0</v>
      </c>
      <c r="J31" s="624">
        <f>Table1[[#This Row],[2019 - hors invest]]-Table1[[#This Row],[Annexe 4]]-Table1[[#This Row],[Annexe 5]]-Table1[[#This Row],[Annexe 6]]-Table1[[#This Row],[Annexe 7]]</f>
        <v>0</v>
      </c>
      <c r="L31" s="604" t="s">
        <v>444</v>
      </c>
      <c r="M31" s="605">
        <v>11063312.640000001</v>
      </c>
      <c r="N31" s="605">
        <v>10384077.01</v>
      </c>
      <c r="O31" s="605">
        <v>9661078.4600000009</v>
      </c>
      <c r="P31" s="606">
        <v>25008801.84</v>
      </c>
      <c r="Q31" s="606">
        <v>23980817.440000001</v>
      </c>
    </row>
    <row r="32" spans="1:17" ht="15.5" customHeight="1">
      <c r="A32" s="596">
        <v>611004</v>
      </c>
      <c r="B32" s="596" t="s">
        <v>157</v>
      </c>
      <c r="C32" s="624">
        <v>311963.03999999998</v>
      </c>
      <c r="D32" s="624">
        <v>14184.33</v>
      </c>
      <c r="E32" s="624">
        <f>Table1[[#This Row],[Charges 2019]]-D32</f>
        <v>297778.70999999996</v>
      </c>
      <c r="F32" s="624">
        <f>IF(ISERROR(VLOOKUP(Table1[[#This Row],[Compte]],#REF!,4,FALSE))=FALSE,VLOOKUP(Table1[[#This Row],[Compte]],#REF!,4,FALSE),0)</f>
        <v>0</v>
      </c>
      <c r="G32" s="718">
        <f>IF(ISERROR(VLOOKUP(Table1[[#This Row],[Compte]],'Annexe 5 - CGAFE'!A:D,4,FALSE))=FALSE,VLOOKUP(Table1[[#This Row],[Compte]],'Annexe 5 - CGAFE'!A:D,4,FALSE),0)</f>
        <v>297778.70999999996</v>
      </c>
      <c r="H32" s="624">
        <f>IF(ISERROR(VLOOKUP(Table1[[#This Row],[Compte]],'Annexe 6 - CNG'!A:D,4,FALSE))=FALSE,VLOOKUP(Table1[[#This Row],[Compte]],'Annexe 6 - CNG'!A:D,4,FALSE),0)</f>
        <v>0</v>
      </c>
      <c r="I32" s="624">
        <f>IF(ISERROR(VLOOKUP(Table1[[#This Row],[Compte]],'Annexe 7 - CNR'!A:D,4,FALSE))=FALSE,VLOOKUP(Table1[[#This Row],[Compte]],'Annexe 7 - CNR'!A:D,4,FALSE),0)</f>
        <v>0</v>
      </c>
      <c r="J32" s="624">
        <f>Table1[[#This Row],[2019 - hors invest]]-Table1[[#This Row],[Annexe 4]]-Table1[[#This Row],[Annexe 5]]-Table1[[#This Row],[Annexe 6]]-Table1[[#This Row],[Annexe 7]]</f>
        <v>0</v>
      </c>
      <c r="L32" s="608" t="s">
        <v>445</v>
      </c>
      <c r="M32" s="609">
        <v>61412.93</v>
      </c>
      <c r="N32" s="609">
        <v>46002.22</v>
      </c>
      <c r="O32" s="609">
        <v>49130.74</v>
      </c>
      <c r="P32" s="610">
        <v>-1611188.86</v>
      </c>
      <c r="Q32" s="610">
        <v>-1286011.25</v>
      </c>
    </row>
    <row r="33" spans="1:17" ht="15.5" customHeight="1">
      <c r="A33" s="596">
        <v>611005</v>
      </c>
      <c r="B33" s="596" t="s">
        <v>158</v>
      </c>
      <c r="C33" s="624">
        <v>1605305.27</v>
      </c>
      <c r="D33" s="624">
        <v>0</v>
      </c>
      <c r="E33" s="624">
        <f>Table1[[#This Row],[Charges 2019]]-D33</f>
        <v>1605305.27</v>
      </c>
      <c r="F33" s="624">
        <f>IF(ISERROR(VLOOKUP(Table1[[#This Row],[Compte]],#REF!,4,FALSE))=FALSE,VLOOKUP(Table1[[#This Row],[Compte]],#REF!,4,FALSE),0)</f>
        <v>0</v>
      </c>
      <c r="G33" s="718">
        <f>IF(ISERROR(VLOOKUP(Table1[[#This Row],[Compte]],'Annexe 5 - CGAFE'!A:D,4,FALSE))=FALSE,VLOOKUP(Table1[[#This Row],[Compte]],'Annexe 5 - CGAFE'!A:D,4,FALSE),0)</f>
        <v>1605305.27</v>
      </c>
      <c r="H33" s="624">
        <f>IF(ISERROR(VLOOKUP(Table1[[#This Row],[Compte]],'Annexe 6 - CNG'!A:D,4,FALSE))=FALSE,VLOOKUP(Table1[[#This Row],[Compte]],'Annexe 6 - CNG'!A:D,4,FALSE),0)</f>
        <v>0</v>
      </c>
      <c r="I33" s="624">
        <f>IF(ISERROR(VLOOKUP(Table1[[#This Row],[Compte]],'Annexe 7 - CNR'!A:D,4,FALSE))=FALSE,VLOOKUP(Table1[[#This Row],[Compte]],'Annexe 7 - CNR'!A:D,4,FALSE),0)</f>
        <v>0</v>
      </c>
      <c r="J33" s="624">
        <f>Table1[[#This Row],[2019 - hors invest]]-Table1[[#This Row],[Annexe 4]]-Table1[[#This Row],[Annexe 5]]-Table1[[#This Row],[Annexe 6]]-Table1[[#This Row],[Annexe 7]]</f>
        <v>0</v>
      </c>
      <c r="L33" s="619"/>
      <c r="M33" s="620"/>
      <c r="N33" s="620"/>
      <c r="O33" s="620"/>
      <c r="P33" s="620"/>
      <c r="Q33" s="620"/>
    </row>
    <row r="34" spans="1:17" ht="15.5" customHeight="1">
      <c r="A34" s="596">
        <v>611006</v>
      </c>
      <c r="B34" s="596" t="s">
        <v>159</v>
      </c>
      <c r="C34" s="624">
        <v>48680.04</v>
      </c>
      <c r="D34" s="624">
        <v>0</v>
      </c>
      <c r="E34" s="624">
        <f>Table1[[#This Row],[Charges 2019]]-D34</f>
        <v>48680.04</v>
      </c>
      <c r="F34" s="624">
        <f>IF(ISERROR(VLOOKUP(Table1[[#This Row],[Compte]],#REF!,4,FALSE))=FALSE,VLOOKUP(Table1[[#This Row],[Compte]],#REF!,4,FALSE),0)</f>
        <v>0</v>
      </c>
      <c r="G34" s="718">
        <f>IF(ISERROR(VLOOKUP(Table1[[#This Row],[Compte]],'Annexe 5 - CGAFE'!A:D,4,FALSE))=FALSE,VLOOKUP(Table1[[#This Row],[Compte]],'Annexe 5 - CGAFE'!A:D,4,FALSE),0)</f>
        <v>48680.04</v>
      </c>
      <c r="H34" s="624">
        <f>IF(ISERROR(VLOOKUP(Table1[[#This Row],[Compte]],'Annexe 6 - CNG'!A:D,4,FALSE))=FALSE,VLOOKUP(Table1[[#This Row],[Compte]],'Annexe 6 - CNG'!A:D,4,FALSE),0)</f>
        <v>0</v>
      </c>
      <c r="I34" s="624">
        <f>IF(ISERROR(VLOOKUP(Table1[[#This Row],[Compte]],'Annexe 7 - CNR'!A:D,4,FALSE))=FALSE,VLOOKUP(Table1[[#This Row],[Compte]],'Annexe 7 - CNR'!A:D,4,FALSE),0)</f>
        <v>0</v>
      </c>
      <c r="J34" s="624">
        <f>Table1[[#This Row],[2019 - hors invest]]-Table1[[#This Row],[Annexe 4]]-Table1[[#This Row],[Annexe 5]]-Table1[[#This Row],[Annexe 6]]-Table1[[#This Row],[Annexe 7]]</f>
        <v>0</v>
      </c>
      <c r="L34" s="611" t="s">
        <v>446</v>
      </c>
      <c r="M34" s="617">
        <f>M23+M25+M30</f>
        <v>11327386.019999899</v>
      </c>
      <c r="N34" s="621"/>
      <c r="O34" s="617">
        <f>O23+O25+O30</f>
        <v>25574948.379999958</v>
      </c>
      <c r="P34" s="622">
        <f>P23+P25+P30</f>
        <v>-12449162.929999871</v>
      </c>
      <c r="Q34" s="622">
        <f>(Q23+Q25+Q30)*-1</f>
        <v>-10913008.679999981</v>
      </c>
    </row>
    <row r="35" spans="1:17" ht="15.5" customHeight="1">
      <c r="A35" s="596">
        <v>611009</v>
      </c>
      <c r="B35" s="596" t="s">
        <v>160</v>
      </c>
      <c r="C35" s="624">
        <v>7806.46</v>
      </c>
      <c r="D35" s="624">
        <v>0</v>
      </c>
      <c r="E35" s="624">
        <f>Table1[[#This Row],[Charges 2019]]-D35</f>
        <v>7806.46</v>
      </c>
      <c r="F35" s="624">
        <f>IF(ISERROR(VLOOKUP(Table1[[#This Row],[Compte]],#REF!,4,FALSE))=FALSE,VLOOKUP(Table1[[#This Row],[Compte]],#REF!,4,FALSE),0)</f>
        <v>0</v>
      </c>
      <c r="G35" s="718">
        <f>IF(ISERROR(VLOOKUP(Table1[[#This Row],[Compte]],'Annexe 5 - CGAFE'!A:D,4,FALSE))=FALSE,VLOOKUP(Table1[[#This Row],[Compte]],'Annexe 5 - CGAFE'!A:D,4,FALSE),0)</f>
        <v>7806.46</v>
      </c>
      <c r="H35" s="624">
        <f>IF(ISERROR(VLOOKUP(Table1[[#This Row],[Compte]],'Annexe 6 - CNG'!A:D,4,FALSE))=FALSE,VLOOKUP(Table1[[#This Row],[Compte]],'Annexe 6 - CNG'!A:D,4,FALSE),0)</f>
        <v>0</v>
      </c>
      <c r="I35" s="624">
        <f>IF(ISERROR(VLOOKUP(Table1[[#This Row],[Compte]],'Annexe 7 - CNR'!A:D,4,FALSE))=FALSE,VLOOKUP(Table1[[#This Row],[Compte]],'Annexe 7 - CNR'!A:D,4,FALSE),0)</f>
        <v>0</v>
      </c>
      <c r="J35" s="624">
        <f>Table1[[#This Row],[2019 - hors invest]]-Table1[[#This Row],[Annexe 4]]-Table1[[#This Row],[Annexe 5]]-Table1[[#This Row],[Annexe 6]]-Table1[[#This Row],[Annexe 7]]</f>
        <v>0</v>
      </c>
      <c r="L35" s="612" t="s">
        <v>447</v>
      </c>
      <c r="M35" s="613"/>
      <c r="N35" s="614">
        <f>N23+N25+N30</f>
        <v>-3844458.5900000697</v>
      </c>
      <c r="O35" s="614"/>
      <c r="P35" s="614"/>
      <c r="Q35" s="614"/>
    </row>
    <row r="36" spans="1:17" ht="15.5" customHeight="1">
      <c r="A36" s="596">
        <v>611010</v>
      </c>
      <c r="B36" s="596" t="s">
        <v>264</v>
      </c>
      <c r="C36" s="624">
        <v>15638.45</v>
      </c>
      <c r="D36" s="624">
        <v>821.2399999999999</v>
      </c>
      <c r="E36" s="624">
        <f>Table1[[#This Row],[Charges 2019]]-D36</f>
        <v>14817.210000000001</v>
      </c>
      <c r="F36" s="624">
        <f>IF(ISERROR(VLOOKUP(Table1[[#This Row],[Compte]],#REF!,4,FALSE))=FALSE,VLOOKUP(Table1[[#This Row],[Compte]],#REF!,4,FALSE),0)</f>
        <v>0</v>
      </c>
      <c r="G36" s="718">
        <f>IF(ISERROR(VLOOKUP(Table1[[#This Row],[Compte]],'Annexe 5 - CGAFE'!A:D,4,FALSE))=FALSE,VLOOKUP(Table1[[#This Row],[Compte]],'Annexe 5 - CGAFE'!A:D,4,FALSE),0)</f>
        <v>14817.210000000001</v>
      </c>
      <c r="H36" s="624">
        <f>IF(ISERROR(VLOOKUP(Table1[[#This Row],[Compte]],'Annexe 6 - CNG'!A:D,4,FALSE))=FALSE,VLOOKUP(Table1[[#This Row],[Compte]],'Annexe 6 - CNG'!A:D,4,FALSE),0)</f>
        <v>0</v>
      </c>
      <c r="I36" s="624">
        <f>IF(ISERROR(VLOOKUP(Table1[[#This Row],[Compte]],'Annexe 7 - CNR'!A:D,4,FALSE))=FALSE,VLOOKUP(Table1[[#This Row],[Compte]],'Annexe 7 - CNR'!A:D,4,FALSE),0)</f>
        <v>0</v>
      </c>
      <c r="J36" s="624">
        <f>Table1[[#This Row],[2019 - hors invest]]-Table1[[#This Row],[Annexe 4]]-Table1[[#This Row],[Annexe 5]]-Table1[[#This Row],[Annexe 6]]-Table1[[#This Row],[Annexe 7]]</f>
        <v>0</v>
      </c>
    </row>
    <row r="37" spans="1:17" ht="15.5" customHeight="1">
      <c r="A37" s="596">
        <v>611011</v>
      </c>
      <c r="B37" s="596" t="s">
        <v>132</v>
      </c>
      <c r="C37" s="624">
        <v>697021.07</v>
      </c>
      <c r="D37" s="624">
        <v>0</v>
      </c>
      <c r="E37" s="624">
        <f>Table1[[#This Row],[Charges 2019]]-D37</f>
        <v>697021.07</v>
      </c>
      <c r="F37" s="624">
        <f>IF(ISERROR(VLOOKUP(Table1[[#This Row],[Compte]],#REF!,4,FALSE))=FALSE,VLOOKUP(Table1[[#This Row],[Compte]],#REF!,4,FALSE),0)</f>
        <v>0</v>
      </c>
      <c r="G37" s="718">
        <f>IF(ISERROR(VLOOKUP(Table1[[#This Row],[Compte]],'Annexe 5 - CGAFE'!A:D,4,FALSE))=FALSE,VLOOKUP(Table1[[#This Row],[Compte]],'Annexe 5 - CGAFE'!A:D,4,FALSE),0)</f>
        <v>0</v>
      </c>
      <c r="H37" s="624">
        <f>IF(ISERROR(VLOOKUP(Table1[[#This Row],[Compte]],'Annexe 6 - CNG'!A:D,4,FALSE))=FALSE,VLOOKUP(Table1[[#This Row],[Compte]],'Annexe 6 - CNG'!A:D,4,FALSE),0)</f>
        <v>0</v>
      </c>
      <c r="I37" s="624">
        <f>IF(ISERROR(VLOOKUP(Table1[[#This Row],[Compte]],'Annexe 7 - CNR'!A:D,4,FALSE))=FALSE,VLOOKUP(Table1[[#This Row],[Compte]],'Annexe 7 - CNR'!A:D,4,FALSE),0)</f>
        <v>0</v>
      </c>
      <c r="J37" s="624">
        <f>Table1[[#This Row],[2019 - hors invest]]-Table1[[#This Row],[Annexe 4]]-Table1[[#This Row],[Annexe 5]]-Table1[[#This Row],[Annexe 6]]-Table1[[#This Row],[Annexe 7]]</f>
        <v>697021.07</v>
      </c>
    </row>
    <row r="38" spans="1:17" ht="15.5" customHeight="1">
      <c r="A38" s="596">
        <v>612001</v>
      </c>
      <c r="B38" s="596" t="s">
        <v>126</v>
      </c>
      <c r="C38" s="624">
        <v>44852.7</v>
      </c>
      <c r="D38" s="624">
        <v>0</v>
      </c>
      <c r="E38" s="624">
        <f>Table1[[#This Row],[Charges 2019]]-D38</f>
        <v>44852.7</v>
      </c>
      <c r="F38" s="624">
        <f>IF(ISERROR(VLOOKUP(Table1[[#This Row],[Compte]],#REF!,4,FALSE))=FALSE,VLOOKUP(Table1[[#This Row],[Compte]],#REF!,4,FALSE),0)</f>
        <v>0</v>
      </c>
      <c r="G38" s="718">
        <f>IF(ISERROR(VLOOKUP(Table1[[#This Row],[Compte]],'Annexe 5 - CGAFE'!A:D,4,FALSE))=FALSE,VLOOKUP(Table1[[#This Row],[Compte]],'Annexe 5 - CGAFE'!A:D,4,FALSE),0)</f>
        <v>0</v>
      </c>
      <c r="H38" s="624">
        <f>IF(ISERROR(VLOOKUP(Table1[[#This Row],[Compte]],'Annexe 6 - CNG'!A:D,4,FALSE))=FALSE,VLOOKUP(Table1[[#This Row],[Compte]],'Annexe 6 - CNG'!A:D,4,FALSE),0)</f>
        <v>0</v>
      </c>
      <c r="I38" s="624">
        <f>IF(ISERROR(VLOOKUP(Table1[[#This Row],[Compte]],'Annexe 7 - CNR'!A:D,4,FALSE))=FALSE,VLOOKUP(Table1[[#This Row],[Compte]],'Annexe 7 - CNR'!A:D,4,FALSE),0)</f>
        <v>0</v>
      </c>
      <c r="J38" s="624">
        <f>Table1[[#This Row],[2019 - hors invest]]-Table1[[#This Row],[Annexe 4]]-Table1[[#This Row],[Annexe 5]]-Table1[[#This Row],[Annexe 6]]-Table1[[#This Row],[Annexe 7]]</f>
        <v>44852.7</v>
      </c>
    </row>
    <row r="39" spans="1:17">
      <c r="A39" s="596">
        <v>612002</v>
      </c>
      <c r="B39" s="596" t="s">
        <v>127</v>
      </c>
      <c r="C39" s="624">
        <v>107430.7</v>
      </c>
      <c r="D39" s="624">
        <v>0</v>
      </c>
      <c r="E39" s="624">
        <f>Table1[[#This Row],[Charges 2019]]-D39</f>
        <v>107430.7</v>
      </c>
      <c r="F39" s="624">
        <f>IF(ISERROR(VLOOKUP(Table1[[#This Row],[Compte]],#REF!,4,FALSE))=FALSE,VLOOKUP(Table1[[#This Row],[Compte]],#REF!,4,FALSE),0)</f>
        <v>0</v>
      </c>
      <c r="G39" s="718">
        <f>IF(ISERROR(VLOOKUP(Table1[[#This Row],[Compte]],'Annexe 5 - CGAFE'!A:D,4,FALSE))=FALSE,VLOOKUP(Table1[[#This Row],[Compte]],'Annexe 5 - CGAFE'!A:D,4,FALSE),0)</f>
        <v>0</v>
      </c>
      <c r="H39" s="624">
        <f>IF(ISERROR(VLOOKUP(Table1[[#This Row],[Compte]],'Annexe 6 - CNG'!A:D,4,FALSE))=FALSE,VLOOKUP(Table1[[#This Row],[Compte]],'Annexe 6 - CNG'!A:D,4,FALSE),0)</f>
        <v>0</v>
      </c>
      <c r="I39" s="624">
        <f>IF(ISERROR(VLOOKUP(Table1[[#This Row],[Compte]],'Annexe 7 - CNR'!A:D,4,FALSE))=FALSE,VLOOKUP(Table1[[#This Row],[Compte]],'Annexe 7 - CNR'!A:D,4,FALSE),0)</f>
        <v>0</v>
      </c>
      <c r="J39" s="624">
        <f>Table1[[#This Row],[2019 - hors invest]]-Table1[[#This Row],[Annexe 4]]-Table1[[#This Row],[Annexe 5]]-Table1[[#This Row],[Annexe 6]]-Table1[[#This Row],[Annexe 7]]</f>
        <v>107430.7</v>
      </c>
    </row>
    <row r="40" spans="1:17">
      <c r="A40" s="596">
        <v>612003</v>
      </c>
      <c r="B40" s="596" t="s">
        <v>128</v>
      </c>
      <c r="C40" s="624">
        <v>310323.38</v>
      </c>
      <c r="D40" s="624">
        <v>2985.0800000000004</v>
      </c>
      <c r="E40" s="624">
        <f>Table1[[#This Row],[Charges 2019]]-D40</f>
        <v>307338.3</v>
      </c>
      <c r="F40" s="624">
        <f>IF(ISERROR(VLOOKUP(Table1[[#This Row],[Compte]],#REF!,4,FALSE))=FALSE,VLOOKUP(Table1[[#This Row],[Compte]],#REF!,4,FALSE),0)</f>
        <v>0</v>
      </c>
      <c r="G40" s="718">
        <f>IF(ISERROR(VLOOKUP(Table1[[#This Row],[Compte]],'Annexe 5 - CGAFE'!A:D,4,FALSE))=FALSE,VLOOKUP(Table1[[#This Row],[Compte]],'Annexe 5 - CGAFE'!A:D,4,FALSE),0)</f>
        <v>0</v>
      </c>
      <c r="H40" s="624">
        <f>IF(ISERROR(VLOOKUP(Table1[[#This Row],[Compte]],'Annexe 6 - CNG'!A:D,4,FALSE))=FALSE,VLOOKUP(Table1[[#This Row],[Compte]],'Annexe 6 - CNG'!A:D,4,FALSE),0)</f>
        <v>0</v>
      </c>
      <c r="I40" s="624">
        <f>IF(ISERROR(VLOOKUP(Table1[[#This Row],[Compte]],'Annexe 7 - CNR'!A:D,4,FALSE))=FALSE,VLOOKUP(Table1[[#This Row],[Compte]],'Annexe 7 - CNR'!A:D,4,FALSE),0)</f>
        <v>0</v>
      </c>
      <c r="J40" s="624">
        <f>Table1[[#This Row],[2019 - hors invest]]-Table1[[#This Row],[Annexe 4]]-Table1[[#This Row],[Annexe 5]]-Table1[[#This Row],[Annexe 6]]-Table1[[#This Row],[Annexe 7]]</f>
        <v>307338.3</v>
      </c>
    </row>
    <row r="41" spans="1:17">
      <c r="A41" s="596">
        <v>612004</v>
      </c>
      <c r="B41" s="596" t="s">
        <v>129</v>
      </c>
      <c r="C41" s="624">
        <v>8325414.7999999998</v>
      </c>
      <c r="D41" s="624">
        <v>7495.27</v>
      </c>
      <c r="E41" s="624">
        <f>Table1[[#This Row],[Charges 2019]]-D41</f>
        <v>8317919.5300000003</v>
      </c>
      <c r="F41" s="624">
        <f>IF(ISERROR(VLOOKUP(Table1[[#This Row],[Compte]],#REF!,4,FALSE))=FALSE,VLOOKUP(Table1[[#This Row],[Compte]],#REF!,4,FALSE),0)</f>
        <v>0</v>
      </c>
      <c r="G41" s="718">
        <f>IF(ISERROR(VLOOKUP(Table1[[#This Row],[Compte]],'Annexe 5 - CGAFE'!A:D,4,FALSE))=FALSE,VLOOKUP(Table1[[#This Row],[Compte]],'Annexe 5 - CGAFE'!A:D,4,FALSE),0)</f>
        <v>0</v>
      </c>
      <c r="H41" s="624">
        <f>IF(ISERROR(VLOOKUP(Table1[[#This Row],[Compte]],'Annexe 6 - CNG'!A:D,4,FALSE))=FALSE,VLOOKUP(Table1[[#This Row],[Compte]],'Annexe 6 - CNG'!A:D,4,FALSE),0)</f>
        <v>0</v>
      </c>
      <c r="I41" s="624">
        <f>IF(ISERROR(VLOOKUP(Table1[[#This Row],[Compte]],'Annexe 7 - CNR'!A:D,4,FALSE))=FALSE,VLOOKUP(Table1[[#This Row],[Compte]],'Annexe 7 - CNR'!A:D,4,FALSE),0)</f>
        <v>0</v>
      </c>
      <c r="J41" s="624">
        <f>Table1[[#This Row],[2019 - hors invest]]-Table1[[#This Row],[Annexe 4]]-Table1[[#This Row],[Annexe 5]]-Table1[[#This Row],[Annexe 6]]-Table1[[#This Row],[Annexe 7]]</f>
        <v>8317919.5300000003</v>
      </c>
    </row>
    <row r="42" spans="1:17">
      <c r="A42" s="596">
        <v>612011</v>
      </c>
      <c r="B42" s="596" t="s">
        <v>138</v>
      </c>
      <c r="C42" s="624">
        <v>284406.65999999997</v>
      </c>
      <c r="D42" s="624">
        <v>0</v>
      </c>
      <c r="E42" s="624">
        <f>Table1[[#This Row],[Charges 2019]]-D42</f>
        <v>284406.65999999997</v>
      </c>
      <c r="F42" s="624">
        <f>IF(ISERROR(VLOOKUP(Table1[[#This Row],[Compte]],#REF!,4,FALSE))=FALSE,VLOOKUP(Table1[[#This Row],[Compte]],#REF!,4,FALSE),0)</f>
        <v>0</v>
      </c>
      <c r="G42" s="718">
        <f>IF(ISERROR(VLOOKUP(Table1[[#This Row],[Compte]],'Annexe 5 - CGAFE'!A:D,4,FALSE))=FALSE,VLOOKUP(Table1[[#This Row],[Compte]],'Annexe 5 - CGAFE'!A:D,4,FALSE),0)</f>
        <v>284406.65999999997</v>
      </c>
      <c r="H42" s="624">
        <f>IF(ISERROR(VLOOKUP(Table1[[#This Row],[Compte]],'Annexe 6 - CNG'!A:D,4,FALSE))=FALSE,VLOOKUP(Table1[[#This Row],[Compte]],'Annexe 6 - CNG'!A:D,4,FALSE),0)</f>
        <v>0</v>
      </c>
      <c r="I42" s="624">
        <f>IF(ISERROR(VLOOKUP(Table1[[#This Row],[Compte]],'Annexe 7 - CNR'!A:D,4,FALSE))=FALSE,VLOOKUP(Table1[[#This Row],[Compte]],'Annexe 7 - CNR'!A:D,4,FALSE),0)</f>
        <v>0</v>
      </c>
      <c r="J42" s="624">
        <f>Table1[[#This Row],[2019 - hors invest]]-Table1[[#This Row],[Annexe 4]]-Table1[[#This Row],[Annexe 5]]-Table1[[#This Row],[Annexe 6]]-Table1[[#This Row],[Annexe 7]]</f>
        <v>0</v>
      </c>
    </row>
    <row r="43" spans="1:17">
      <c r="A43" s="596">
        <v>612013</v>
      </c>
      <c r="B43" s="596" t="s">
        <v>139</v>
      </c>
      <c r="C43" s="624">
        <v>1056852.46</v>
      </c>
      <c r="D43" s="624">
        <v>0</v>
      </c>
      <c r="E43" s="624">
        <f>Table1[[#This Row],[Charges 2019]]-D43</f>
        <v>1056852.46</v>
      </c>
      <c r="F43" s="624">
        <f>IF(ISERROR(VLOOKUP(Table1[[#This Row],[Compte]],#REF!,4,FALSE))=FALSE,VLOOKUP(Table1[[#This Row],[Compte]],#REF!,4,FALSE),0)</f>
        <v>0</v>
      </c>
      <c r="G43" s="718">
        <f>IF(ISERROR(VLOOKUP(Table1[[#This Row],[Compte]],'Annexe 5 - CGAFE'!A:D,4,FALSE))=FALSE,VLOOKUP(Table1[[#This Row],[Compte]],'Annexe 5 - CGAFE'!A:D,4,FALSE),0)</f>
        <v>1056852.46</v>
      </c>
      <c r="H43" s="624">
        <f>IF(ISERROR(VLOOKUP(Table1[[#This Row],[Compte]],'Annexe 6 - CNG'!A:D,4,FALSE))=FALSE,VLOOKUP(Table1[[#This Row],[Compte]],'Annexe 6 - CNG'!A:D,4,FALSE),0)</f>
        <v>0</v>
      </c>
      <c r="I43" s="624">
        <f>IF(ISERROR(VLOOKUP(Table1[[#This Row],[Compte]],'Annexe 7 - CNR'!A:D,4,FALSE))=FALSE,VLOOKUP(Table1[[#This Row],[Compte]],'Annexe 7 - CNR'!A:D,4,FALSE),0)</f>
        <v>0</v>
      </c>
      <c r="J43" s="624">
        <f>Table1[[#This Row],[2019 - hors invest]]-Table1[[#This Row],[Annexe 4]]-Table1[[#This Row],[Annexe 5]]-Table1[[#This Row],[Annexe 6]]-Table1[[#This Row],[Annexe 7]]</f>
        <v>0</v>
      </c>
    </row>
    <row r="44" spans="1:17">
      <c r="A44" s="596">
        <v>612014</v>
      </c>
      <c r="B44" s="596" t="s">
        <v>140</v>
      </c>
      <c r="C44" s="624">
        <v>323964.95</v>
      </c>
      <c r="D44" s="624">
        <v>0</v>
      </c>
      <c r="E44" s="624">
        <f>Table1[[#This Row],[Charges 2019]]-D44</f>
        <v>323964.95</v>
      </c>
      <c r="F44" s="624">
        <f>IF(ISERROR(VLOOKUP(Table1[[#This Row],[Compte]],#REF!,4,FALSE))=FALSE,VLOOKUP(Table1[[#This Row],[Compte]],#REF!,4,FALSE),0)</f>
        <v>0</v>
      </c>
      <c r="G44" s="718">
        <f>IF(ISERROR(VLOOKUP(Table1[[#This Row],[Compte]],'Annexe 5 - CGAFE'!A:D,4,FALSE))=FALSE,VLOOKUP(Table1[[#This Row],[Compte]],'Annexe 5 - CGAFE'!A:D,4,FALSE),0)</f>
        <v>323964.95</v>
      </c>
      <c r="H44" s="624">
        <f>IF(ISERROR(VLOOKUP(Table1[[#This Row],[Compte]],'Annexe 6 - CNG'!A:D,4,FALSE))=FALSE,VLOOKUP(Table1[[#This Row],[Compte]],'Annexe 6 - CNG'!A:D,4,FALSE),0)</f>
        <v>0</v>
      </c>
      <c r="I44" s="624">
        <f>IF(ISERROR(VLOOKUP(Table1[[#This Row],[Compte]],'Annexe 7 - CNR'!A:D,4,FALSE))=FALSE,VLOOKUP(Table1[[#This Row],[Compte]],'Annexe 7 - CNR'!A:D,4,FALSE),0)</f>
        <v>0</v>
      </c>
      <c r="J44" s="624">
        <f>Table1[[#This Row],[2019 - hors invest]]-Table1[[#This Row],[Annexe 4]]-Table1[[#This Row],[Annexe 5]]-Table1[[#This Row],[Annexe 6]]-Table1[[#This Row],[Annexe 7]]</f>
        <v>0</v>
      </c>
    </row>
    <row r="45" spans="1:17">
      <c r="A45" s="596">
        <v>612021</v>
      </c>
      <c r="B45" s="596" t="s">
        <v>141</v>
      </c>
      <c r="C45" s="624">
        <v>25794.74</v>
      </c>
      <c r="D45" s="624">
        <v>0</v>
      </c>
      <c r="E45" s="624">
        <f>Table1[[#This Row],[Charges 2019]]-D45</f>
        <v>25794.74</v>
      </c>
      <c r="F45" s="624">
        <f>IF(ISERROR(VLOOKUP(Table1[[#This Row],[Compte]],#REF!,4,FALSE))=FALSE,VLOOKUP(Table1[[#This Row],[Compte]],#REF!,4,FALSE),0)</f>
        <v>0</v>
      </c>
      <c r="G45" s="718">
        <f>IF(ISERROR(VLOOKUP(Table1[[#This Row],[Compte]],'Annexe 5 - CGAFE'!A:D,4,FALSE))=FALSE,VLOOKUP(Table1[[#This Row],[Compte]],'Annexe 5 - CGAFE'!A:D,4,FALSE),0)</f>
        <v>25794.74</v>
      </c>
      <c r="H45" s="624">
        <f>IF(ISERROR(VLOOKUP(Table1[[#This Row],[Compte]],'Annexe 6 - CNG'!A:D,4,FALSE))=FALSE,VLOOKUP(Table1[[#This Row],[Compte]],'Annexe 6 - CNG'!A:D,4,FALSE),0)</f>
        <v>0</v>
      </c>
      <c r="I45" s="624">
        <f>IF(ISERROR(VLOOKUP(Table1[[#This Row],[Compte]],'Annexe 7 - CNR'!A:D,4,FALSE))=FALSE,VLOOKUP(Table1[[#This Row],[Compte]],'Annexe 7 - CNR'!A:D,4,FALSE),0)</f>
        <v>0</v>
      </c>
      <c r="J45" s="624">
        <f>Table1[[#This Row],[2019 - hors invest]]-Table1[[#This Row],[Annexe 4]]-Table1[[#This Row],[Annexe 5]]-Table1[[#This Row],[Annexe 6]]-Table1[[#This Row],[Annexe 7]]</f>
        <v>0</v>
      </c>
    </row>
    <row r="46" spans="1:17">
      <c r="A46" s="596">
        <v>612022</v>
      </c>
      <c r="B46" s="596" t="s">
        <v>142</v>
      </c>
      <c r="C46" s="624">
        <v>58742.65</v>
      </c>
      <c r="D46" s="624">
        <v>0</v>
      </c>
      <c r="E46" s="624">
        <f>Table1[[#This Row],[Charges 2019]]-D46</f>
        <v>58742.65</v>
      </c>
      <c r="F46" s="624">
        <f>IF(ISERROR(VLOOKUP(Table1[[#This Row],[Compte]],#REF!,4,FALSE))=FALSE,VLOOKUP(Table1[[#This Row],[Compte]],#REF!,4,FALSE),0)</f>
        <v>0</v>
      </c>
      <c r="G46" s="718">
        <f>IF(ISERROR(VLOOKUP(Table1[[#This Row],[Compte]],'Annexe 5 - CGAFE'!A:D,4,FALSE))=FALSE,VLOOKUP(Table1[[#This Row],[Compte]],'Annexe 5 - CGAFE'!A:D,4,FALSE),0)</f>
        <v>58742.65</v>
      </c>
      <c r="H46" s="624">
        <f>IF(ISERROR(VLOOKUP(Table1[[#This Row],[Compte]],'Annexe 6 - CNG'!A:D,4,FALSE))=FALSE,VLOOKUP(Table1[[#This Row],[Compte]],'Annexe 6 - CNG'!A:D,4,FALSE),0)</f>
        <v>0</v>
      </c>
      <c r="I46" s="624">
        <f>IF(ISERROR(VLOOKUP(Table1[[#This Row],[Compte]],'Annexe 7 - CNR'!A:D,4,FALSE))=FALSE,VLOOKUP(Table1[[#This Row],[Compte]],'Annexe 7 - CNR'!A:D,4,FALSE),0)</f>
        <v>0</v>
      </c>
      <c r="J46" s="624">
        <f>Table1[[#This Row],[2019 - hors invest]]-Table1[[#This Row],[Annexe 4]]-Table1[[#This Row],[Annexe 5]]-Table1[[#This Row],[Annexe 6]]-Table1[[#This Row],[Annexe 7]]</f>
        <v>0</v>
      </c>
    </row>
    <row r="47" spans="1:17">
      <c r="A47" s="596">
        <v>612023</v>
      </c>
      <c r="B47" s="596" t="s">
        <v>265</v>
      </c>
      <c r="C47" s="624">
        <v>2615.67</v>
      </c>
      <c r="D47" s="624">
        <v>0</v>
      </c>
      <c r="E47" s="624">
        <f>Table1[[#This Row],[Charges 2019]]-D47</f>
        <v>2615.67</v>
      </c>
      <c r="F47" s="624">
        <f>IF(ISERROR(VLOOKUP(Table1[[#This Row],[Compte]],#REF!,4,FALSE))=FALSE,VLOOKUP(Table1[[#This Row],[Compte]],#REF!,4,FALSE),0)</f>
        <v>0</v>
      </c>
      <c r="G47" s="718">
        <f>IF(ISERROR(VLOOKUP(Table1[[#This Row],[Compte]],'Annexe 5 - CGAFE'!A:D,4,FALSE))=FALSE,VLOOKUP(Table1[[#This Row],[Compte]],'Annexe 5 - CGAFE'!A:D,4,FALSE),0)</f>
        <v>2615.67</v>
      </c>
      <c r="H47" s="624">
        <f>IF(ISERROR(VLOOKUP(Table1[[#This Row],[Compte]],'Annexe 6 - CNG'!A:D,4,FALSE))=FALSE,VLOOKUP(Table1[[#This Row],[Compte]],'Annexe 6 - CNG'!A:D,4,FALSE),0)</f>
        <v>0</v>
      </c>
      <c r="I47" s="624">
        <f>IF(ISERROR(VLOOKUP(Table1[[#This Row],[Compte]],'Annexe 7 - CNR'!A:D,4,FALSE))=FALSE,VLOOKUP(Table1[[#This Row],[Compte]],'Annexe 7 - CNR'!A:D,4,FALSE),0)</f>
        <v>0</v>
      </c>
      <c r="J47" s="624">
        <f>Table1[[#This Row],[2019 - hors invest]]-Table1[[#This Row],[Annexe 4]]-Table1[[#This Row],[Annexe 5]]-Table1[[#This Row],[Annexe 6]]-Table1[[#This Row],[Annexe 7]]</f>
        <v>0</v>
      </c>
    </row>
    <row r="48" spans="1:17">
      <c r="A48" s="596">
        <v>612027</v>
      </c>
      <c r="B48" s="596" t="s">
        <v>145</v>
      </c>
      <c r="C48" s="624">
        <v>4653.8999999999996</v>
      </c>
      <c r="D48" s="624">
        <v>0</v>
      </c>
      <c r="E48" s="624">
        <f>Table1[[#This Row],[Charges 2019]]-D48</f>
        <v>4653.8999999999996</v>
      </c>
      <c r="F48" s="624">
        <f>IF(ISERROR(VLOOKUP(Table1[[#This Row],[Compte]],#REF!,4,FALSE))=FALSE,VLOOKUP(Table1[[#This Row],[Compte]],#REF!,4,FALSE),0)</f>
        <v>0</v>
      </c>
      <c r="G48" s="718">
        <f>IF(ISERROR(VLOOKUP(Table1[[#This Row],[Compte]],'Annexe 5 - CGAFE'!A:D,4,FALSE))=FALSE,VLOOKUP(Table1[[#This Row],[Compte]],'Annexe 5 - CGAFE'!A:D,4,FALSE),0)</f>
        <v>4653.8999999999996</v>
      </c>
      <c r="H48" s="624">
        <f>IF(ISERROR(VLOOKUP(Table1[[#This Row],[Compte]],'Annexe 6 - CNG'!A:D,4,FALSE))=FALSE,VLOOKUP(Table1[[#This Row],[Compte]],'Annexe 6 - CNG'!A:D,4,FALSE),0)</f>
        <v>0</v>
      </c>
      <c r="I48" s="624">
        <f>IF(ISERROR(VLOOKUP(Table1[[#This Row],[Compte]],'Annexe 7 - CNR'!A:D,4,FALSE))=FALSE,VLOOKUP(Table1[[#This Row],[Compte]],'Annexe 7 - CNR'!A:D,4,FALSE),0)</f>
        <v>0</v>
      </c>
      <c r="J48" s="624">
        <f>Table1[[#This Row],[2019 - hors invest]]-Table1[[#This Row],[Annexe 4]]-Table1[[#This Row],[Annexe 5]]-Table1[[#This Row],[Annexe 6]]-Table1[[#This Row],[Annexe 7]]</f>
        <v>0</v>
      </c>
    </row>
    <row r="49" spans="1:10">
      <c r="A49" s="596">
        <v>613001</v>
      </c>
      <c r="B49" s="596" t="s">
        <v>214</v>
      </c>
      <c r="C49" s="624">
        <v>187509.09</v>
      </c>
      <c r="D49" s="624">
        <v>4950</v>
      </c>
      <c r="E49" s="624">
        <f>Table1[[#This Row],[Charges 2019]]-D49</f>
        <v>182559.09</v>
      </c>
      <c r="F49" s="624">
        <f>IF(ISERROR(VLOOKUP(Table1[[#This Row],[Compte]],#REF!,4,FALSE))=FALSE,VLOOKUP(Table1[[#This Row],[Compte]],#REF!,4,FALSE),0)</f>
        <v>0</v>
      </c>
      <c r="G49" s="718">
        <f>IF(ISERROR(VLOOKUP(Table1[[#This Row],[Compte]],'Annexe 5 - CGAFE'!A:D,4,FALSE))=FALSE,VLOOKUP(Table1[[#This Row],[Compte]],'Annexe 5 - CGAFE'!A:D,4,FALSE),0)</f>
        <v>0</v>
      </c>
      <c r="H49" s="624">
        <f>IF(ISERROR(VLOOKUP(Table1[[#This Row],[Compte]],'Annexe 6 - CNG'!A:D,4,FALSE))=FALSE,VLOOKUP(Table1[[#This Row],[Compte]],'Annexe 6 - CNG'!A:D,4,FALSE),0)</f>
        <v>182559.09</v>
      </c>
      <c r="I49" s="624">
        <f>IF(ISERROR(VLOOKUP(Table1[[#This Row],[Compte]],'Annexe 7 - CNR'!A:D,4,FALSE))=FALSE,VLOOKUP(Table1[[#This Row],[Compte]],'Annexe 7 - CNR'!A:D,4,FALSE),0)</f>
        <v>0</v>
      </c>
      <c r="J49" s="624">
        <f>Table1[[#This Row],[2019 - hors invest]]-Table1[[#This Row],[Annexe 4]]-Table1[[#This Row],[Annexe 5]]-Table1[[#This Row],[Annexe 6]]-Table1[[#This Row],[Annexe 7]]</f>
        <v>0</v>
      </c>
    </row>
    <row r="50" spans="1:10">
      <c r="A50" s="596">
        <v>613002</v>
      </c>
      <c r="B50" s="596" t="s">
        <v>147</v>
      </c>
      <c r="C50" s="624">
        <v>158257.35999999999</v>
      </c>
      <c r="D50" s="624">
        <v>0</v>
      </c>
      <c r="E50" s="624">
        <f>Table1[[#This Row],[Charges 2019]]-D50</f>
        <v>158257.35999999999</v>
      </c>
      <c r="F50" s="624">
        <f>IF(ISERROR(VLOOKUP(Table1[[#This Row],[Compte]],#REF!,4,FALSE))=FALSE,VLOOKUP(Table1[[#This Row],[Compte]],#REF!,4,FALSE),0)</f>
        <v>0</v>
      </c>
      <c r="G50" s="718">
        <f>IF(ISERROR(VLOOKUP(Table1[[#This Row],[Compte]],'Annexe 5 - CGAFE'!A:D,4,FALSE))=FALSE,VLOOKUP(Table1[[#This Row],[Compte]],'Annexe 5 - CGAFE'!A:D,4,FALSE),0)</f>
        <v>158257.35999999999</v>
      </c>
      <c r="H50" s="624">
        <f>IF(ISERROR(VLOOKUP(Table1[[#This Row],[Compte]],'Annexe 6 - CNG'!A:D,4,FALSE))=FALSE,VLOOKUP(Table1[[#This Row],[Compte]],'Annexe 6 - CNG'!A:D,4,FALSE),0)</f>
        <v>0</v>
      </c>
      <c r="I50" s="624">
        <f>IF(ISERROR(VLOOKUP(Table1[[#This Row],[Compte]],'Annexe 7 - CNR'!A:D,4,FALSE))=FALSE,VLOOKUP(Table1[[#This Row],[Compte]],'Annexe 7 - CNR'!A:D,4,FALSE),0)</f>
        <v>0</v>
      </c>
      <c r="J50" s="624">
        <f>Table1[[#This Row],[2019 - hors invest]]-Table1[[#This Row],[Annexe 4]]-Table1[[#This Row],[Annexe 5]]-Table1[[#This Row],[Annexe 6]]-Table1[[#This Row],[Annexe 7]]</f>
        <v>0</v>
      </c>
    </row>
    <row r="51" spans="1:10">
      <c r="A51" s="596">
        <v>613003</v>
      </c>
      <c r="B51" s="596" t="s">
        <v>148</v>
      </c>
      <c r="C51" s="624">
        <v>25</v>
      </c>
      <c r="D51" s="624">
        <v>0</v>
      </c>
      <c r="E51" s="624">
        <f>Table1[[#This Row],[Charges 2019]]-D51</f>
        <v>25</v>
      </c>
      <c r="F51" s="624">
        <f>IF(ISERROR(VLOOKUP(Table1[[#This Row],[Compte]],#REF!,4,FALSE))=FALSE,VLOOKUP(Table1[[#This Row],[Compte]],#REF!,4,FALSE),0)</f>
        <v>0</v>
      </c>
      <c r="G51" s="718">
        <f>IF(ISERROR(VLOOKUP(Table1[[#This Row],[Compte]],'Annexe 5 - CGAFE'!A:D,4,FALSE))=FALSE,VLOOKUP(Table1[[#This Row],[Compte]],'Annexe 5 - CGAFE'!A:D,4,FALSE),0)</f>
        <v>25</v>
      </c>
      <c r="H51" s="624">
        <f>IF(ISERROR(VLOOKUP(Table1[[#This Row],[Compte]],'Annexe 6 - CNG'!A:D,4,FALSE))=FALSE,VLOOKUP(Table1[[#This Row],[Compte]],'Annexe 6 - CNG'!A:D,4,FALSE),0)</f>
        <v>0</v>
      </c>
      <c r="I51" s="624">
        <f>IF(ISERROR(VLOOKUP(Table1[[#This Row],[Compte]],'Annexe 7 - CNR'!A:D,4,FALSE))=FALSE,VLOOKUP(Table1[[#This Row],[Compte]],'Annexe 7 - CNR'!A:D,4,FALSE),0)</f>
        <v>0</v>
      </c>
      <c r="J51" s="624">
        <f>Table1[[#This Row],[2019 - hors invest]]-Table1[[#This Row],[Annexe 4]]-Table1[[#This Row],[Annexe 5]]-Table1[[#This Row],[Annexe 6]]-Table1[[#This Row],[Annexe 7]]</f>
        <v>0</v>
      </c>
    </row>
    <row r="52" spans="1:10">
      <c r="A52" s="596">
        <v>613004</v>
      </c>
      <c r="B52" s="596" t="s">
        <v>166</v>
      </c>
      <c r="C52" s="624">
        <v>372905.32</v>
      </c>
      <c r="D52" s="624">
        <v>8834</v>
      </c>
      <c r="E52" s="624">
        <f>Table1[[#This Row],[Charges 2019]]-D52</f>
        <v>364071.32</v>
      </c>
      <c r="F52" s="624">
        <f>IF(ISERROR(VLOOKUP(Table1[[#This Row],[Compte]],#REF!,4,FALSE))=FALSE,VLOOKUP(Table1[[#This Row],[Compte]],#REF!,4,FALSE),0)</f>
        <v>0</v>
      </c>
      <c r="G52" s="718">
        <f>IF(ISERROR(VLOOKUP(Table1[[#This Row],[Compte]],'Annexe 5 - CGAFE'!A:D,4,FALSE))=FALSE,VLOOKUP(Table1[[#This Row],[Compte]],'Annexe 5 - CGAFE'!A:D,4,FALSE),0)</f>
        <v>364071.32</v>
      </c>
      <c r="H52" s="624">
        <f>IF(ISERROR(VLOOKUP(Table1[[#This Row],[Compte]],'Annexe 6 - CNG'!A:D,4,FALSE))=FALSE,VLOOKUP(Table1[[#This Row],[Compte]],'Annexe 6 - CNG'!A:D,4,FALSE),0)</f>
        <v>0</v>
      </c>
      <c r="I52" s="624">
        <f>IF(ISERROR(VLOOKUP(Table1[[#This Row],[Compte]],'Annexe 7 - CNR'!A:D,4,FALSE))=FALSE,VLOOKUP(Table1[[#This Row],[Compte]],'Annexe 7 - CNR'!A:D,4,FALSE),0)</f>
        <v>0</v>
      </c>
      <c r="J52" s="624">
        <f>Table1[[#This Row],[2019 - hors invest]]-Table1[[#This Row],[Annexe 4]]-Table1[[#This Row],[Annexe 5]]-Table1[[#This Row],[Annexe 6]]-Table1[[#This Row],[Annexe 7]]</f>
        <v>0</v>
      </c>
    </row>
    <row r="53" spans="1:10">
      <c r="A53" s="596">
        <v>613005</v>
      </c>
      <c r="B53" s="596" t="s">
        <v>130</v>
      </c>
      <c r="C53" s="624">
        <v>333798.87</v>
      </c>
      <c r="D53" s="624">
        <v>10217.470000000001</v>
      </c>
      <c r="E53" s="624">
        <f>Table1[[#This Row],[Charges 2019]]-D53</f>
        <v>323581.40000000002</v>
      </c>
      <c r="F53" s="624">
        <f>IF(ISERROR(VLOOKUP(Table1[[#This Row],[Compte]],#REF!,4,FALSE))=FALSE,VLOOKUP(Table1[[#This Row],[Compte]],#REF!,4,FALSE),0)</f>
        <v>0</v>
      </c>
      <c r="G53" s="718">
        <f>IF(ISERROR(VLOOKUP(Table1[[#This Row],[Compte]],'Annexe 5 - CGAFE'!A:D,4,FALSE))=FALSE,VLOOKUP(Table1[[#This Row],[Compte]],'Annexe 5 - CGAFE'!A:D,4,FALSE),0)</f>
        <v>0</v>
      </c>
      <c r="H53" s="624">
        <f>IF(ISERROR(VLOOKUP(Table1[[#This Row],[Compte]],'Annexe 6 - CNG'!A:D,4,FALSE))=FALSE,VLOOKUP(Table1[[#This Row],[Compte]],'Annexe 6 - CNG'!A:D,4,FALSE),0)</f>
        <v>0</v>
      </c>
      <c r="I53" s="624">
        <f>IF(ISERROR(VLOOKUP(Table1[[#This Row],[Compte]],'Annexe 7 - CNR'!A:D,4,FALSE))=FALSE,VLOOKUP(Table1[[#This Row],[Compte]],'Annexe 7 - CNR'!A:D,4,FALSE),0)</f>
        <v>0</v>
      </c>
      <c r="J53" s="624">
        <f>Table1[[#This Row],[2019 - hors invest]]-Table1[[#This Row],[Annexe 4]]-Table1[[#This Row],[Annexe 5]]-Table1[[#This Row],[Annexe 6]]-Table1[[#This Row],[Annexe 7]]</f>
        <v>323581.40000000002</v>
      </c>
    </row>
    <row r="54" spans="1:10">
      <c r="A54" s="596">
        <v>613006</v>
      </c>
      <c r="B54" s="596" t="s">
        <v>266</v>
      </c>
      <c r="C54" s="624">
        <v>24090</v>
      </c>
      <c r="D54" s="624">
        <v>0</v>
      </c>
      <c r="E54" s="624">
        <f>Table1[[#This Row],[Charges 2019]]-D54</f>
        <v>24090</v>
      </c>
      <c r="F54" s="624">
        <f>IF(ISERROR(VLOOKUP(Table1[[#This Row],[Compte]],#REF!,4,FALSE))=FALSE,VLOOKUP(Table1[[#This Row],[Compte]],#REF!,4,FALSE),0)</f>
        <v>0</v>
      </c>
      <c r="G54" s="718">
        <f>IF(ISERROR(VLOOKUP(Table1[[#This Row],[Compte]],'Annexe 5 - CGAFE'!A:D,4,FALSE))=FALSE,VLOOKUP(Table1[[#This Row],[Compte]],'Annexe 5 - CGAFE'!A:D,4,FALSE),0)</f>
        <v>24090</v>
      </c>
      <c r="H54" s="624">
        <f>IF(ISERROR(VLOOKUP(Table1[[#This Row],[Compte]],'Annexe 6 - CNG'!A:D,4,FALSE))=FALSE,VLOOKUP(Table1[[#This Row],[Compte]],'Annexe 6 - CNG'!A:D,4,FALSE),0)</f>
        <v>0</v>
      </c>
      <c r="I54" s="624">
        <f>IF(ISERROR(VLOOKUP(Table1[[#This Row],[Compte]],'Annexe 7 - CNR'!A:D,4,FALSE))=FALSE,VLOOKUP(Table1[[#This Row],[Compte]],'Annexe 7 - CNR'!A:D,4,FALSE),0)</f>
        <v>0</v>
      </c>
      <c r="J54" s="624">
        <f>Table1[[#This Row],[2019 - hors invest]]-Table1[[#This Row],[Annexe 4]]-Table1[[#This Row],[Annexe 5]]-Table1[[#This Row],[Annexe 6]]-Table1[[#This Row],[Annexe 7]]</f>
        <v>0</v>
      </c>
    </row>
    <row r="55" spans="1:10">
      <c r="A55" s="596">
        <v>613007</v>
      </c>
      <c r="B55" s="596" t="s">
        <v>48</v>
      </c>
      <c r="C55" s="624">
        <v>342397.18</v>
      </c>
      <c r="D55" s="624">
        <v>0</v>
      </c>
      <c r="E55" s="624">
        <f>Table1[[#This Row],[Charges 2019]]-D55</f>
        <v>342397.18</v>
      </c>
      <c r="F55" s="624">
        <f>IF(ISERROR(VLOOKUP(Table1[[#This Row],[Compte]],#REF!,4,FALSE))=FALSE,VLOOKUP(Table1[[#This Row],[Compte]],#REF!,4,FALSE),0)</f>
        <v>0</v>
      </c>
      <c r="G55" s="718">
        <f>IF(ISERROR(VLOOKUP(Table1[[#This Row],[Compte]],'Annexe 5 - CGAFE'!A:D,4,FALSE))=FALSE,VLOOKUP(Table1[[#This Row],[Compte]],'Annexe 5 - CGAFE'!A:D,4,FALSE),0)</f>
        <v>342397.18</v>
      </c>
      <c r="H55" s="624">
        <f>IF(ISERROR(VLOOKUP(Table1[[#This Row],[Compte]],'Annexe 6 - CNG'!A:D,4,FALSE))=FALSE,VLOOKUP(Table1[[#This Row],[Compte]],'Annexe 6 - CNG'!A:D,4,FALSE),0)</f>
        <v>0</v>
      </c>
      <c r="I55" s="624">
        <f>IF(ISERROR(VLOOKUP(Table1[[#This Row],[Compte]],'Annexe 7 - CNR'!A:D,4,FALSE))=FALSE,VLOOKUP(Table1[[#This Row],[Compte]],'Annexe 7 - CNR'!A:D,4,FALSE),0)</f>
        <v>0</v>
      </c>
      <c r="J55" s="624">
        <f>Table1[[#This Row],[2019 - hors invest]]-Table1[[#This Row],[Annexe 4]]-Table1[[#This Row],[Annexe 5]]-Table1[[#This Row],[Annexe 6]]-Table1[[#This Row],[Annexe 7]]</f>
        <v>0</v>
      </c>
    </row>
    <row r="56" spans="1:10">
      <c r="A56" s="596">
        <v>613009</v>
      </c>
      <c r="B56" s="596" t="s">
        <v>167</v>
      </c>
      <c r="C56" s="624">
        <v>2114235.7999999998</v>
      </c>
      <c r="D56" s="624">
        <v>349606.21</v>
      </c>
      <c r="E56" s="624">
        <f>Table1[[#This Row],[Charges 2019]]-D56</f>
        <v>1764629.5899999999</v>
      </c>
      <c r="F56" s="624">
        <f>IF(ISERROR(VLOOKUP(Table1[[#This Row],[Compte]],#REF!,4,FALSE))=FALSE,VLOOKUP(Table1[[#This Row],[Compte]],#REF!,4,FALSE),0)</f>
        <v>0</v>
      </c>
      <c r="G56" s="718">
        <f>IF(ISERROR(VLOOKUP(Table1[[#This Row],[Compte]],'Annexe 5 - CGAFE'!A:D,4,FALSE))=FALSE,VLOOKUP(Table1[[#This Row],[Compte]],'Annexe 5 - CGAFE'!A:D,4,FALSE),0)</f>
        <v>1764629.5899999999</v>
      </c>
      <c r="H56" s="624">
        <f>IF(ISERROR(VLOOKUP(Table1[[#This Row],[Compte]],'Annexe 6 - CNG'!A:D,4,FALSE))=FALSE,VLOOKUP(Table1[[#This Row],[Compte]],'Annexe 6 - CNG'!A:D,4,FALSE),0)</f>
        <v>0</v>
      </c>
      <c r="I56" s="624">
        <f>IF(ISERROR(VLOOKUP(Table1[[#This Row],[Compte]],'Annexe 7 - CNR'!A:D,4,FALSE))=FALSE,VLOOKUP(Table1[[#This Row],[Compte]],'Annexe 7 - CNR'!A:D,4,FALSE),0)</f>
        <v>0</v>
      </c>
      <c r="J56" s="624">
        <f>Table1[[#This Row],[2019 - hors invest]]-Table1[[#This Row],[Annexe 4]]-Table1[[#This Row],[Annexe 5]]-Table1[[#This Row],[Annexe 6]]-Table1[[#This Row],[Annexe 7]]</f>
        <v>0</v>
      </c>
    </row>
    <row r="57" spans="1:10">
      <c r="A57" s="596">
        <v>613011</v>
      </c>
      <c r="B57" s="596" t="s">
        <v>230</v>
      </c>
      <c r="C57" s="624">
        <v>17168.259999999998</v>
      </c>
      <c r="D57" s="624">
        <v>0</v>
      </c>
      <c r="E57" s="624">
        <f>Table1[[#This Row],[Charges 2019]]-D57</f>
        <v>17168.259999999998</v>
      </c>
      <c r="F57" s="624">
        <f>IF(ISERROR(VLOOKUP(Table1[[#This Row],[Compte]],#REF!,4,FALSE))=FALSE,VLOOKUP(Table1[[#This Row],[Compte]],#REF!,4,FALSE),0)</f>
        <v>0</v>
      </c>
      <c r="G57" s="718">
        <f>IF(ISERROR(VLOOKUP(Table1[[#This Row],[Compte]],'Annexe 5 - CGAFE'!A:D,4,FALSE))=FALSE,VLOOKUP(Table1[[#This Row],[Compte]],'Annexe 5 - CGAFE'!A:D,4,FALSE),0)</f>
        <v>0</v>
      </c>
      <c r="H57" s="624">
        <f>IF(ISERROR(VLOOKUP(Table1[[#This Row],[Compte]],'Annexe 6 - CNG'!A:D,4,FALSE))=FALSE,VLOOKUP(Table1[[#This Row],[Compte]],'Annexe 6 - CNG'!A:D,4,FALSE),0)</f>
        <v>17168.259999999998</v>
      </c>
      <c r="I57" s="624">
        <f>IF(ISERROR(VLOOKUP(Table1[[#This Row],[Compte]],'Annexe 7 - CNR'!A:D,4,FALSE))=FALSE,VLOOKUP(Table1[[#This Row],[Compte]],'Annexe 7 - CNR'!A:D,4,FALSE),0)</f>
        <v>0</v>
      </c>
      <c r="J57" s="624">
        <f>Table1[[#This Row],[2019 - hors invest]]-Table1[[#This Row],[Annexe 4]]-Table1[[#This Row],[Annexe 5]]-Table1[[#This Row],[Annexe 6]]-Table1[[#This Row],[Annexe 7]]</f>
        <v>0</v>
      </c>
    </row>
    <row r="58" spans="1:10">
      <c r="A58" s="596">
        <v>613013</v>
      </c>
      <c r="B58" s="596" t="s">
        <v>231</v>
      </c>
      <c r="C58" s="624">
        <v>25000</v>
      </c>
      <c r="D58" s="624">
        <v>0</v>
      </c>
      <c r="E58" s="624">
        <f>Table1[[#This Row],[Charges 2019]]-D58</f>
        <v>25000</v>
      </c>
      <c r="F58" s="624">
        <f>IF(ISERROR(VLOOKUP(Table1[[#This Row],[Compte]],#REF!,4,FALSE))=FALSE,VLOOKUP(Table1[[#This Row],[Compte]],#REF!,4,FALSE),0)</f>
        <v>0</v>
      </c>
      <c r="G58" s="718">
        <f>IF(ISERROR(VLOOKUP(Table1[[#This Row],[Compte]],'Annexe 5 - CGAFE'!A:D,4,FALSE))=FALSE,VLOOKUP(Table1[[#This Row],[Compte]],'Annexe 5 - CGAFE'!A:D,4,FALSE),0)</f>
        <v>0</v>
      </c>
      <c r="H58" s="624">
        <f>IF(ISERROR(VLOOKUP(Table1[[#This Row],[Compte]],'Annexe 6 - CNG'!A:D,4,FALSE))=FALSE,VLOOKUP(Table1[[#This Row],[Compte]],'Annexe 6 - CNG'!A:D,4,FALSE),0)</f>
        <v>25000</v>
      </c>
      <c r="I58" s="624">
        <f>IF(ISERROR(VLOOKUP(Table1[[#This Row],[Compte]],'Annexe 7 - CNR'!A:D,4,FALSE))=FALSE,VLOOKUP(Table1[[#This Row],[Compte]],'Annexe 7 - CNR'!A:D,4,FALSE),0)</f>
        <v>0</v>
      </c>
      <c r="J58" s="624">
        <f>Table1[[#This Row],[2019 - hors invest]]-Table1[[#This Row],[Annexe 4]]-Table1[[#This Row],[Annexe 5]]-Table1[[#This Row],[Annexe 6]]-Table1[[#This Row],[Annexe 7]]</f>
        <v>0</v>
      </c>
    </row>
    <row r="59" spans="1:10">
      <c r="A59" s="596">
        <v>613019</v>
      </c>
      <c r="B59" s="596" t="s">
        <v>232</v>
      </c>
      <c r="C59" s="624">
        <v>662.37</v>
      </c>
      <c r="D59" s="624">
        <v>0</v>
      </c>
      <c r="E59" s="624">
        <f>Table1[[#This Row],[Charges 2019]]-D59</f>
        <v>662.37</v>
      </c>
      <c r="F59" s="624">
        <f>IF(ISERROR(VLOOKUP(Table1[[#This Row],[Compte]],#REF!,4,FALSE))=FALSE,VLOOKUP(Table1[[#This Row],[Compte]],#REF!,4,FALSE),0)</f>
        <v>0</v>
      </c>
      <c r="G59" s="718">
        <f>IF(ISERROR(VLOOKUP(Table1[[#This Row],[Compte]],'Annexe 5 - CGAFE'!A:D,4,FALSE))=FALSE,VLOOKUP(Table1[[#This Row],[Compte]],'Annexe 5 - CGAFE'!A:D,4,FALSE),0)</f>
        <v>0</v>
      </c>
      <c r="H59" s="624">
        <f>IF(ISERROR(VLOOKUP(Table1[[#This Row],[Compte]],'Annexe 6 - CNG'!A:D,4,FALSE))=FALSE,VLOOKUP(Table1[[#This Row],[Compte]],'Annexe 6 - CNG'!A:D,4,FALSE),0)</f>
        <v>662.37</v>
      </c>
      <c r="I59" s="624">
        <f>IF(ISERROR(VLOOKUP(Table1[[#This Row],[Compte]],'Annexe 7 - CNR'!A:D,4,FALSE))=FALSE,VLOOKUP(Table1[[#This Row],[Compte]],'Annexe 7 - CNR'!A:D,4,FALSE),0)</f>
        <v>0</v>
      </c>
      <c r="J59" s="624">
        <f>Table1[[#This Row],[2019 - hors invest]]-Table1[[#This Row],[Annexe 4]]-Table1[[#This Row],[Annexe 5]]-Table1[[#This Row],[Annexe 6]]-Table1[[#This Row],[Annexe 7]]</f>
        <v>0</v>
      </c>
    </row>
    <row r="60" spans="1:10">
      <c r="A60" s="596">
        <v>613021</v>
      </c>
      <c r="B60" s="596" t="s">
        <v>133</v>
      </c>
      <c r="C60" s="624">
        <v>158210.57</v>
      </c>
      <c r="D60" s="624">
        <v>0</v>
      </c>
      <c r="E60" s="624">
        <f>Table1[[#This Row],[Charges 2019]]-D60</f>
        <v>158210.57</v>
      </c>
      <c r="F60" s="624">
        <f>IF(ISERROR(VLOOKUP(Table1[[#This Row],[Compte]],#REF!,4,FALSE))=FALSE,VLOOKUP(Table1[[#This Row],[Compte]],#REF!,4,FALSE),0)</f>
        <v>0</v>
      </c>
      <c r="G60" s="718">
        <f>IF(ISERROR(VLOOKUP(Table1[[#This Row],[Compte]],'Annexe 5 - CGAFE'!A:D,4,FALSE))=FALSE,VLOOKUP(Table1[[#This Row],[Compte]],'Annexe 5 - CGAFE'!A:D,4,FALSE),0)</f>
        <v>0</v>
      </c>
      <c r="H60" s="624">
        <f>IF(ISERROR(VLOOKUP(Table1[[#This Row],[Compte]],'Annexe 6 - CNG'!A:D,4,FALSE))=FALSE,VLOOKUP(Table1[[#This Row],[Compte]],'Annexe 6 - CNG'!A:D,4,FALSE),0)</f>
        <v>0</v>
      </c>
      <c r="I60" s="624">
        <f>IF(ISERROR(VLOOKUP(Table1[[#This Row],[Compte]],'Annexe 7 - CNR'!A:D,4,FALSE))=FALSE,VLOOKUP(Table1[[#This Row],[Compte]],'Annexe 7 - CNR'!A:D,4,FALSE),0)</f>
        <v>0</v>
      </c>
      <c r="J60" s="624">
        <f>Table1[[#This Row],[2019 - hors invest]]-Table1[[#This Row],[Annexe 4]]-Table1[[#This Row],[Annexe 5]]-Table1[[#This Row],[Annexe 6]]-Table1[[#This Row],[Annexe 7]]</f>
        <v>158210.57</v>
      </c>
    </row>
    <row r="61" spans="1:10">
      <c r="A61" s="596">
        <v>613022</v>
      </c>
      <c r="B61" s="596" t="s">
        <v>134</v>
      </c>
      <c r="C61" s="624">
        <v>223777.14</v>
      </c>
      <c r="D61" s="624">
        <v>5728.67</v>
      </c>
      <c r="E61" s="624">
        <f>Table1[[#This Row],[Charges 2019]]-D61</f>
        <v>218048.47</v>
      </c>
      <c r="F61" s="624">
        <f>IF(ISERROR(VLOOKUP(Table1[[#This Row],[Compte]],#REF!,4,FALSE))=FALSE,VLOOKUP(Table1[[#This Row],[Compte]],#REF!,4,FALSE),0)</f>
        <v>0</v>
      </c>
      <c r="G61" s="718">
        <f>IF(ISERROR(VLOOKUP(Table1[[#This Row],[Compte]],'Annexe 5 - CGAFE'!A:D,4,FALSE))=FALSE,VLOOKUP(Table1[[#This Row],[Compte]],'Annexe 5 - CGAFE'!A:D,4,FALSE),0)</f>
        <v>0</v>
      </c>
      <c r="H61" s="624">
        <f>IF(ISERROR(VLOOKUP(Table1[[#This Row],[Compte]],'Annexe 6 - CNG'!A:D,4,FALSE))=FALSE,VLOOKUP(Table1[[#This Row],[Compte]],'Annexe 6 - CNG'!A:D,4,FALSE),0)</f>
        <v>0</v>
      </c>
      <c r="I61" s="624">
        <f>IF(ISERROR(VLOOKUP(Table1[[#This Row],[Compte]],'Annexe 7 - CNR'!A:D,4,FALSE))=FALSE,VLOOKUP(Table1[[#This Row],[Compte]],'Annexe 7 - CNR'!A:D,4,FALSE),0)</f>
        <v>0</v>
      </c>
      <c r="J61" s="624">
        <f>Table1[[#This Row],[2019 - hors invest]]-Table1[[#This Row],[Annexe 4]]-Table1[[#This Row],[Annexe 5]]-Table1[[#This Row],[Annexe 6]]-Table1[[#This Row],[Annexe 7]]</f>
        <v>218048.47</v>
      </c>
    </row>
    <row r="62" spans="1:10">
      <c r="A62" s="596">
        <v>613024</v>
      </c>
      <c r="B62" s="596" t="s">
        <v>135</v>
      </c>
      <c r="C62" s="624">
        <v>2884040.19</v>
      </c>
      <c r="D62" s="624">
        <v>0</v>
      </c>
      <c r="E62" s="624">
        <f>Table1[[#This Row],[Charges 2019]]-D62</f>
        <v>2884040.19</v>
      </c>
      <c r="F62" s="624">
        <f>IF(ISERROR(VLOOKUP(Table1[[#This Row],[Compte]],#REF!,4,FALSE))=FALSE,VLOOKUP(Table1[[#This Row],[Compte]],#REF!,4,FALSE),0)</f>
        <v>0</v>
      </c>
      <c r="G62" s="718">
        <f>IF(ISERROR(VLOOKUP(Table1[[#This Row],[Compte]],'Annexe 5 - CGAFE'!A:D,4,FALSE))=FALSE,VLOOKUP(Table1[[#This Row],[Compte]],'Annexe 5 - CGAFE'!A:D,4,FALSE),0)</f>
        <v>0</v>
      </c>
      <c r="H62" s="624">
        <f>IF(ISERROR(VLOOKUP(Table1[[#This Row],[Compte]],'Annexe 6 - CNG'!A:D,4,FALSE))=FALSE,VLOOKUP(Table1[[#This Row],[Compte]],'Annexe 6 - CNG'!A:D,4,FALSE),0)</f>
        <v>0</v>
      </c>
      <c r="I62" s="624">
        <f>IF(ISERROR(VLOOKUP(Table1[[#This Row],[Compte]],'Annexe 7 - CNR'!A:D,4,FALSE))=FALSE,VLOOKUP(Table1[[#This Row],[Compte]],'Annexe 7 - CNR'!A:D,4,FALSE),0)</f>
        <v>0</v>
      </c>
      <c r="J62" s="624">
        <f>Table1[[#This Row],[2019 - hors invest]]-Table1[[#This Row],[Annexe 4]]-Table1[[#This Row],[Annexe 5]]-Table1[[#This Row],[Annexe 6]]-Table1[[#This Row],[Annexe 7]]</f>
        <v>2884040.19</v>
      </c>
    </row>
    <row r="63" spans="1:10">
      <c r="A63" s="596">
        <v>613029</v>
      </c>
      <c r="B63" s="596" t="s">
        <v>136</v>
      </c>
      <c r="C63" s="624">
        <v>19422.099999999999</v>
      </c>
      <c r="D63" s="624">
        <v>132.27000000000001</v>
      </c>
      <c r="E63" s="624">
        <f>Table1[[#This Row],[Charges 2019]]-D63</f>
        <v>19289.829999999998</v>
      </c>
      <c r="F63" s="624">
        <f>IF(ISERROR(VLOOKUP(Table1[[#This Row],[Compte]],#REF!,4,FALSE))=FALSE,VLOOKUP(Table1[[#This Row],[Compte]],#REF!,4,FALSE),0)</f>
        <v>0</v>
      </c>
      <c r="G63" s="718">
        <f>IF(ISERROR(VLOOKUP(Table1[[#This Row],[Compte]],'Annexe 5 - CGAFE'!A:D,4,FALSE))=FALSE,VLOOKUP(Table1[[#This Row],[Compte]],'Annexe 5 - CGAFE'!A:D,4,FALSE),0)</f>
        <v>0</v>
      </c>
      <c r="H63" s="624">
        <f>IF(ISERROR(VLOOKUP(Table1[[#This Row],[Compte]],'Annexe 6 - CNG'!A:D,4,FALSE))=FALSE,VLOOKUP(Table1[[#This Row],[Compte]],'Annexe 6 - CNG'!A:D,4,FALSE),0)</f>
        <v>0</v>
      </c>
      <c r="I63" s="624">
        <f>IF(ISERROR(VLOOKUP(Table1[[#This Row],[Compte]],'Annexe 7 - CNR'!A:D,4,FALSE))=FALSE,VLOOKUP(Table1[[#This Row],[Compte]],'Annexe 7 - CNR'!A:D,4,FALSE),0)</f>
        <v>0</v>
      </c>
      <c r="J63" s="624">
        <f>Table1[[#This Row],[2019 - hors invest]]-Table1[[#This Row],[Annexe 4]]-Table1[[#This Row],[Annexe 5]]-Table1[[#This Row],[Annexe 6]]-Table1[[#This Row],[Annexe 7]]</f>
        <v>19289.829999999998</v>
      </c>
    </row>
    <row r="64" spans="1:10">
      <c r="A64" s="596">
        <v>613030</v>
      </c>
      <c r="B64" s="596" t="s">
        <v>215</v>
      </c>
      <c r="C64" s="624">
        <v>1400915.13</v>
      </c>
      <c r="D64" s="624">
        <v>0</v>
      </c>
      <c r="E64" s="624">
        <f>Table1[[#This Row],[Charges 2019]]-D64</f>
        <v>1400915.13</v>
      </c>
      <c r="F64" s="624">
        <f>IF(ISERROR(VLOOKUP(Table1[[#This Row],[Compte]],#REF!,4,FALSE))=FALSE,VLOOKUP(Table1[[#This Row],[Compte]],#REF!,4,FALSE),0)</f>
        <v>0</v>
      </c>
      <c r="G64" s="718">
        <f>IF(ISERROR(VLOOKUP(Table1[[#This Row],[Compte]],'Annexe 5 - CGAFE'!A:D,4,FALSE))=FALSE,VLOOKUP(Table1[[#This Row],[Compte]],'Annexe 5 - CGAFE'!A:D,4,FALSE),0)</f>
        <v>1400915.13</v>
      </c>
      <c r="H64" s="624">
        <f>IF(ISERROR(VLOOKUP(Table1[[#This Row],[Compte]],'Annexe 6 - CNG'!A:D,4,FALSE))=FALSE,VLOOKUP(Table1[[#This Row],[Compte]],'Annexe 6 - CNG'!A:D,4,FALSE),0)</f>
        <v>0</v>
      </c>
      <c r="I64" s="624">
        <f>IF(ISERROR(VLOOKUP(Table1[[#This Row],[Compte]],'Annexe 7 - CNR'!A:D,4,FALSE))=FALSE,VLOOKUP(Table1[[#This Row],[Compte]],'Annexe 7 - CNR'!A:D,4,FALSE),0)</f>
        <v>0</v>
      </c>
      <c r="J64" s="624">
        <f>Table1[[#This Row],[2019 - hors invest]]-Table1[[#This Row],[Annexe 4]]-Table1[[#This Row],[Annexe 5]]-Table1[[#This Row],[Annexe 6]]-Table1[[#This Row],[Annexe 7]]</f>
        <v>0</v>
      </c>
    </row>
    <row r="65" spans="1:10">
      <c r="A65" s="596">
        <v>613031</v>
      </c>
      <c r="B65" s="596" t="s">
        <v>168</v>
      </c>
      <c r="C65" s="624">
        <v>25461.8</v>
      </c>
      <c r="D65" s="624">
        <v>1086.0899999999999</v>
      </c>
      <c r="E65" s="624">
        <f>Table1[[#This Row],[Charges 2019]]-D65</f>
        <v>24375.71</v>
      </c>
      <c r="F65" s="624">
        <f>IF(ISERROR(VLOOKUP(Table1[[#This Row],[Compte]],#REF!,4,FALSE))=FALSE,VLOOKUP(Table1[[#This Row],[Compte]],#REF!,4,FALSE),0)</f>
        <v>0</v>
      </c>
      <c r="G65" s="718">
        <f>IF(ISERROR(VLOOKUP(Table1[[#This Row],[Compte]],'Annexe 5 - CGAFE'!A:D,4,FALSE))=FALSE,VLOOKUP(Table1[[#This Row],[Compte]],'Annexe 5 - CGAFE'!A:D,4,FALSE),0)</f>
        <v>24375.71</v>
      </c>
      <c r="H65" s="624">
        <f>IF(ISERROR(VLOOKUP(Table1[[#This Row],[Compte]],'Annexe 6 - CNG'!A:D,4,FALSE))=FALSE,VLOOKUP(Table1[[#This Row],[Compte]],'Annexe 6 - CNG'!A:D,4,FALSE),0)</f>
        <v>0</v>
      </c>
      <c r="I65" s="624">
        <f>IF(ISERROR(VLOOKUP(Table1[[#This Row],[Compte]],'Annexe 7 - CNR'!A:D,4,FALSE))=FALSE,VLOOKUP(Table1[[#This Row],[Compte]],'Annexe 7 - CNR'!A:D,4,FALSE),0)</f>
        <v>0</v>
      </c>
      <c r="J65" s="624">
        <f>Table1[[#This Row],[2019 - hors invest]]-Table1[[#This Row],[Annexe 4]]-Table1[[#This Row],[Annexe 5]]-Table1[[#This Row],[Annexe 6]]-Table1[[#This Row],[Annexe 7]]</f>
        <v>0</v>
      </c>
    </row>
    <row r="66" spans="1:10">
      <c r="A66" s="596">
        <v>613032</v>
      </c>
      <c r="B66" s="596" t="s">
        <v>169</v>
      </c>
      <c r="C66" s="624">
        <v>356992.74</v>
      </c>
      <c r="D66" s="624">
        <v>42.4</v>
      </c>
      <c r="E66" s="624">
        <f>Table1[[#This Row],[Charges 2019]]-D66</f>
        <v>356950.33999999997</v>
      </c>
      <c r="F66" s="624">
        <f>IF(ISERROR(VLOOKUP(Table1[[#This Row],[Compte]],#REF!,4,FALSE))=FALSE,VLOOKUP(Table1[[#This Row],[Compte]],#REF!,4,FALSE),0)</f>
        <v>0</v>
      </c>
      <c r="G66" s="718">
        <f>IF(ISERROR(VLOOKUP(Table1[[#This Row],[Compte]],'Annexe 5 - CGAFE'!A:D,4,FALSE))=FALSE,VLOOKUP(Table1[[#This Row],[Compte]],'Annexe 5 - CGAFE'!A:D,4,FALSE),0)</f>
        <v>356950.33999999997</v>
      </c>
      <c r="H66" s="624">
        <f>IF(ISERROR(VLOOKUP(Table1[[#This Row],[Compte]],'Annexe 6 - CNG'!A:D,4,FALSE))=FALSE,VLOOKUP(Table1[[#This Row],[Compte]],'Annexe 6 - CNG'!A:D,4,FALSE),0)</f>
        <v>0</v>
      </c>
      <c r="I66" s="624">
        <f>IF(ISERROR(VLOOKUP(Table1[[#This Row],[Compte]],'Annexe 7 - CNR'!A:D,4,FALSE))=FALSE,VLOOKUP(Table1[[#This Row],[Compte]],'Annexe 7 - CNR'!A:D,4,FALSE),0)</f>
        <v>0</v>
      </c>
      <c r="J66" s="624">
        <f>Table1[[#This Row],[2019 - hors invest]]-Table1[[#This Row],[Annexe 4]]-Table1[[#This Row],[Annexe 5]]-Table1[[#This Row],[Annexe 6]]-Table1[[#This Row],[Annexe 7]]</f>
        <v>0</v>
      </c>
    </row>
    <row r="67" spans="1:10">
      <c r="A67" s="596">
        <v>613033</v>
      </c>
      <c r="B67" s="596" t="s">
        <v>170</v>
      </c>
      <c r="C67" s="624">
        <v>11598.71</v>
      </c>
      <c r="D67" s="624">
        <v>1000</v>
      </c>
      <c r="E67" s="624">
        <f>Table1[[#This Row],[Charges 2019]]-D67</f>
        <v>10598.71</v>
      </c>
      <c r="F67" s="624">
        <f>IF(ISERROR(VLOOKUP(Table1[[#This Row],[Compte]],#REF!,4,FALSE))=FALSE,VLOOKUP(Table1[[#This Row],[Compte]],#REF!,4,FALSE),0)</f>
        <v>0</v>
      </c>
      <c r="G67" s="718">
        <f>IF(ISERROR(VLOOKUP(Table1[[#This Row],[Compte]],'Annexe 5 - CGAFE'!A:D,4,FALSE))=FALSE,VLOOKUP(Table1[[#This Row],[Compte]],'Annexe 5 - CGAFE'!A:D,4,FALSE),0)</f>
        <v>10598.71</v>
      </c>
      <c r="H67" s="624">
        <f>IF(ISERROR(VLOOKUP(Table1[[#This Row],[Compte]],'Annexe 6 - CNG'!A:D,4,FALSE))=FALSE,VLOOKUP(Table1[[#This Row],[Compte]],'Annexe 6 - CNG'!A:D,4,FALSE),0)</f>
        <v>0</v>
      </c>
      <c r="I67" s="624">
        <f>IF(ISERROR(VLOOKUP(Table1[[#This Row],[Compte]],'Annexe 7 - CNR'!A:D,4,FALSE))=FALSE,VLOOKUP(Table1[[#This Row],[Compte]],'Annexe 7 - CNR'!A:D,4,FALSE),0)</f>
        <v>0</v>
      </c>
      <c r="J67" s="624">
        <f>Table1[[#This Row],[2019 - hors invest]]-Table1[[#This Row],[Annexe 4]]-Table1[[#This Row],[Annexe 5]]-Table1[[#This Row],[Annexe 6]]-Table1[[#This Row],[Annexe 7]]</f>
        <v>0</v>
      </c>
    </row>
    <row r="68" spans="1:10">
      <c r="A68" s="596">
        <v>613034</v>
      </c>
      <c r="B68" s="596" t="s">
        <v>171</v>
      </c>
      <c r="C68" s="624">
        <v>743770.14</v>
      </c>
      <c r="D68" s="624">
        <v>180675.33999999997</v>
      </c>
      <c r="E68" s="624">
        <f>Table1[[#This Row],[Charges 2019]]-D68</f>
        <v>563094.80000000005</v>
      </c>
      <c r="F68" s="624">
        <f>IF(ISERROR(VLOOKUP(Table1[[#This Row],[Compte]],#REF!,4,FALSE))=FALSE,VLOOKUP(Table1[[#This Row],[Compte]],#REF!,4,FALSE),0)</f>
        <v>0</v>
      </c>
      <c r="G68" s="718">
        <f>IF(ISERROR(VLOOKUP(Table1[[#This Row],[Compte]],'Annexe 5 - CGAFE'!A:D,4,FALSE))=FALSE,VLOOKUP(Table1[[#This Row],[Compte]],'Annexe 5 - CGAFE'!A:D,4,FALSE),0)</f>
        <v>563094.80000000005</v>
      </c>
      <c r="H68" s="624">
        <f>IF(ISERROR(VLOOKUP(Table1[[#This Row],[Compte]],'Annexe 6 - CNG'!A:D,4,FALSE))=FALSE,VLOOKUP(Table1[[#This Row],[Compte]],'Annexe 6 - CNG'!A:D,4,FALSE),0)</f>
        <v>0</v>
      </c>
      <c r="I68" s="624">
        <f>IF(ISERROR(VLOOKUP(Table1[[#This Row],[Compte]],'Annexe 7 - CNR'!A:D,4,FALSE))=FALSE,VLOOKUP(Table1[[#This Row],[Compte]],'Annexe 7 - CNR'!A:D,4,FALSE),0)</f>
        <v>0</v>
      </c>
      <c r="J68" s="624">
        <f>Table1[[#This Row],[2019 - hors invest]]-Table1[[#This Row],[Annexe 4]]-Table1[[#This Row],[Annexe 5]]-Table1[[#This Row],[Annexe 6]]-Table1[[#This Row],[Annexe 7]]</f>
        <v>0</v>
      </c>
    </row>
    <row r="69" spans="1:10">
      <c r="A69" s="596">
        <v>613035</v>
      </c>
      <c r="B69" s="596" t="s">
        <v>172</v>
      </c>
      <c r="C69" s="624">
        <v>2114.9699999999998</v>
      </c>
      <c r="D69" s="624">
        <v>0</v>
      </c>
      <c r="E69" s="624">
        <f>Table1[[#This Row],[Charges 2019]]-D69</f>
        <v>2114.9699999999998</v>
      </c>
      <c r="F69" s="624">
        <f>IF(ISERROR(VLOOKUP(Table1[[#This Row],[Compte]],#REF!,4,FALSE))=FALSE,VLOOKUP(Table1[[#This Row],[Compte]],#REF!,4,FALSE),0)</f>
        <v>0</v>
      </c>
      <c r="G69" s="718">
        <f>IF(ISERROR(VLOOKUP(Table1[[#This Row],[Compte]],'Annexe 5 - CGAFE'!A:D,4,FALSE))=FALSE,VLOOKUP(Table1[[#This Row],[Compte]],'Annexe 5 - CGAFE'!A:D,4,FALSE),0)</f>
        <v>2114.9699999999998</v>
      </c>
      <c r="H69" s="624">
        <f>IF(ISERROR(VLOOKUP(Table1[[#This Row],[Compte]],'Annexe 6 - CNG'!A:D,4,FALSE))=FALSE,VLOOKUP(Table1[[#This Row],[Compte]],'Annexe 6 - CNG'!A:D,4,FALSE),0)</f>
        <v>0</v>
      </c>
      <c r="I69" s="624">
        <f>IF(ISERROR(VLOOKUP(Table1[[#This Row],[Compte]],'Annexe 7 - CNR'!A:D,4,FALSE))=FALSE,VLOOKUP(Table1[[#This Row],[Compte]],'Annexe 7 - CNR'!A:D,4,FALSE),0)</f>
        <v>0</v>
      </c>
      <c r="J69" s="624">
        <f>Table1[[#This Row],[2019 - hors invest]]-Table1[[#This Row],[Annexe 4]]-Table1[[#This Row],[Annexe 5]]-Table1[[#This Row],[Annexe 6]]-Table1[[#This Row],[Annexe 7]]</f>
        <v>0</v>
      </c>
    </row>
    <row r="70" spans="1:10">
      <c r="A70" s="596">
        <v>613041</v>
      </c>
      <c r="B70" s="596" t="s">
        <v>175</v>
      </c>
      <c r="C70" s="624">
        <v>108974.75</v>
      </c>
      <c r="D70" s="624">
        <v>6286.38</v>
      </c>
      <c r="E70" s="624">
        <f>Table1[[#This Row],[Charges 2019]]-D70</f>
        <v>102688.37</v>
      </c>
      <c r="F70" s="624">
        <f>IF(ISERROR(VLOOKUP(Table1[[#This Row],[Compte]],#REF!,4,FALSE))=FALSE,VLOOKUP(Table1[[#This Row],[Compte]],#REF!,4,FALSE),0)</f>
        <v>0</v>
      </c>
      <c r="G70" s="718">
        <f>IF(ISERROR(VLOOKUP(Table1[[#This Row],[Compte]],'Annexe 5 - CGAFE'!A:D,4,FALSE))=FALSE,VLOOKUP(Table1[[#This Row],[Compte]],'Annexe 5 - CGAFE'!A:D,4,FALSE),0)</f>
        <v>102688.37</v>
      </c>
      <c r="H70" s="624">
        <f>IF(ISERROR(VLOOKUP(Table1[[#This Row],[Compte]],'Annexe 6 - CNG'!A:D,4,FALSE))=FALSE,VLOOKUP(Table1[[#This Row],[Compte]],'Annexe 6 - CNG'!A:D,4,FALSE),0)</f>
        <v>0</v>
      </c>
      <c r="I70" s="624">
        <f>IF(ISERROR(VLOOKUP(Table1[[#This Row],[Compte]],'Annexe 7 - CNR'!A:D,4,FALSE))=FALSE,VLOOKUP(Table1[[#This Row],[Compte]],'Annexe 7 - CNR'!A:D,4,FALSE),0)</f>
        <v>0</v>
      </c>
      <c r="J70" s="624">
        <f>Table1[[#This Row],[2019 - hors invest]]-Table1[[#This Row],[Annexe 4]]-Table1[[#This Row],[Annexe 5]]-Table1[[#This Row],[Annexe 6]]-Table1[[#This Row],[Annexe 7]]</f>
        <v>0</v>
      </c>
    </row>
    <row r="71" spans="1:10">
      <c r="A71" s="596">
        <v>613042</v>
      </c>
      <c r="B71" s="596" t="s">
        <v>267</v>
      </c>
      <c r="C71" s="624">
        <v>23089.75</v>
      </c>
      <c r="D71" s="624">
        <v>86</v>
      </c>
      <c r="E71" s="624">
        <f>Table1[[#This Row],[Charges 2019]]-D71</f>
        <v>23003.75</v>
      </c>
      <c r="F71" s="624">
        <f>IF(ISERROR(VLOOKUP(Table1[[#This Row],[Compte]],#REF!,4,FALSE))=FALSE,VLOOKUP(Table1[[#This Row],[Compte]],#REF!,4,FALSE),0)</f>
        <v>0</v>
      </c>
      <c r="G71" s="718">
        <f>IF(ISERROR(VLOOKUP(Table1[[#This Row],[Compte]],'Annexe 5 - CGAFE'!A:D,4,FALSE))=FALSE,VLOOKUP(Table1[[#This Row],[Compte]],'Annexe 5 - CGAFE'!A:D,4,FALSE),0)</f>
        <v>23003.75</v>
      </c>
      <c r="H71" s="624">
        <f>IF(ISERROR(VLOOKUP(Table1[[#This Row],[Compte]],'Annexe 6 - CNG'!A:D,4,FALSE))=FALSE,VLOOKUP(Table1[[#This Row],[Compte]],'Annexe 6 - CNG'!A:D,4,FALSE),0)</f>
        <v>0</v>
      </c>
      <c r="I71" s="624">
        <f>IF(ISERROR(VLOOKUP(Table1[[#This Row],[Compte]],'Annexe 7 - CNR'!A:D,4,FALSE))=FALSE,VLOOKUP(Table1[[#This Row],[Compte]],'Annexe 7 - CNR'!A:D,4,FALSE),0)</f>
        <v>0</v>
      </c>
      <c r="J71" s="624">
        <f>Table1[[#This Row],[2019 - hors invest]]-Table1[[#This Row],[Annexe 4]]-Table1[[#This Row],[Annexe 5]]-Table1[[#This Row],[Annexe 6]]-Table1[[#This Row],[Annexe 7]]</f>
        <v>0</v>
      </c>
    </row>
    <row r="72" spans="1:10">
      <c r="A72" s="596">
        <v>613045</v>
      </c>
      <c r="B72" s="596" t="s">
        <v>268</v>
      </c>
      <c r="C72" s="624">
        <v>1917630.28</v>
      </c>
      <c r="D72" s="624">
        <v>0</v>
      </c>
      <c r="E72" s="624">
        <f>Table1[[#This Row],[Charges 2019]]-D72</f>
        <v>1917630.28</v>
      </c>
      <c r="F72" s="624">
        <f>IF(ISERROR(VLOOKUP(Table1[[#This Row],[Compte]],#REF!,4,FALSE))=FALSE,VLOOKUP(Table1[[#This Row],[Compte]],#REF!,4,FALSE),0)</f>
        <v>0</v>
      </c>
      <c r="G72" s="718">
        <f>IF(ISERROR(VLOOKUP(Table1[[#This Row],[Compte]],'Annexe 5 - CGAFE'!A:D,4,FALSE))=FALSE,VLOOKUP(Table1[[#This Row],[Compte]],'Annexe 5 - CGAFE'!A:D,4,FALSE),0)</f>
        <v>0</v>
      </c>
      <c r="H72" s="624">
        <f>IF(ISERROR(VLOOKUP(Table1[[#This Row],[Compte]],'Annexe 6 - CNG'!A:D,4,FALSE))=FALSE,VLOOKUP(Table1[[#This Row],[Compte]],'Annexe 6 - CNG'!A:D,4,FALSE),0)</f>
        <v>0</v>
      </c>
      <c r="I72" s="624">
        <f>IF(ISERROR(VLOOKUP(Table1[[#This Row],[Compte]],'Annexe 7 - CNR'!A:D,4,FALSE))=FALSE,VLOOKUP(Table1[[#This Row],[Compte]],'Annexe 7 - CNR'!A:D,4,FALSE),0)</f>
        <v>0</v>
      </c>
      <c r="J72" s="624">
        <f>Table1[[#This Row],[2019 - hors invest]]-Table1[[#This Row],[Annexe 4]]-Table1[[#This Row],[Annexe 5]]-Table1[[#This Row],[Annexe 6]]-Table1[[#This Row],[Annexe 7]]</f>
        <v>1917630.28</v>
      </c>
    </row>
    <row r="73" spans="1:10">
      <c r="A73" s="596">
        <v>613046</v>
      </c>
      <c r="B73" s="596" t="s">
        <v>269</v>
      </c>
      <c r="C73" s="624">
        <v>-182.52</v>
      </c>
      <c r="D73" s="624">
        <v>0</v>
      </c>
      <c r="E73" s="624">
        <f>Table1[[#This Row],[Charges 2019]]-D73</f>
        <v>-182.52</v>
      </c>
      <c r="F73" s="624">
        <f>IF(ISERROR(VLOOKUP(Table1[[#This Row],[Compte]],#REF!,4,FALSE))=FALSE,VLOOKUP(Table1[[#This Row],[Compte]],#REF!,4,FALSE),0)</f>
        <v>0</v>
      </c>
      <c r="G73" s="718">
        <f>IF(ISERROR(VLOOKUP(Table1[[#This Row],[Compte]],'Annexe 5 - CGAFE'!A:D,4,FALSE))=FALSE,VLOOKUP(Table1[[#This Row],[Compte]],'Annexe 5 - CGAFE'!A:D,4,FALSE),0)</f>
        <v>0</v>
      </c>
      <c r="H73" s="624">
        <f>IF(ISERROR(VLOOKUP(Table1[[#This Row],[Compte]],'Annexe 6 - CNG'!A:D,4,FALSE))=FALSE,VLOOKUP(Table1[[#This Row],[Compte]],'Annexe 6 - CNG'!A:D,4,FALSE),0)</f>
        <v>0</v>
      </c>
      <c r="I73" s="624">
        <f>IF(ISERROR(VLOOKUP(Table1[[#This Row],[Compte]],'Annexe 7 - CNR'!A:D,4,FALSE))=FALSE,VLOOKUP(Table1[[#This Row],[Compte]],'Annexe 7 - CNR'!A:D,4,FALSE),0)</f>
        <v>0</v>
      </c>
      <c r="J73" s="624">
        <f>Table1[[#This Row],[2019 - hors invest]]-Table1[[#This Row],[Annexe 4]]-Table1[[#This Row],[Annexe 5]]-Table1[[#This Row],[Annexe 6]]-Table1[[#This Row],[Annexe 7]]</f>
        <v>-182.52</v>
      </c>
    </row>
    <row r="74" spans="1:10">
      <c r="A74" s="596">
        <v>613200</v>
      </c>
      <c r="B74" s="596" t="s">
        <v>270</v>
      </c>
      <c r="C74" s="624">
        <v>41580.050000000003</v>
      </c>
      <c r="D74" s="624">
        <v>0</v>
      </c>
      <c r="E74" s="624">
        <f>Table1[[#This Row],[Charges 2019]]-D74</f>
        <v>41580.050000000003</v>
      </c>
      <c r="F74" s="624">
        <f>IF(ISERROR(VLOOKUP(Table1[[#This Row],[Compte]],#REF!,4,FALSE))=FALSE,VLOOKUP(Table1[[#This Row],[Compte]],#REF!,4,FALSE),0)</f>
        <v>0</v>
      </c>
      <c r="G74" s="718">
        <f>IF(ISERROR(VLOOKUP(Table1[[#This Row],[Compte]],'Annexe 5 - CGAFE'!A:D,4,FALSE))=FALSE,VLOOKUP(Table1[[#This Row],[Compte]],'Annexe 5 - CGAFE'!A:D,4,FALSE),0)</f>
        <v>0</v>
      </c>
      <c r="H74" s="624">
        <f>IF(ISERROR(VLOOKUP(Table1[[#This Row],[Compte]],'Annexe 6 - CNG'!A:D,4,FALSE))=FALSE,VLOOKUP(Table1[[#This Row],[Compte]],'Annexe 6 - CNG'!A:D,4,FALSE),0)</f>
        <v>41580.050000000003</v>
      </c>
      <c r="I74" s="624">
        <f>IF(ISERROR(VLOOKUP(Table1[[#This Row],[Compte]],'Annexe 7 - CNR'!A:D,4,FALSE))=FALSE,VLOOKUP(Table1[[#This Row],[Compte]],'Annexe 7 - CNR'!A:D,4,FALSE),0)</f>
        <v>0</v>
      </c>
      <c r="J74" s="624">
        <f>Table1[[#This Row],[2019 - hors invest]]-Table1[[#This Row],[Annexe 4]]-Table1[[#This Row],[Annexe 5]]-Table1[[#This Row],[Annexe 6]]-Table1[[#This Row],[Annexe 7]]</f>
        <v>0</v>
      </c>
    </row>
    <row r="75" spans="1:10">
      <c r="A75" s="596">
        <v>614001</v>
      </c>
      <c r="B75" s="596" t="s">
        <v>149</v>
      </c>
      <c r="C75" s="624">
        <v>29457.77</v>
      </c>
      <c r="D75" s="624">
        <v>0</v>
      </c>
      <c r="E75" s="624">
        <f>Table1[[#This Row],[Charges 2019]]-D75</f>
        <v>29457.77</v>
      </c>
      <c r="F75" s="624">
        <f>IF(ISERROR(VLOOKUP(Table1[[#This Row],[Compte]],#REF!,4,FALSE))=FALSE,VLOOKUP(Table1[[#This Row],[Compte]],#REF!,4,FALSE),0)</f>
        <v>0</v>
      </c>
      <c r="G75" s="718">
        <f>IF(ISERROR(VLOOKUP(Table1[[#This Row],[Compte]],'Annexe 5 - CGAFE'!A:D,4,FALSE))=FALSE,VLOOKUP(Table1[[#This Row],[Compte]],'Annexe 5 - CGAFE'!A:D,4,FALSE),0)</f>
        <v>29457.77</v>
      </c>
      <c r="H75" s="624">
        <f>IF(ISERROR(VLOOKUP(Table1[[#This Row],[Compte]],'Annexe 6 - CNG'!A:D,4,FALSE))=FALSE,VLOOKUP(Table1[[#This Row],[Compte]],'Annexe 6 - CNG'!A:D,4,FALSE),0)</f>
        <v>0</v>
      </c>
      <c r="I75" s="624">
        <f>IF(ISERROR(VLOOKUP(Table1[[#This Row],[Compte]],'Annexe 7 - CNR'!A:D,4,FALSE))=FALSE,VLOOKUP(Table1[[#This Row],[Compte]],'Annexe 7 - CNR'!A:D,4,FALSE),0)</f>
        <v>0</v>
      </c>
      <c r="J75" s="624">
        <f>Table1[[#This Row],[2019 - hors invest]]-Table1[[#This Row],[Annexe 4]]-Table1[[#This Row],[Annexe 5]]-Table1[[#This Row],[Annexe 6]]-Table1[[#This Row],[Annexe 7]]</f>
        <v>0</v>
      </c>
    </row>
    <row r="76" spans="1:10">
      <c r="A76" s="596">
        <v>614003</v>
      </c>
      <c r="B76" s="596" t="s">
        <v>150</v>
      </c>
      <c r="C76" s="624">
        <v>35726.379999999997</v>
      </c>
      <c r="D76" s="624">
        <v>0</v>
      </c>
      <c r="E76" s="624">
        <f>Table1[[#This Row],[Charges 2019]]-D76</f>
        <v>35726.379999999997</v>
      </c>
      <c r="F76" s="624">
        <f>IF(ISERROR(VLOOKUP(Table1[[#This Row],[Compte]],#REF!,4,FALSE))=FALSE,VLOOKUP(Table1[[#This Row],[Compte]],#REF!,4,FALSE),0)</f>
        <v>0</v>
      </c>
      <c r="G76" s="718">
        <f>IF(ISERROR(VLOOKUP(Table1[[#This Row],[Compte]],'Annexe 5 - CGAFE'!A:D,4,FALSE))=FALSE,VLOOKUP(Table1[[#This Row],[Compte]],'Annexe 5 - CGAFE'!A:D,4,FALSE),0)</f>
        <v>35726.379999999997</v>
      </c>
      <c r="H76" s="624">
        <f>IF(ISERROR(VLOOKUP(Table1[[#This Row],[Compte]],'Annexe 6 - CNG'!A:D,4,FALSE))=FALSE,VLOOKUP(Table1[[#This Row],[Compte]],'Annexe 6 - CNG'!A:D,4,FALSE),0)</f>
        <v>0</v>
      </c>
      <c r="I76" s="624">
        <f>IF(ISERROR(VLOOKUP(Table1[[#This Row],[Compte]],'Annexe 7 - CNR'!A:D,4,FALSE))=FALSE,VLOOKUP(Table1[[#This Row],[Compte]],'Annexe 7 - CNR'!A:D,4,FALSE),0)</f>
        <v>0</v>
      </c>
      <c r="J76" s="624">
        <f>Table1[[#This Row],[2019 - hors invest]]-Table1[[#This Row],[Annexe 4]]-Table1[[#This Row],[Annexe 5]]-Table1[[#This Row],[Annexe 6]]-Table1[[#This Row],[Annexe 7]]</f>
        <v>0</v>
      </c>
    </row>
    <row r="77" spans="1:10">
      <c r="A77" s="596">
        <v>614004</v>
      </c>
      <c r="B77" s="596" t="s">
        <v>151</v>
      </c>
      <c r="C77" s="624">
        <v>53557.57</v>
      </c>
      <c r="D77" s="624">
        <v>0</v>
      </c>
      <c r="E77" s="624">
        <f>Table1[[#This Row],[Charges 2019]]-D77</f>
        <v>53557.57</v>
      </c>
      <c r="F77" s="624">
        <f>IF(ISERROR(VLOOKUP(Table1[[#This Row],[Compte]],#REF!,4,FALSE))=FALSE,VLOOKUP(Table1[[#This Row],[Compte]],#REF!,4,FALSE),0)</f>
        <v>0</v>
      </c>
      <c r="G77" s="718">
        <f>IF(ISERROR(VLOOKUP(Table1[[#This Row],[Compte]],'Annexe 5 - CGAFE'!A:D,4,FALSE))=FALSE,VLOOKUP(Table1[[#This Row],[Compte]],'Annexe 5 - CGAFE'!A:D,4,FALSE),0)</f>
        <v>53557.57</v>
      </c>
      <c r="H77" s="624">
        <f>IF(ISERROR(VLOOKUP(Table1[[#This Row],[Compte]],'Annexe 6 - CNG'!A:D,4,FALSE))=FALSE,VLOOKUP(Table1[[#This Row],[Compte]],'Annexe 6 - CNG'!A:D,4,FALSE),0)</f>
        <v>0</v>
      </c>
      <c r="I77" s="624">
        <f>IF(ISERROR(VLOOKUP(Table1[[#This Row],[Compte]],'Annexe 7 - CNR'!A:D,4,FALSE))=FALSE,VLOOKUP(Table1[[#This Row],[Compte]],'Annexe 7 - CNR'!A:D,4,FALSE),0)</f>
        <v>0</v>
      </c>
      <c r="J77" s="624">
        <f>Table1[[#This Row],[2019 - hors invest]]-Table1[[#This Row],[Annexe 4]]-Table1[[#This Row],[Annexe 5]]-Table1[[#This Row],[Annexe 6]]-Table1[[#This Row],[Annexe 7]]</f>
        <v>0</v>
      </c>
    </row>
    <row r="78" spans="1:10">
      <c r="A78" s="596">
        <v>614009</v>
      </c>
      <c r="B78" s="596" t="s">
        <v>153</v>
      </c>
      <c r="C78" s="624">
        <v>42961.58</v>
      </c>
      <c r="D78" s="624">
        <v>0</v>
      </c>
      <c r="E78" s="624">
        <f>Table1[[#This Row],[Charges 2019]]-D78</f>
        <v>42961.58</v>
      </c>
      <c r="F78" s="624">
        <f>IF(ISERROR(VLOOKUP(Table1[[#This Row],[Compte]],#REF!,4,FALSE))=FALSE,VLOOKUP(Table1[[#This Row],[Compte]],#REF!,4,FALSE),0)</f>
        <v>0</v>
      </c>
      <c r="G78" s="718">
        <f>IF(ISERROR(VLOOKUP(Table1[[#This Row],[Compte]],'Annexe 5 - CGAFE'!A:D,4,FALSE))=FALSE,VLOOKUP(Table1[[#This Row],[Compte]],'Annexe 5 - CGAFE'!A:D,4,FALSE),0)</f>
        <v>42961.58</v>
      </c>
      <c r="H78" s="624">
        <f>IF(ISERROR(VLOOKUP(Table1[[#This Row],[Compte]],'Annexe 6 - CNG'!A:D,4,FALSE))=FALSE,VLOOKUP(Table1[[#This Row],[Compte]],'Annexe 6 - CNG'!A:D,4,FALSE),0)</f>
        <v>0</v>
      </c>
      <c r="I78" s="624">
        <f>IF(ISERROR(VLOOKUP(Table1[[#This Row],[Compte]],'Annexe 7 - CNR'!A:D,4,FALSE))=FALSE,VLOOKUP(Table1[[#This Row],[Compte]],'Annexe 7 - CNR'!A:D,4,FALSE),0)</f>
        <v>0</v>
      </c>
      <c r="J78" s="624">
        <f>Table1[[#This Row],[2019 - hors invest]]-Table1[[#This Row],[Annexe 4]]-Table1[[#This Row],[Annexe 5]]-Table1[[#This Row],[Annexe 6]]-Table1[[#This Row],[Annexe 7]]</f>
        <v>0</v>
      </c>
    </row>
    <row r="79" spans="1:10">
      <c r="A79" s="596">
        <v>615001</v>
      </c>
      <c r="B79" s="596" t="s">
        <v>219</v>
      </c>
      <c r="C79" s="624">
        <v>72634743.150000006</v>
      </c>
      <c r="D79" s="624">
        <v>69505637.870000005</v>
      </c>
      <c r="E79" s="624">
        <f>Table1[[#This Row],[Charges 2019]]-D79</f>
        <v>3129105.2800000012</v>
      </c>
      <c r="F79" s="624">
        <f>IF(ISERROR(VLOOKUP(Table1[[#This Row],[Compte]],#REF!,4,FALSE))=FALSE,VLOOKUP(Table1[[#This Row],[Compte]],#REF!,4,FALSE),0)</f>
        <v>0</v>
      </c>
      <c r="G79" s="718">
        <f>IF(ISERROR(VLOOKUP(Table1[[#This Row],[Compte]],'Annexe 5 - CGAFE'!A:D,4,FALSE))=FALSE,VLOOKUP(Table1[[#This Row],[Compte]],'Annexe 5 - CGAFE'!A:D,4,FALSE),0)</f>
        <v>0</v>
      </c>
      <c r="H79" s="624">
        <f>IF(ISERROR(VLOOKUP(Table1[[#This Row],[Compte]],'Annexe 6 - CNG'!A:D,4,FALSE))=FALSE,VLOOKUP(Table1[[#This Row],[Compte]],'Annexe 6 - CNG'!A:D,4,FALSE),0)</f>
        <v>3129105.2800000012</v>
      </c>
      <c r="I79" s="624">
        <f>IF(ISERROR(VLOOKUP(Table1[[#This Row],[Compte]],'Annexe 7 - CNR'!A:D,4,FALSE))=FALSE,VLOOKUP(Table1[[#This Row],[Compte]],'Annexe 7 - CNR'!A:D,4,FALSE),0)</f>
        <v>0</v>
      </c>
      <c r="J79" s="624">
        <f>Table1[[#This Row],[2019 - hors invest]]-Table1[[#This Row],[Annexe 4]]-Table1[[#This Row],[Annexe 5]]-Table1[[#This Row],[Annexe 6]]-Table1[[#This Row],[Annexe 7]]</f>
        <v>0</v>
      </c>
    </row>
    <row r="80" spans="1:10">
      <c r="A80" s="596">
        <v>615002</v>
      </c>
      <c r="B80" s="596" t="s">
        <v>220</v>
      </c>
      <c r="C80" s="624">
        <v>11140.27</v>
      </c>
      <c r="D80" s="624">
        <v>8105.2999999999993</v>
      </c>
      <c r="E80" s="624">
        <f>Table1[[#This Row],[Charges 2019]]-D80</f>
        <v>3034.9700000000012</v>
      </c>
      <c r="F80" s="624">
        <f>IF(ISERROR(VLOOKUP(Table1[[#This Row],[Compte]],#REF!,4,FALSE))=FALSE,VLOOKUP(Table1[[#This Row],[Compte]],#REF!,4,FALSE),0)</f>
        <v>0</v>
      </c>
      <c r="G80" s="718">
        <f>IF(ISERROR(VLOOKUP(Table1[[#This Row],[Compte]],'Annexe 5 - CGAFE'!A:D,4,FALSE))=FALSE,VLOOKUP(Table1[[#This Row],[Compte]],'Annexe 5 - CGAFE'!A:D,4,FALSE),0)</f>
        <v>0</v>
      </c>
      <c r="H80" s="624">
        <f>IF(ISERROR(VLOOKUP(Table1[[#This Row],[Compte]],'Annexe 6 - CNG'!A:D,4,FALSE))=FALSE,VLOOKUP(Table1[[#This Row],[Compte]],'Annexe 6 - CNG'!A:D,4,FALSE),0)</f>
        <v>3034.9700000000012</v>
      </c>
      <c r="I80" s="624">
        <f>IF(ISERROR(VLOOKUP(Table1[[#This Row],[Compte]],'Annexe 7 - CNR'!A:D,4,FALSE))=FALSE,VLOOKUP(Table1[[#This Row],[Compte]],'Annexe 7 - CNR'!A:D,4,FALSE),0)</f>
        <v>0</v>
      </c>
      <c r="J80" s="624">
        <f>Table1[[#This Row],[2019 - hors invest]]-Table1[[#This Row],[Annexe 4]]-Table1[[#This Row],[Annexe 5]]-Table1[[#This Row],[Annexe 6]]-Table1[[#This Row],[Annexe 7]]</f>
        <v>0</v>
      </c>
    </row>
    <row r="81" spans="1:10">
      <c r="A81" s="596">
        <v>615003</v>
      </c>
      <c r="B81" s="596" t="s">
        <v>221</v>
      </c>
      <c r="C81" s="624">
        <v>97002.81</v>
      </c>
      <c r="D81" s="624">
        <v>96076.78</v>
      </c>
      <c r="E81" s="624">
        <f>Table1[[#This Row],[Charges 2019]]-D81</f>
        <v>926.02999999999884</v>
      </c>
      <c r="F81" s="624">
        <f>IF(ISERROR(VLOOKUP(Table1[[#This Row],[Compte]],#REF!,4,FALSE))=FALSE,VLOOKUP(Table1[[#This Row],[Compte]],#REF!,4,FALSE),0)</f>
        <v>0</v>
      </c>
      <c r="G81" s="718">
        <f>IF(ISERROR(VLOOKUP(Table1[[#This Row],[Compte]],'Annexe 5 - CGAFE'!A:D,4,FALSE))=FALSE,VLOOKUP(Table1[[#This Row],[Compte]],'Annexe 5 - CGAFE'!A:D,4,FALSE),0)</f>
        <v>0</v>
      </c>
      <c r="H81" s="624">
        <f>IF(ISERROR(VLOOKUP(Table1[[#This Row],[Compte]],'Annexe 6 - CNG'!A:D,4,FALSE))=FALSE,VLOOKUP(Table1[[#This Row],[Compte]],'Annexe 6 - CNG'!A:D,4,FALSE),0)</f>
        <v>926.02999999999884</v>
      </c>
      <c r="I81" s="624">
        <f>IF(ISERROR(VLOOKUP(Table1[[#This Row],[Compte]],'Annexe 7 - CNR'!A:D,4,FALSE))=FALSE,VLOOKUP(Table1[[#This Row],[Compte]],'Annexe 7 - CNR'!A:D,4,FALSE),0)</f>
        <v>0</v>
      </c>
      <c r="J81" s="624">
        <f>Table1[[#This Row],[2019 - hors invest]]-Table1[[#This Row],[Annexe 4]]-Table1[[#This Row],[Annexe 5]]-Table1[[#This Row],[Annexe 6]]-Table1[[#This Row],[Annexe 7]]</f>
        <v>0</v>
      </c>
    </row>
    <row r="82" spans="1:10">
      <c r="A82" s="596">
        <v>615004</v>
      </c>
      <c r="B82" s="596" t="s">
        <v>222</v>
      </c>
      <c r="C82" s="624">
        <v>120498.35</v>
      </c>
      <c r="D82" s="624">
        <v>0</v>
      </c>
      <c r="E82" s="624">
        <f>Table1[[#This Row],[Charges 2019]]-D82</f>
        <v>120498.35</v>
      </c>
      <c r="F82" s="624">
        <f>IF(ISERROR(VLOOKUP(Table1[[#This Row],[Compte]],#REF!,4,FALSE))=FALSE,VLOOKUP(Table1[[#This Row],[Compte]],#REF!,4,FALSE),0)</f>
        <v>0</v>
      </c>
      <c r="G82" s="718">
        <f>IF(ISERROR(VLOOKUP(Table1[[#This Row],[Compte]],'Annexe 5 - CGAFE'!A:D,4,FALSE))=FALSE,VLOOKUP(Table1[[#This Row],[Compte]],'Annexe 5 - CGAFE'!A:D,4,FALSE),0)</f>
        <v>0</v>
      </c>
      <c r="H82" s="624">
        <f>IF(ISERROR(VLOOKUP(Table1[[#This Row],[Compte]],'Annexe 6 - CNG'!A:D,4,FALSE))=FALSE,VLOOKUP(Table1[[#This Row],[Compte]],'Annexe 6 - CNG'!A:D,4,FALSE),0)</f>
        <v>120498.35</v>
      </c>
      <c r="I82" s="624">
        <f>IF(ISERROR(VLOOKUP(Table1[[#This Row],[Compte]],'Annexe 7 - CNR'!A:D,4,FALSE))=FALSE,VLOOKUP(Table1[[#This Row],[Compte]],'Annexe 7 - CNR'!A:D,4,FALSE),0)</f>
        <v>0</v>
      </c>
      <c r="J82" s="624">
        <f>Table1[[#This Row],[2019 - hors invest]]-Table1[[#This Row],[Annexe 4]]-Table1[[#This Row],[Annexe 5]]-Table1[[#This Row],[Annexe 6]]-Table1[[#This Row],[Annexe 7]]</f>
        <v>0</v>
      </c>
    </row>
    <row r="83" spans="1:10">
      <c r="A83" s="596">
        <v>615107</v>
      </c>
      <c r="B83" s="596" t="s">
        <v>271</v>
      </c>
      <c r="C83" s="624">
        <v>32400322.09</v>
      </c>
      <c r="D83" s="624">
        <v>0</v>
      </c>
      <c r="E83" s="624">
        <f>Table1[[#This Row],[Charges 2019]]-D83</f>
        <v>32400322.09</v>
      </c>
      <c r="F83" s="624">
        <f>IF(ISERROR(VLOOKUP(Table1[[#This Row],[Compte]],#REF!,4,FALSE))=FALSE,VLOOKUP(Table1[[#This Row],[Compte]],#REF!,4,FALSE),0)</f>
        <v>0</v>
      </c>
      <c r="G83" s="718">
        <f>IF(ISERROR(VLOOKUP(Table1[[#This Row],[Compte]],'Annexe 5 - CGAFE'!A:D,4,FALSE))=FALSE,VLOOKUP(Table1[[#This Row],[Compte]],'Annexe 5 - CGAFE'!A:D,4,FALSE),0)</f>
        <v>0</v>
      </c>
      <c r="H83" s="624">
        <f>IF(ISERROR(VLOOKUP(Table1[[#This Row],[Compte]],'Annexe 6 - CNG'!A:D,4,FALSE))=FALSE,VLOOKUP(Table1[[#This Row],[Compte]],'Annexe 6 - CNG'!A:D,4,FALSE),0)</f>
        <v>32400322.09</v>
      </c>
      <c r="I83" s="624">
        <f>IF(ISERROR(VLOOKUP(Table1[[#This Row],[Compte]],'Annexe 7 - CNR'!A:D,4,FALSE))=FALSE,VLOOKUP(Table1[[#This Row],[Compte]],'Annexe 7 - CNR'!A:D,4,FALSE),0)</f>
        <v>0</v>
      </c>
      <c r="J83" s="624">
        <f>Table1[[#This Row],[2019 - hors invest]]-Table1[[#This Row],[Annexe 4]]-Table1[[#This Row],[Annexe 5]]-Table1[[#This Row],[Annexe 6]]-Table1[[#This Row],[Annexe 7]]</f>
        <v>0</v>
      </c>
    </row>
    <row r="84" spans="1:10">
      <c r="A84" s="596">
        <v>617001</v>
      </c>
      <c r="B84" s="596" t="s">
        <v>176</v>
      </c>
      <c r="C84" s="624">
        <v>187031.25</v>
      </c>
      <c r="D84" s="624">
        <v>0</v>
      </c>
      <c r="E84" s="624">
        <f>Table1[[#This Row],[Charges 2019]]-D84</f>
        <v>187031.25</v>
      </c>
      <c r="F84" s="624">
        <f>IF(ISERROR(VLOOKUP(Table1[[#This Row],[Compte]],#REF!,4,FALSE))=FALSE,VLOOKUP(Table1[[#This Row],[Compte]],#REF!,4,FALSE),0)</f>
        <v>0</v>
      </c>
      <c r="G84" s="718">
        <f>IF(ISERROR(VLOOKUP(Table1[[#This Row],[Compte]],'Annexe 5 - CGAFE'!A:D,4,FALSE))=FALSE,VLOOKUP(Table1[[#This Row],[Compte]],'Annexe 5 - CGAFE'!A:D,4,FALSE),0)</f>
        <v>187031.25</v>
      </c>
      <c r="H84" s="624">
        <f>IF(ISERROR(VLOOKUP(Table1[[#This Row],[Compte]],'Annexe 6 - CNG'!A:D,4,FALSE))=FALSE,VLOOKUP(Table1[[#This Row],[Compte]],'Annexe 6 - CNG'!A:D,4,FALSE),0)</f>
        <v>0</v>
      </c>
      <c r="I84" s="624">
        <f>IF(ISERROR(VLOOKUP(Table1[[#This Row],[Compte]],'Annexe 7 - CNR'!A:D,4,FALSE))=FALSE,VLOOKUP(Table1[[#This Row],[Compte]],'Annexe 7 - CNR'!A:D,4,FALSE),0)</f>
        <v>0</v>
      </c>
      <c r="J84" s="624">
        <f>Table1[[#This Row],[2019 - hors invest]]-Table1[[#This Row],[Annexe 4]]-Table1[[#This Row],[Annexe 5]]-Table1[[#This Row],[Annexe 6]]-Table1[[#This Row],[Annexe 7]]</f>
        <v>0</v>
      </c>
    </row>
    <row r="85" spans="1:10">
      <c r="A85" s="596">
        <v>618001</v>
      </c>
      <c r="B85" s="596" t="s">
        <v>216</v>
      </c>
      <c r="C85" s="624">
        <v>62609.42</v>
      </c>
      <c r="D85" s="624">
        <v>0</v>
      </c>
      <c r="E85" s="624">
        <f>Table1[[#This Row],[Charges 2019]]-D85</f>
        <v>62609.42</v>
      </c>
      <c r="F85" s="624">
        <f>IF(ISERROR(VLOOKUP(Table1[[#This Row],[Compte]],#REF!,4,FALSE))=FALSE,VLOOKUP(Table1[[#This Row],[Compte]],#REF!,4,FALSE),0)</f>
        <v>0</v>
      </c>
      <c r="G85" s="718">
        <f>IF(ISERROR(VLOOKUP(Table1[[#This Row],[Compte]],'Annexe 5 - CGAFE'!A:D,4,FALSE))=FALSE,VLOOKUP(Table1[[#This Row],[Compte]],'Annexe 5 - CGAFE'!A:D,4,FALSE),0)</f>
        <v>0</v>
      </c>
      <c r="H85" s="624">
        <f>IF(ISERROR(VLOOKUP(Table1[[#This Row],[Compte]],'Annexe 6 - CNG'!A:D,4,FALSE))=FALSE,VLOOKUP(Table1[[#This Row],[Compte]],'Annexe 6 - CNG'!A:D,4,FALSE),0)</f>
        <v>62609.42</v>
      </c>
      <c r="I85" s="624">
        <f>IF(ISERROR(VLOOKUP(Table1[[#This Row],[Compte]],'Annexe 7 - CNR'!A:D,4,FALSE))=FALSE,VLOOKUP(Table1[[#This Row],[Compte]],'Annexe 7 - CNR'!A:D,4,FALSE),0)</f>
        <v>0</v>
      </c>
      <c r="J85" s="624">
        <f>Table1[[#This Row],[2019 - hors invest]]-Table1[[#This Row],[Annexe 4]]-Table1[[#This Row],[Annexe 5]]-Table1[[#This Row],[Annexe 6]]-Table1[[#This Row],[Annexe 7]]</f>
        <v>0</v>
      </c>
    </row>
    <row r="86" spans="1:10">
      <c r="A86" s="596">
        <v>618003</v>
      </c>
      <c r="B86" s="596" t="s">
        <v>217</v>
      </c>
      <c r="C86" s="624">
        <v>14345.28</v>
      </c>
      <c r="D86" s="624">
        <v>0</v>
      </c>
      <c r="E86" s="624">
        <f>Table1[[#This Row],[Charges 2019]]-D86</f>
        <v>14345.28</v>
      </c>
      <c r="F86" s="624">
        <f>IF(ISERROR(VLOOKUP(Table1[[#This Row],[Compte]],#REF!,4,FALSE))=FALSE,VLOOKUP(Table1[[#This Row],[Compte]],#REF!,4,FALSE),0)</f>
        <v>0</v>
      </c>
      <c r="G86" s="718">
        <f>IF(ISERROR(VLOOKUP(Table1[[#This Row],[Compte]],'Annexe 5 - CGAFE'!A:D,4,FALSE))=FALSE,VLOOKUP(Table1[[#This Row],[Compte]],'Annexe 5 - CGAFE'!A:D,4,FALSE),0)</f>
        <v>0</v>
      </c>
      <c r="H86" s="624">
        <f>IF(ISERROR(VLOOKUP(Table1[[#This Row],[Compte]],'Annexe 6 - CNG'!A:D,4,FALSE))=FALSE,VLOOKUP(Table1[[#This Row],[Compte]],'Annexe 6 - CNG'!A:D,4,FALSE),0)</f>
        <v>14345.28</v>
      </c>
      <c r="I86" s="624">
        <f>IF(ISERROR(VLOOKUP(Table1[[#This Row],[Compte]],'Annexe 7 - CNR'!A:D,4,FALSE))=FALSE,VLOOKUP(Table1[[#This Row],[Compte]],'Annexe 7 - CNR'!A:D,4,FALSE),0)</f>
        <v>0</v>
      </c>
      <c r="J86" s="624">
        <f>Table1[[#This Row],[2019 - hors invest]]-Table1[[#This Row],[Annexe 4]]-Table1[[#This Row],[Annexe 5]]-Table1[[#This Row],[Annexe 6]]-Table1[[#This Row],[Annexe 7]]</f>
        <v>0</v>
      </c>
    </row>
    <row r="87" spans="1:10">
      <c r="A87" s="596">
        <v>620201</v>
      </c>
      <c r="B87" s="596" t="s">
        <v>177</v>
      </c>
      <c r="C87" s="624">
        <v>33495191.449999999</v>
      </c>
      <c r="D87" s="624">
        <v>0</v>
      </c>
      <c r="E87" s="624">
        <f>Table1[[#This Row],[Charges 2019]]-D87</f>
        <v>33495191.449999999</v>
      </c>
      <c r="F87" s="624">
        <f>IF(ISERROR(VLOOKUP(Table1[[#This Row],[Compte]],#REF!,4,FALSE))=FALSE,VLOOKUP(Table1[[#This Row],[Compte]],#REF!,4,FALSE),0)</f>
        <v>0</v>
      </c>
      <c r="G87" s="718">
        <f>IF(ISERROR(VLOOKUP(Table1[[#This Row],[Compte]],'Annexe 5 - CGAFE'!A:D,4,FALSE))=FALSE,VLOOKUP(Table1[[#This Row],[Compte]],'Annexe 5 - CGAFE'!A:D,4,FALSE),0)</f>
        <v>33495191.449999999</v>
      </c>
      <c r="H87" s="624">
        <f>IF(ISERROR(VLOOKUP(Table1[[#This Row],[Compte]],'Annexe 6 - CNG'!A:D,4,FALSE))=FALSE,VLOOKUP(Table1[[#This Row],[Compte]],'Annexe 6 - CNG'!A:D,4,FALSE),0)</f>
        <v>0</v>
      </c>
      <c r="I87" s="624">
        <f>IF(ISERROR(VLOOKUP(Table1[[#This Row],[Compte]],'Annexe 7 - CNR'!A:D,4,FALSE))=FALSE,VLOOKUP(Table1[[#This Row],[Compte]],'Annexe 7 - CNR'!A:D,4,FALSE),0)</f>
        <v>0</v>
      </c>
      <c r="J87" s="624">
        <f>Table1[[#This Row],[2019 - hors invest]]-Table1[[#This Row],[Annexe 4]]-Table1[[#This Row],[Annexe 5]]-Table1[[#This Row],[Annexe 6]]-Table1[[#This Row],[Annexe 7]]</f>
        <v>0</v>
      </c>
    </row>
    <row r="88" spans="1:10">
      <c r="A88" s="596">
        <v>620202</v>
      </c>
      <c r="B88" s="596" t="s">
        <v>178</v>
      </c>
      <c r="C88" s="624">
        <v>141887.42000000001</v>
      </c>
      <c r="D88" s="624">
        <v>0</v>
      </c>
      <c r="E88" s="624">
        <f>Table1[[#This Row],[Charges 2019]]-D88</f>
        <v>141887.42000000001</v>
      </c>
      <c r="F88" s="624">
        <f>IF(ISERROR(VLOOKUP(Table1[[#This Row],[Compte]],#REF!,4,FALSE))=FALSE,VLOOKUP(Table1[[#This Row],[Compte]],#REF!,4,FALSE),0)</f>
        <v>0</v>
      </c>
      <c r="G88" s="718">
        <f>IF(ISERROR(VLOOKUP(Table1[[#This Row],[Compte]],'Annexe 5 - CGAFE'!A:D,4,FALSE))=FALSE,VLOOKUP(Table1[[#This Row],[Compte]],'Annexe 5 - CGAFE'!A:D,4,FALSE),0)</f>
        <v>141887.42000000001</v>
      </c>
      <c r="H88" s="624">
        <f>IF(ISERROR(VLOOKUP(Table1[[#This Row],[Compte]],'Annexe 6 - CNG'!A:D,4,FALSE))=FALSE,VLOOKUP(Table1[[#This Row],[Compte]],'Annexe 6 - CNG'!A:D,4,FALSE),0)</f>
        <v>0</v>
      </c>
      <c r="I88" s="624">
        <f>IF(ISERROR(VLOOKUP(Table1[[#This Row],[Compte]],'Annexe 7 - CNR'!A:D,4,FALSE))=FALSE,VLOOKUP(Table1[[#This Row],[Compte]],'Annexe 7 - CNR'!A:D,4,FALSE),0)</f>
        <v>0</v>
      </c>
      <c r="J88" s="624">
        <f>Table1[[#This Row],[2019 - hors invest]]-Table1[[#This Row],[Annexe 4]]-Table1[[#This Row],[Annexe 5]]-Table1[[#This Row],[Annexe 6]]-Table1[[#This Row],[Annexe 7]]</f>
        <v>0</v>
      </c>
    </row>
    <row r="89" spans="1:10">
      <c r="A89" s="596">
        <v>620203</v>
      </c>
      <c r="B89" s="596" t="s">
        <v>179</v>
      </c>
      <c r="C89" s="624">
        <v>185403.94</v>
      </c>
      <c r="D89" s="624">
        <v>0</v>
      </c>
      <c r="E89" s="624">
        <f>Table1[[#This Row],[Charges 2019]]-D89</f>
        <v>185403.94</v>
      </c>
      <c r="F89" s="624">
        <f>IF(ISERROR(VLOOKUP(Table1[[#This Row],[Compte]],#REF!,4,FALSE))=FALSE,VLOOKUP(Table1[[#This Row],[Compte]],#REF!,4,FALSE),0)</f>
        <v>0</v>
      </c>
      <c r="G89" s="718">
        <f>IF(ISERROR(VLOOKUP(Table1[[#This Row],[Compte]],'Annexe 5 - CGAFE'!A:D,4,FALSE))=FALSE,VLOOKUP(Table1[[#This Row],[Compte]],'Annexe 5 - CGAFE'!A:D,4,FALSE),0)</f>
        <v>185403.94</v>
      </c>
      <c r="H89" s="624">
        <f>IF(ISERROR(VLOOKUP(Table1[[#This Row],[Compte]],'Annexe 6 - CNG'!A:D,4,FALSE))=FALSE,VLOOKUP(Table1[[#This Row],[Compte]],'Annexe 6 - CNG'!A:D,4,FALSE),0)</f>
        <v>0</v>
      </c>
      <c r="I89" s="624">
        <f>IF(ISERROR(VLOOKUP(Table1[[#This Row],[Compte]],'Annexe 7 - CNR'!A:D,4,FALSE))=FALSE,VLOOKUP(Table1[[#This Row],[Compte]],'Annexe 7 - CNR'!A:D,4,FALSE),0)</f>
        <v>0</v>
      </c>
      <c r="J89" s="624">
        <f>Table1[[#This Row],[2019 - hors invest]]-Table1[[#This Row],[Annexe 4]]-Table1[[#This Row],[Annexe 5]]-Table1[[#This Row],[Annexe 6]]-Table1[[#This Row],[Annexe 7]]</f>
        <v>0</v>
      </c>
    </row>
    <row r="90" spans="1:10">
      <c r="A90" s="596">
        <v>620204</v>
      </c>
      <c r="B90" s="596" t="s">
        <v>180</v>
      </c>
      <c r="C90" s="624">
        <v>264432.90999999997</v>
      </c>
      <c r="D90" s="624">
        <v>0</v>
      </c>
      <c r="E90" s="624">
        <f>Table1[[#This Row],[Charges 2019]]-D90</f>
        <v>264432.90999999997</v>
      </c>
      <c r="F90" s="624">
        <f>IF(ISERROR(VLOOKUP(Table1[[#This Row],[Compte]],#REF!,4,FALSE))=FALSE,VLOOKUP(Table1[[#This Row],[Compte]],#REF!,4,FALSE),0)</f>
        <v>0</v>
      </c>
      <c r="G90" s="718">
        <f>IF(ISERROR(VLOOKUP(Table1[[#This Row],[Compte]],'Annexe 5 - CGAFE'!A:D,4,FALSE))=FALSE,VLOOKUP(Table1[[#This Row],[Compte]],'Annexe 5 - CGAFE'!A:D,4,FALSE),0)</f>
        <v>264432.90999999997</v>
      </c>
      <c r="H90" s="624">
        <f>IF(ISERROR(VLOOKUP(Table1[[#This Row],[Compte]],'Annexe 6 - CNG'!A:D,4,FALSE))=FALSE,VLOOKUP(Table1[[#This Row],[Compte]],'Annexe 6 - CNG'!A:D,4,FALSE),0)</f>
        <v>0</v>
      </c>
      <c r="I90" s="624">
        <f>IF(ISERROR(VLOOKUP(Table1[[#This Row],[Compte]],'Annexe 7 - CNR'!A:D,4,FALSE))=FALSE,VLOOKUP(Table1[[#This Row],[Compte]],'Annexe 7 - CNR'!A:D,4,FALSE),0)</f>
        <v>0</v>
      </c>
      <c r="J90" s="624">
        <f>Table1[[#This Row],[2019 - hors invest]]-Table1[[#This Row],[Annexe 4]]-Table1[[#This Row],[Annexe 5]]-Table1[[#This Row],[Annexe 6]]-Table1[[#This Row],[Annexe 7]]</f>
        <v>0</v>
      </c>
    </row>
    <row r="91" spans="1:10">
      <c r="A91" s="596">
        <v>620211</v>
      </c>
      <c r="B91" s="596" t="s">
        <v>181</v>
      </c>
      <c r="C91" s="624">
        <v>1780049.59</v>
      </c>
      <c r="D91" s="624">
        <v>0</v>
      </c>
      <c r="E91" s="624">
        <f>Table1[[#This Row],[Charges 2019]]-D91</f>
        <v>1780049.59</v>
      </c>
      <c r="F91" s="624">
        <f>IF(ISERROR(VLOOKUP(Table1[[#This Row],[Compte]],#REF!,4,FALSE))=FALSE,VLOOKUP(Table1[[#This Row],[Compte]],#REF!,4,FALSE),0)</f>
        <v>0</v>
      </c>
      <c r="G91" s="718">
        <f>IF(ISERROR(VLOOKUP(Table1[[#This Row],[Compte]],'Annexe 5 - CGAFE'!A:D,4,FALSE))=FALSE,VLOOKUP(Table1[[#This Row],[Compte]],'Annexe 5 - CGAFE'!A:D,4,FALSE),0)</f>
        <v>1780049.59</v>
      </c>
      <c r="H91" s="624">
        <f>IF(ISERROR(VLOOKUP(Table1[[#This Row],[Compte]],'Annexe 6 - CNG'!A:D,4,FALSE))=FALSE,VLOOKUP(Table1[[#This Row],[Compte]],'Annexe 6 - CNG'!A:D,4,FALSE),0)</f>
        <v>0</v>
      </c>
      <c r="I91" s="624">
        <f>IF(ISERROR(VLOOKUP(Table1[[#This Row],[Compte]],'Annexe 7 - CNR'!A:D,4,FALSE))=FALSE,VLOOKUP(Table1[[#This Row],[Compte]],'Annexe 7 - CNR'!A:D,4,FALSE),0)</f>
        <v>0</v>
      </c>
      <c r="J91" s="624">
        <f>Table1[[#This Row],[2019 - hors invest]]-Table1[[#This Row],[Annexe 4]]-Table1[[#This Row],[Annexe 5]]-Table1[[#This Row],[Annexe 6]]-Table1[[#This Row],[Annexe 7]]</f>
        <v>0</v>
      </c>
    </row>
    <row r="92" spans="1:10">
      <c r="A92" s="596">
        <v>620212</v>
      </c>
      <c r="B92" s="596" t="s">
        <v>182</v>
      </c>
      <c r="C92" s="624">
        <v>10216.64</v>
      </c>
      <c r="D92" s="624">
        <v>0</v>
      </c>
      <c r="E92" s="624">
        <f>Table1[[#This Row],[Charges 2019]]-D92</f>
        <v>10216.64</v>
      </c>
      <c r="F92" s="624">
        <f>IF(ISERROR(VLOOKUP(Table1[[#This Row],[Compte]],#REF!,4,FALSE))=FALSE,VLOOKUP(Table1[[#This Row],[Compte]],#REF!,4,FALSE),0)</f>
        <v>0</v>
      </c>
      <c r="G92" s="718">
        <f>IF(ISERROR(VLOOKUP(Table1[[#This Row],[Compte]],'Annexe 5 - CGAFE'!A:D,4,FALSE))=FALSE,VLOOKUP(Table1[[#This Row],[Compte]],'Annexe 5 - CGAFE'!A:D,4,FALSE),0)</f>
        <v>10216.64</v>
      </c>
      <c r="H92" s="624">
        <f>IF(ISERROR(VLOOKUP(Table1[[#This Row],[Compte]],'Annexe 6 - CNG'!A:D,4,FALSE))=FALSE,VLOOKUP(Table1[[#This Row],[Compte]],'Annexe 6 - CNG'!A:D,4,FALSE),0)</f>
        <v>0</v>
      </c>
      <c r="I92" s="624">
        <f>IF(ISERROR(VLOOKUP(Table1[[#This Row],[Compte]],'Annexe 7 - CNR'!A:D,4,FALSE))=FALSE,VLOOKUP(Table1[[#This Row],[Compte]],'Annexe 7 - CNR'!A:D,4,FALSE),0)</f>
        <v>0</v>
      </c>
      <c r="J92" s="624">
        <f>Table1[[#This Row],[2019 - hors invest]]-Table1[[#This Row],[Annexe 4]]-Table1[[#This Row],[Annexe 5]]-Table1[[#This Row],[Annexe 6]]-Table1[[#This Row],[Annexe 7]]</f>
        <v>0</v>
      </c>
    </row>
    <row r="93" spans="1:10">
      <c r="A93" s="596">
        <v>620215</v>
      </c>
      <c r="B93" s="596" t="s">
        <v>183</v>
      </c>
      <c r="C93" s="624">
        <v>1767907.4</v>
      </c>
      <c r="D93" s="624">
        <v>0</v>
      </c>
      <c r="E93" s="624">
        <f>Table1[[#This Row],[Charges 2019]]-D93</f>
        <v>1767907.4</v>
      </c>
      <c r="F93" s="624">
        <f>IF(ISERROR(VLOOKUP(Table1[[#This Row],[Compte]],#REF!,4,FALSE))=FALSE,VLOOKUP(Table1[[#This Row],[Compte]],#REF!,4,FALSE),0)</f>
        <v>0</v>
      </c>
      <c r="G93" s="718">
        <f>IF(ISERROR(VLOOKUP(Table1[[#This Row],[Compte]],'Annexe 5 - CGAFE'!A:D,4,FALSE))=FALSE,VLOOKUP(Table1[[#This Row],[Compte]],'Annexe 5 - CGAFE'!A:D,4,FALSE),0)</f>
        <v>1767907.4</v>
      </c>
      <c r="H93" s="624">
        <f>IF(ISERROR(VLOOKUP(Table1[[#This Row],[Compte]],'Annexe 6 - CNG'!A:D,4,FALSE))=FALSE,VLOOKUP(Table1[[#This Row],[Compte]],'Annexe 6 - CNG'!A:D,4,FALSE),0)</f>
        <v>0</v>
      </c>
      <c r="I93" s="624">
        <f>IF(ISERROR(VLOOKUP(Table1[[#This Row],[Compte]],'Annexe 7 - CNR'!A:D,4,FALSE))=FALSE,VLOOKUP(Table1[[#This Row],[Compte]],'Annexe 7 - CNR'!A:D,4,FALSE),0)</f>
        <v>0</v>
      </c>
      <c r="J93" s="624">
        <f>Table1[[#This Row],[2019 - hors invest]]-Table1[[#This Row],[Annexe 4]]-Table1[[#This Row],[Annexe 5]]-Table1[[#This Row],[Annexe 6]]-Table1[[#This Row],[Annexe 7]]</f>
        <v>0</v>
      </c>
    </row>
    <row r="94" spans="1:10">
      <c r="A94" s="596">
        <v>620216</v>
      </c>
      <c r="B94" s="596" t="s">
        <v>183</v>
      </c>
      <c r="C94" s="624">
        <v>84948.160000000003</v>
      </c>
      <c r="D94" s="624">
        <v>0</v>
      </c>
      <c r="E94" s="624">
        <f>Table1[[#This Row],[Charges 2019]]-D94</f>
        <v>84948.160000000003</v>
      </c>
      <c r="F94" s="624">
        <f>IF(ISERROR(VLOOKUP(Table1[[#This Row],[Compte]],#REF!,4,FALSE))=FALSE,VLOOKUP(Table1[[#This Row],[Compte]],#REF!,4,FALSE),0)</f>
        <v>0</v>
      </c>
      <c r="G94" s="718">
        <f>IF(ISERROR(VLOOKUP(Table1[[#This Row],[Compte]],'Annexe 5 - CGAFE'!A:D,4,FALSE))=FALSE,VLOOKUP(Table1[[#This Row],[Compte]],'Annexe 5 - CGAFE'!A:D,4,FALSE),0)</f>
        <v>84948.160000000003</v>
      </c>
      <c r="H94" s="624">
        <f>IF(ISERROR(VLOOKUP(Table1[[#This Row],[Compte]],'Annexe 6 - CNG'!A:D,4,FALSE))=FALSE,VLOOKUP(Table1[[#This Row],[Compte]],'Annexe 6 - CNG'!A:D,4,FALSE),0)</f>
        <v>0</v>
      </c>
      <c r="I94" s="624">
        <f>IF(ISERROR(VLOOKUP(Table1[[#This Row],[Compte]],'Annexe 7 - CNR'!A:D,4,FALSE))=FALSE,VLOOKUP(Table1[[#This Row],[Compte]],'Annexe 7 - CNR'!A:D,4,FALSE),0)</f>
        <v>0</v>
      </c>
      <c r="J94" s="624">
        <f>Table1[[#This Row],[2019 - hors invest]]-Table1[[#This Row],[Annexe 4]]-Table1[[#This Row],[Annexe 5]]-Table1[[#This Row],[Annexe 6]]-Table1[[#This Row],[Annexe 7]]</f>
        <v>0</v>
      </c>
    </row>
    <row r="95" spans="1:10">
      <c r="A95" s="596">
        <v>620218</v>
      </c>
      <c r="B95" s="596" t="s">
        <v>272</v>
      </c>
      <c r="C95" s="624">
        <v>2977.2</v>
      </c>
      <c r="D95" s="624">
        <v>0</v>
      </c>
      <c r="E95" s="624">
        <f>Table1[[#This Row],[Charges 2019]]-D95</f>
        <v>2977.2</v>
      </c>
      <c r="F95" s="624">
        <f>IF(ISERROR(VLOOKUP(Table1[[#This Row],[Compte]],#REF!,4,FALSE))=FALSE,VLOOKUP(Table1[[#This Row],[Compte]],#REF!,4,FALSE),0)</f>
        <v>0</v>
      </c>
      <c r="G95" s="718">
        <f>IF(ISERROR(VLOOKUP(Table1[[#This Row],[Compte]],'Annexe 5 - CGAFE'!A:D,4,FALSE))=FALSE,VLOOKUP(Table1[[#This Row],[Compte]],'Annexe 5 - CGAFE'!A:D,4,FALSE),0)</f>
        <v>2977.2</v>
      </c>
      <c r="H95" s="624">
        <f>IF(ISERROR(VLOOKUP(Table1[[#This Row],[Compte]],'Annexe 6 - CNG'!A:D,4,FALSE))=FALSE,VLOOKUP(Table1[[#This Row],[Compte]],'Annexe 6 - CNG'!A:D,4,FALSE),0)</f>
        <v>0</v>
      </c>
      <c r="I95" s="624">
        <f>IF(ISERROR(VLOOKUP(Table1[[#This Row],[Compte]],'Annexe 7 - CNR'!A:D,4,FALSE))=FALSE,VLOOKUP(Table1[[#This Row],[Compte]],'Annexe 7 - CNR'!A:D,4,FALSE),0)</f>
        <v>0</v>
      </c>
      <c r="J95" s="624">
        <f>Table1[[#This Row],[2019 - hors invest]]-Table1[[#This Row],[Annexe 4]]-Table1[[#This Row],[Annexe 5]]-Table1[[#This Row],[Annexe 6]]-Table1[[#This Row],[Annexe 7]]</f>
        <v>0</v>
      </c>
    </row>
    <row r="96" spans="1:10">
      <c r="A96" s="596">
        <v>620301</v>
      </c>
      <c r="B96" s="596" t="s">
        <v>184</v>
      </c>
      <c r="C96" s="624">
        <v>36536688.130000003</v>
      </c>
      <c r="D96" s="624">
        <v>17350468.289999951</v>
      </c>
      <c r="E96" s="624">
        <f>Table1[[#This Row],[Charges 2019]]-D96</f>
        <v>19186219.840000052</v>
      </c>
      <c r="F96" s="624">
        <f>IF(ISERROR(VLOOKUP(Table1[[#This Row],[Compte]],#REF!,4,FALSE))=FALSE,VLOOKUP(Table1[[#This Row],[Compte]],#REF!,4,FALSE),0)</f>
        <v>0</v>
      </c>
      <c r="G96" s="718">
        <f>IF(ISERROR(VLOOKUP(Table1[[#This Row],[Compte]],'Annexe 5 - CGAFE'!A:D,4,FALSE))=FALSE,VLOOKUP(Table1[[#This Row],[Compte]],'Annexe 5 - CGAFE'!A:D,4,FALSE),0)</f>
        <v>19186219.840000052</v>
      </c>
      <c r="H96" s="624">
        <f>IF(ISERROR(VLOOKUP(Table1[[#This Row],[Compte]],'Annexe 6 - CNG'!A:D,4,FALSE))=FALSE,VLOOKUP(Table1[[#This Row],[Compte]],'Annexe 6 - CNG'!A:D,4,FALSE),0)</f>
        <v>0</v>
      </c>
      <c r="I96" s="624">
        <f>IF(ISERROR(VLOOKUP(Table1[[#This Row],[Compte]],'Annexe 7 - CNR'!A:D,4,FALSE))=FALSE,VLOOKUP(Table1[[#This Row],[Compte]],'Annexe 7 - CNR'!A:D,4,FALSE),0)</f>
        <v>0</v>
      </c>
      <c r="J96" s="624">
        <f>Table1[[#This Row],[2019 - hors invest]]-Table1[[#This Row],[Annexe 4]]-Table1[[#This Row],[Annexe 5]]-Table1[[#This Row],[Annexe 6]]-Table1[[#This Row],[Annexe 7]]</f>
        <v>0</v>
      </c>
    </row>
    <row r="97" spans="1:10">
      <c r="A97" s="596">
        <v>620302</v>
      </c>
      <c r="B97" s="596" t="s">
        <v>185</v>
      </c>
      <c r="C97" s="624">
        <v>415499.21</v>
      </c>
      <c r="D97" s="624">
        <v>0</v>
      </c>
      <c r="E97" s="624">
        <f>Table1[[#This Row],[Charges 2019]]-D97</f>
        <v>415499.21</v>
      </c>
      <c r="F97" s="624">
        <f>IF(ISERROR(VLOOKUP(Table1[[#This Row],[Compte]],#REF!,4,FALSE))=FALSE,VLOOKUP(Table1[[#This Row],[Compte]],#REF!,4,FALSE),0)</f>
        <v>0</v>
      </c>
      <c r="G97" s="718">
        <f>IF(ISERROR(VLOOKUP(Table1[[#This Row],[Compte]],'Annexe 5 - CGAFE'!A:D,4,FALSE))=FALSE,VLOOKUP(Table1[[#This Row],[Compte]],'Annexe 5 - CGAFE'!A:D,4,FALSE),0)</f>
        <v>415499.21</v>
      </c>
      <c r="H97" s="624">
        <f>IF(ISERROR(VLOOKUP(Table1[[#This Row],[Compte]],'Annexe 6 - CNG'!A:D,4,FALSE))=FALSE,VLOOKUP(Table1[[#This Row],[Compte]],'Annexe 6 - CNG'!A:D,4,FALSE),0)</f>
        <v>0</v>
      </c>
      <c r="I97" s="624">
        <f>IF(ISERROR(VLOOKUP(Table1[[#This Row],[Compte]],'Annexe 7 - CNR'!A:D,4,FALSE))=FALSE,VLOOKUP(Table1[[#This Row],[Compte]],'Annexe 7 - CNR'!A:D,4,FALSE),0)</f>
        <v>0</v>
      </c>
      <c r="J97" s="624">
        <f>Table1[[#This Row],[2019 - hors invest]]-Table1[[#This Row],[Annexe 4]]-Table1[[#This Row],[Annexe 5]]-Table1[[#This Row],[Annexe 6]]-Table1[[#This Row],[Annexe 7]]</f>
        <v>0</v>
      </c>
    </row>
    <row r="98" spans="1:10">
      <c r="A98" s="596">
        <v>620303</v>
      </c>
      <c r="B98" s="596" t="s">
        <v>186</v>
      </c>
      <c r="C98" s="624">
        <v>732443.47</v>
      </c>
      <c r="D98" s="624">
        <v>0</v>
      </c>
      <c r="E98" s="624">
        <f>Table1[[#This Row],[Charges 2019]]-D98</f>
        <v>732443.47</v>
      </c>
      <c r="F98" s="624">
        <f>IF(ISERROR(VLOOKUP(Table1[[#This Row],[Compte]],#REF!,4,FALSE))=FALSE,VLOOKUP(Table1[[#This Row],[Compte]],#REF!,4,FALSE),0)</f>
        <v>0</v>
      </c>
      <c r="G98" s="718">
        <f>IF(ISERROR(VLOOKUP(Table1[[#This Row],[Compte]],'Annexe 5 - CGAFE'!A:D,4,FALSE))=FALSE,VLOOKUP(Table1[[#This Row],[Compte]],'Annexe 5 - CGAFE'!A:D,4,FALSE),0)</f>
        <v>732443.47</v>
      </c>
      <c r="H98" s="624">
        <f>IF(ISERROR(VLOOKUP(Table1[[#This Row],[Compte]],'Annexe 6 - CNG'!A:D,4,FALSE))=FALSE,VLOOKUP(Table1[[#This Row],[Compte]],'Annexe 6 - CNG'!A:D,4,FALSE),0)</f>
        <v>0</v>
      </c>
      <c r="I98" s="624">
        <f>IF(ISERROR(VLOOKUP(Table1[[#This Row],[Compte]],'Annexe 7 - CNR'!A:D,4,FALSE))=FALSE,VLOOKUP(Table1[[#This Row],[Compte]],'Annexe 7 - CNR'!A:D,4,FALSE),0)</f>
        <v>0</v>
      </c>
      <c r="J98" s="624">
        <f>Table1[[#This Row],[2019 - hors invest]]-Table1[[#This Row],[Annexe 4]]-Table1[[#This Row],[Annexe 5]]-Table1[[#This Row],[Annexe 6]]-Table1[[#This Row],[Annexe 7]]</f>
        <v>0</v>
      </c>
    </row>
    <row r="99" spans="1:10">
      <c r="A99" s="596">
        <v>620304</v>
      </c>
      <c r="B99" s="596" t="s">
        <v>187</v>
      </c>
      <c r="C99" s="624">
        <v>663646.12</v>
      </c>
      <c r="D99" s="624">
        <v>0</v>
      </c>
      <c r="E99" s="624">
        <f>Table1[[#This Row],[Charges 2019]]-D99</f>
        <v>663646.12</v>
      </c>
      <c r="F99" s="624">
        <f>IF(ISERROR(VLOOKUP(Table1[[#This Row],[Compte]],#REF!,4,FALSE))=FALSE,VLOOKUP(Table1[[#This Row],[Compte]],#REF!,4,FALSE),0)</f>
        <v>0</v>
      </c>
      <c r="G99" s="718">
        <f>IF(ISERROR(VLOOKUP(Table1[[#This Row],[Compte]],'Annexe 5 - CGAFE'!A:D,4,FALSE))=FALSE,VLOOKUP(Table1[[#This Row],[Compte]],'Annexe 5 - CGAFE'!A:D,4,FALSE),0)</f>
        <v>663646.12</v>
      </c>
      <c r="H99" s="624">
        <f>IF(ISERROR(VLOOKUP(Table1[[#This Row],[Compte]],'Annexe 6 - CNG'!A:D,4,FALSE))=FALSE,VLOOKUP(Table1[[#This Row],[Compte]],'Annexe 6 - CNG'!A:D,4,FALSE),0)</f>
        <v>0</v>
      </c>
      <c r="I99" s="624">
        <f>IF(ISERROR(VLOOKUP(Table1[[#This Row],[Compte]],'Annexe 7 - CNR'!A:D,4,FALSE))=FALSE,VLOOKUP(Table1[[#This Row],[Compte]],'Annexe 7 - CNR'!A:D,4,FALSE),0)</f>
        <v>0</v>
      </c>
      <c r="J99" s="624">
        <f>Table1[[#This Row],[2019 - hors invest]]-Table1[[#This Row],[Annexe 4]]-Table1[[#This Row],[Annexe 5]]-Table1[[#This Row],[Annexe 6]]-Table1[[#This Row],[Annexe 7]]</f>
        <v>0</v>
      </c>
    </row>
    <row r="100" spans="1:10">
      <c r="A100" s="596">
        <v>620311</v>
      </c>
      <c r="B100" s="596" t="s">
        <v>188</v>
      </c>
      <c r="C100" s="624">
        <v>1398327.34</v>
      </c>
      <c r="D100" s="624">
        <v>0</v>
      </c>
      <c r="E100" s="624">
        <f>Table1[[#This Row],[Charges 2019]]-D100</f>
        <v>1398327.34</v>
      </c>
      <c r="F100" s="624">
        <f>IF(ISERROR(VLOOKUP(Table1[[#This Row],[Compte]],#REF!,4,FALSE))=FALSE,VLOOKUP(Table1[[#This Row],[Compte]],#REF!,4,FALSE),0)</f>
        <v>0</v>
      </c>
      <c r="G100" s="718">
        <f>IF(ISERROR(VLOOKUP(Table1[[#This Row],[Compte]],'Annexe 5 - CGAFE'!A:D,4,FALSE))=FALSE,VLOOKUP(Table1[[#This Row],[Compte]],'Annexe 5 - CGAFE'!A:D,4,FALSE),0)</f>
        <v>1398327.34</v>
      </c>
      <c r="H100" s="624">
        <f>IF(ISERROR(VLOOKUP(Table1[[#This Row],[Compte]],'Annexe 6 - CNG'!A:D,4,FALSE))=FALSE,VLOOKUP(Table1[[#This Row],[Compte]],'Annexe 6 - CNG'!A:D,4,FALSE),0)</f>
        <v>0</v>
      </c>
      <c r="I100" s="624">
        <f>IF(ISERROR(VLOOKUP(Table1[[#This Row],[Compte]],'Annexe 7 - CNR'!A:D,4,FALSE))=FALSE,VLOOKUP(Table1[[#This Row],[Compte]],'Annexe 7 - CNR'!A:D,4,FALSE),0)</f>
        <v>0</v>
      </c>
      <c r="J100" s="624">
        <f>Table1[[#This Row],[2019 - hors invest]]-Table1[[#This Row],[Annexe 4]]-Table1[[#This Row],[Annexe 5]]-Table1[[#This Row],[Annexe 6]]-Table1[[#This Row],[Annexe 7]]</f>
        <v>0</v>
      </c>
    </row>
    <row r="101" spans="1:10">
      <c r="A101" s="596">
        <v>620312</v>
      </c>
      <c r="B101" s="596" t="s">
        <v>185</v>
      </c>
      <c r="C101" s="624">
        <v>7608.54</v>
      </c>
      <c r="D101" s="624">
        <v>0</v>
      </c>
      <c r="E101" s="624">
        <f>Table1[[#This Row],[Charges 2019]]-D101</f>
        <v>7608.54</v>
      </c>
      <c r="F101" s="624">
        <f>IF(ISERROR(VLOOKUP(Table1[[#This Row],[Compte]],#REF!,4,FALSE))=FALSE,VLOOKUP(Table1[[#This Row],[Compte]],#REF!,4,FALSE),0)</f>
        <v>0</v>
      </c>
      <c r="G101" s="718">
        <f>IF(ISERROR(VLOOKUP(Table1[[#This Row],[Compte]],'Annexe 5 - CGAFE'!A:D,4,FALSE))=FALSE,VLOOKUP(Table1[[#This Row],[Compte]],'Annexe 5 - CGAFE'!A:D,4,FALSE),0)</f>
        <v>7608.54</v>
      </c>
      <c r="H101" s="624">
        <f>IF(ISERROR(VLOOKUP(Table1[[#This Row],[Compte]],'Annexe 6 - CNG'!A:D,4,FALSE))=FALSE,VLOOKUP(Table1[[#This Row],[Compte]],'Annexe 6 - CNG'!A:D,4,FALSE),0)</f>
        <v>0</v>
      </c>
      <c r="I101" s="624">
        <f>IF(ISERROR(VLOOKUP(Table1[[#This Row],[Compte]],'Annexe 7 - CNR'!A:D,4,FALSE))=FALSE,VLOOKUP(Table1[[#This Row],[Compte]],'Annexe 7 - CNR'!A:D,4,FALSE),0)</f>
        <v>0</v>
      </c>
      <c r="J101" s="624">
        <f>Table1[[#This Row],[2019 - hors invest]]-Table1[[#This Row],[Annexe 4]]-Table1[[#This Row],[Annexe 5]]-Table1[[#This Row],[Annexe 6]]-Table1[[#This Row],[Annexe 7]]</f>
        <v>0</v>
      </c>
    </row>
    <row r="102" spans="1:10">
      <c r="A102" s="596">
        <v>620313</v>
      </c>
      <c r="B102" s="596" t="s">
        <v>189</v>
      </c>
      <c r="C102" s="624">
        <v>15455.57</v>
      </c>
      <c r="D102" s="624">
        <v>0</v>
      </c>
      <c r="E102" s="624">
        <f>Table1[[#This Row],[Charges 2019]]-D102</f>
        <v>15455.57</v>
      </c>
      <c r="F102" s="624">
        <f>IF(ISERROR(VLOOKUP(Table1[[#This Row],[Compte]],#REF!,4,FALSE))=FALSE,VLOOKUP(Table1[[#This Row],[Compte]],#REF!,4,FALSE),0)</f>
        <v>0</v>
      </c>
      <c r="G102" s="718">
        <f>IF(ISERROR(VLOOKUP(Table1[[#This Row],[Compte]],'Annexe 5 - CGAFE'!A:D,4,FALSE))=FALSE,VLOOKUP(Table1[[#This Row],[Compte]],'Annexe 5 - CGAFE'!A:D,4,FALSE),0)</f>
        <v>15455.57</v>
      </c>
      <c r="H102" s="624">
        <f>IF(ISERROR(VLOOKUP(Table1[[#This Row],[Compte]],'Annexe 6 - CNG'!A:D,4,FALSE))=FALSE,VLOOKUP(Table1[[#This Row],[Compte]],'Annexe 6 - CNG'!A:D,4,FALSE),0)</f>
        <v>0</v>
      </c>
      <c r="I102" s="624">
        <f>IF(ISERROR(VLOOKUP(Table1[[#This Row],[Compte]],'Annexe 7 - CNR'!A:D,4,FALSE))=FALSE,VLOOKUP(Table1[[#This Row],[Compte]],'Annexe 7 - CNR'!A:D,4,FALSE),0)</f>
        <v>0</v>
      </c>
      <c r="J102" s="624">
        <f>Table1[[#This Row],[2019 - hors invest]]-Table1[[#This Row],[Annexe 4]]-Table1[[#This Row],[Annexe 5]]-Table1[[#This Row],[Annexe 6]]-Table1[[#This Row],[Annexe 7]]</f>
        <v>0</v>
      </c>
    </row>
    <row r="103" spans="1:10">
      <c r="A103" s="596">
        <v>620314</v>
      </c>
      <c r="B103" s="596" t="s">
        <v>190</v>
      </c>
      <c r="C103" s="624">
        <v>10066.950000000001</v>
      </c>
      <c r="D103" s="624">
        <v>0</v>
      </c>
      <c r="E103" s="624">
        <f>Table1[[#This Row],[Charges 2019]]-D103</f>
        <v>10066.950000000001</v>
      </c>
      <c r="F103" s="624">
        <f>IF(ISERROR(VLOOKUP(Table1[[#This Row],[Compte]],#REF!,4,FALSE))=FALSE,VLOOKUP(Table1[[#This Row],[Compte]],#REF!,4,FALSE),0)</f>
        <v>0</v>
      </c>
      <c r="G103" s="718">
        <f>IF(ISERROR(VLOOKUP(Table1[[#This Row],[Compte]],'Annexe 5 - CGAFE'!A:D,4,FALSE))=FALSE,VLOOKUP(Table1[[#This Row],[Compte]],'Annexe 5 - CGAFE'!A:D,4,FALSE),0)</f>
        <v>10066.950000000001</v>
      </c>
      <c r="H103" s="624">
        <f>IF(ISERROR(VLOOKUP(Table1[[#This Row],[Compte]],'Annexe 6 - CNG'!A:D,4,FALSE))=FALSE,VLOOKUP(Table1[[#This Row],[Compte]],'Annexe 6 - CNG'!A:D,4,FALSE),0)</f>
        <v>0</v>
      </c>
      <c r="I103" s="624">
        <f>IF(ISERROR(VLOOKUP(Table1[[#This Row],[Compte]],'Annexe 7 - CNR'!A:D,4,FALSE))=FALSE,VLOOKUP(Table1[[#This Row],[Compte]],'Annexe 7 - CNR'!A:D,4,FALSE),0)</f>
        <v>0</v>
      </c>
      <c r="J103" s="624">
        <f>Table1[[#This Row],[2019 - hors invest]]-Table1[[#This Row],[Annexe 4]]-Table1[[#This Row],[Annexe 5]]-Table1[[#This Row],[Annexe 6]]-Table1[[#This Row],[Annexe 7]]</f>
        <v>0</v>
      </c>
    </row>
    <row r="104" spans="1:10">
      <c r="A104" s="596">
        <v>620315</v>
      </c>
      <c r="B104" s="596" t="s">
        <v>191</v>
      </c>
      <c r="C104" s="624">
        <v>2028766.45</v>
      </c>
      <c r="D104" s="624">
        <v>0</v>
      </c>
      <c r="E104" s="624">
        <f>Table1[[#This Row],[Charges 2019]]-D104</f>
        <v>2028766.45</v>
      </c>
      <c r="F104" s="624">
        <f>IF(ISERROR(VLOOKUP(Table1[[#This Row],[Compte]],#REF!,4,FALSE))=FALSE,VLOOKUP(Table1[[#This Row],[Compte]],#REF!,4,FALSE),0)</f>
        <v>0</v>
      </c>
      <c r="G104" s="718">
        <f>IF(ISERROR(VLOOKUP(Table1[[#This Row],[Compte]],'Annexe 5 - CGAFE'!A:D,4,FALSE))=FALSE,VLOOKUP(Table1[[#This Row],[Compte]],'Annexe 5 - CGAFE'!A:D,4,FALSE),0)</f>
        <v>2028766.45</v>
      </c>
      <c r="H104" s="624">
        <f>IF(ISERROR(VLOOKUP(Table1[[#This Row],[Compte]],'Annexe 6 - CNG'!A:D,4,FALSE))=FALSE,VLOOKUP(Table1[[#This Row],[Compte]],'Annexe 6 - CNG'!A:D,4,FALSE),0)</f>
        <v>0</v>
      </c>
      <c r="I104" s="624">
        <f>IF(ISERROR(VLOOKUP(Table1[[#This Row],[Compte]],'Annexe 7 - CNR'!A:D,4,FALSE))=FALSE,VLOOKUP(Table1[[#This Row],[Compte]],'Annexe 7 - CNR'!A:D,4,FALSE),0)</f>
        <v>0</v>
      </c>
      <c r="J104" s="624">
        <f>Table1[[#This Row],[2019 - hors invest]]-Table1[[#This Row],[Annexe 4]]-Table1[[#This Row],[Annexe 5]]-Table1[[#This Row],[Annexe 6]]-Table1[[#This Row],[Annexe 7]]</f>
        <v>0</v>
      </c>
    </row>
    <row r="105" spans="1:10">
      <c r="A105" s="596">
        <v>620316</v>
      </c>
      <c r="B105" s="596" t="s">
        <v>191</v>
      </c>
      <c r="C105" s="624">
        <v>40523.56</v>
      </c>
      <c r="D105" s="624">
        <v>0</v>
      </c>
      <c r="E105" s="624">
        <f>Table1[[#This Row],[Charges 2019]]-D105</f>
        <v>40523.56</v>
      </c>
      <c r="F105" s="624">
        <f>IF(ISERROR(VLOOKUP(Table1[[#This Row],[Compte]],#REF!,4,FALSE))=FALSE,VLOOKUP(Table1[[#This Row],[Compte]],#REF!,4,FALSE),0)</f>
        <v>0</v>
      </c>
      <c r="G105" s="718">
        <f>IF(ISERROR(VLOOKUP(Table1[[#This Row],[Compte]],'Annexe 5 - CGAFE'!A:D,4,FALSE))=FALSE,VLOOKUP(Table1[[#This Row],[Compte]],'Annexe 5 - CGAFE'!A:D,4,FALSE),0)</f>
        <v>40523.56</v>
      </c>
      <c r="H105" s="624">
        <f>IF(ISERROR(VLOOKUP(Table1[[#This Row],[Compte]],'Annexe 6 - CNG'!A:D,4,FALSE))=FALSE,VLOOKUP(Table1[[#This Row],[Compte]],'Annexe 6 - CNG'!A:D,4,FALSE),0)</f>
        <v>0</v>
      </c>
      <c r="I105" s="624">
        <f>IF(ISERROR(VLOOKUP(Table1[[#This Row],[Compte]],'Annexe 7 - CNR'!A:D,4,FALSE))=FALSE,VLOOKUP(Table1[[#This Row],[Compte]],'Annexe 7 - CNR'!A:D,4,FALSE),0)</f>
        <v>0</v>
      </c>
      <c r="J105" s="624">
        <f>Table1[[#This Row],[2019 - hors invest]]-Table1[[#This Row],[Annexe 4]]-Table1[[#This Row],[Annexe 5]]-Table1[[#This Row],[Annexe 6]]-Table1[[#This Row],[Annexe 7]]</f>
        <v>0</v>
      </c>
    </row>
    <row r="106" spans="1:10">
      <c r="A106" s="596">
        <v>620317</v>
      </c>
      <c r="B106" s="596" t="s">
        <v>192</v>
      </c>
      <c r="C106" s="624">
        <v>3681.26</v>
      </c>
      <c r="D106" s="624">
        <v>0</v>
      </c>
      <c r="E106" s="624">
        <f>Table1[[#This Row],[Charges 2019]]-D106</f>
        <v>3681.26</v>
      </c>
      <c r="F106" s="624">
        <f>IF(ISERROR(VLOOKUP(Table1[[#This Row],[Compte]],#REF!,4,FALSE))=FALSE,VLOOKUP(Table1[[#This Row],[Compte]],#REF!,4,FALSE),0)</f>
        <v>0</v>
      </c>
      <c r="G106" s="718">
        <f>IF(ISERROR(VLOOKUP(Table1[[#This Row],[Compte]],'Annexe 5 - CGAFE'!A:D,4,FALSE))=FALSE,VLOOKUP(Table1[[#This Row],[Compte]],'Annexe 5 - CGAFE'!A:D,4,FALSE),0)</f>
        <v>3681.26</v>
      </c>
      <c r="H106" s="624">
        <f>IF(ISERROR(VLOOKUP(Table1[[#This Row],[Compte]],'Annexe 6 - CNG'!A:D,4,FALSE))=FALSE,VLOOKUP(Table1[[#This Row],[Compte]],'Annexe 6 - CNG'!A:D,4,FALSE),0)</f>
        <v>0</v>
      </c>
      <c r="I106" s="624">
        <f>IF(ISERROR(VLOOKUP(Table1[[#This Row],[Compte]],'Annexe 7 - CNR'!A:D,4,FALSE))=FALSE,VLOOKUP(Table1[[#This Row],[Compte]],'Annexe 7 - CNR'!A:D,4,FALSE),0)</f>
        <v>0</v>
      </c>
      <c r="J106" s="624">
        <f>Table1[[#This Row],[2019 - hors invest]]-Table1[[#This Row],[Annexe 4]]-Table1[[#This Row],[Annexe 5]]-Table1[[#This Row],[Annexe 6]]-Table1[[#This Row],[Annexe 7]]</f>
        <v>0</v>
      </c>
    </row>
    <row r="107" spans="1:10">
      <c r="A107" s="596">
        <v>620318</v>
      </c>
      <c r="B107" s="596" t="s">
        <v>273</v>
      </c>
      <c r="C107" s="624">
        <v>109327.32</v>
      </c>
      <c r="D107" s="624">
        <v>0</v>
      </c>
      <c r="E107" s="624">
        <f>Table1[[#This Row],[Charges 2019]]-D107</f>
        <v>109327.32</v>
      </c>
      <c r="F107" s="624">
        <f>IF(ISERROR(VLOOKUP(Table1[[#This Row],[Compte]],#REF!,4,FALSE))=FALSE,VLOOKUP(Table1[[#This Row],[Compte]],#REF!,4,FALSE),0)</f>
        <v>0</v>
      </c>
      <c r="G107" s="718">
        <f>IF(ISERROR(VLOOKUP(Table1[[#This Row],[Compte]],'Annexe 5 - CGAFE'!A:D,4,FALSE))=FALSE,VLOOKUP(Table1[[#This Row],[Compte]],'Annexe 5 - CGAFE'!A:D,4,FALSE),0)</f>
        <v>109327.32</v>
      </c>
      <c r="H107" s="624">
        <f>IF(ISERROR(VLOOKUP(Table1[[#This Row],[Compte]],'Annexe 6 - CNG'!A:D,4,FALSE))=FALSE,VLOOKUP(Table1[[#This Row],[Compte]],'Annexe 6 - CNG'!A:D,4,FALSE),0)</f>
        <v>0</v>
      </c>
      <c r="I107" s="624">
        <f>IF(ISERROR(VLOOKUP(Table1[[#This Row],[Compte]],'Annexe 7 - CNR'!A:D,4,FALSE))=FALSE,VLOOKUP(Table1[[#This Row],[Compte]],'Annexe 7 - CNR'!A:D,4,FALSE),0)</f>
        <v>0</v>
      </c>
      <c r="J107" s="624">
        <f>Table1[[#This Row],[2019 - hors invest]]-Table1[[#This Row],[Annexe 4]]-Table1[[#This Row],[Annexe 5]]-Table1[[#This Row],[Annexe 6]]-Table1[[#This Row],[Annexe 7]]</f>
        <v>0</v>
      </c>
    </row>
    <row r="108" spans="1:10">
      <c r="A108" s="596">
        <v>620401</v>
      </c>
      <c r="B108" s="596" t="s">
        <v>194</v>
      </c>
      <c r="C108" s="624">
        <v>47024.56</v>
      </c>
      <c r="D108" s="624">
        <v>0</v>
      </c>
      <c r="E108" s="624">
        <f>Table1[[#This Row],[Charges 2019]]-D108</f>
        <v>47024.56</v>
      </c>
      <c r="F108" s="624">
        <f>IF(ISERROR(VLOOKUP(Table1[[#This Row],[Compte]],#REF!,4,FALSE))=FALSE,VLOOKUP(Table1[[#This Row],[Compte]],#REF!,4,FALSE),0)</f>
        <v>0</v>
      </c>
      <c r="G108" s="718">
        <f>IF(ISERROR(VLOOKUP(Table1[[#This Row],[Compte]],'Annexe 5 - CGAFE'!A:D,4,FALSE))=FALSE,VLOOKUP(Table1[[#This Row],[Compte]],'Annexe 5 - CGAFE'!A:D,4,FALSE),0)</f>
        <v>47024.56</v>
      </c>
      <c r="H108" s="624">
        <f>IF(ISERROR(VLOOKUP(Table1[[#This Row],[Compte]],'Annexe 6 - CNG'!A:D,4,FALSE))=FALSE,VLOOKUP(Table1[[#This Row],[Compte]],'Annexe 6 - CNG'!A:D,4,FALSE),0)</f>
        <v>0</v>
      </c>
      <c r="I108" s="624">
        <f>IF(ISERROR(VLOOKUP(Table1[[#This Row],[Compte]],'Annexe 7 - CNR'!A:D,4,FALSE))=FALSE,VLOOKUP(Table1[[#This Row],[Compte]],'Annexe 7 - CNR'!A:D,4,FALSE),0)</f>
        <v>0</v>
      </c>
      <c r="J108" s="624">
        <f>Table1[[#This Row],[2019 - hors invest]]-Table1[[#This Row],[Annexe 4]]-Table1[[#This Row],[Annexe 5]]-Table1[[#This Row],[Annexe 6]]-Table1[[#This Row],[Annexe 7]]</f>
        <v>0</v>
      </c>
    </row>
    <row r="109" spans="1:10">
      <c r="A109" s="596">
        <v>621021</v>
      </c>
      <c r="B109" s="596" t="s">
        <v>195</v>
      </c>
      <c r="C109" s="624">
        <v>565994.11</v>
      </c>
      <c r="D109" s="624">
        <v>0</v>
      </c>
      <c r="E109" s="624">
        <f>Table1[[#This Row],[Charges 2019]]-D109</f>
        <v>565994.11</v>
      </c>
      <c r="F109" s="624">
        <f>IF(ISERROR(VLOOKUP(Table1[[#This Row],[Compte]],#REF!,4,FALSE))=FALSE,VLOOKUP(Table1[[#This Row],[Compte]],#REF!,4,FALSE),0)</f>
        <v>0</v>
      </c>
      <c r="G109" s="718">
        <f>IF(ISERROR(VLOOKUP(Table1[[#This Row],[Compte]],'Annexe 5 - CGAFE'!A:D,4,FALSE))=FALSE,VLOOKUP(Table1[[#This Row],[Compte]],'Annexe 5 - CGAFE'!A:D,4,FALSE),0)</f>
        <v>565994.11</v>
      </c>
      <c r="H109" s="624">
        <f>IF(ISERROR(VLOOKUP(Table1[[#This Row],[Compte]],'Annexe 6 - CNG'!A:D,4,FALSE))=FALSE,VLOOKUP(Table1[[#This Row],[Compte]],'Annexe 6 - CNG'!A:D,4,FALSE),0)</f>
        <v>0</v>
      </c>
      <c r="I109" s="624">
        <f>IF(ISERROR(VLOOKUP(Table1[[#This Row],[Compte]],'Annexe 7 - CNR'!A:D,4,FALSE))=FALSE,VLOOKUP(Table1[[#This Row],[Compte]],'Annexe 7 - CNR'!A:D,4,FALSE),0)</f>
        <v>0</v>
      </c>
      <c r="J109" s="624">
        <f>Table1[[#This Row],[2019 - hors invest]]-Table1[[#This Row],[Annexe 4]]-Table1[[#This Row],[Annexe 5]]-Table1[[#This Row],[Annexe 6]]-Table1[[#This Row],[Annexe 7]]</f>
        <v>0</v>
      </c>
    </row>
    <row r="110" spans="1:10">
      <c r="A110" s="596">
        <v>621022</v>
      </c>
      <c r="B110" s="596" t="s">
        <v>196</v>
      </c>
      <c r="C110" s="624">
        <v>450778.55</v>
      </c>
      <c r="D110" s="624">
        <v>0</v>
      </c>
      <c r="E110" s="624">
        <f>Table1[[#This Row],[Charges 2019]]-D110</f>
        <v>450778.55</v>
      </c>
      <c r="F110" s="624">
        <f>IF(ISERROR(VLOOKUP(Table1[[#This Row],[Compte]],#REF!,4,FALSE))=FALSE,VLOOKUP(Table1[[#This Row],[Compte]],#REF!,4,FALSE),0)</f>
        <v>0</v>
      </c>
      <c r="G110" s="718">
        <f>IF(ISERROR(VLOOKUP(Table1[[#This Row],[Compte]],'Annexe 5 - CGAFE'!A:D,4,FALSE))=FALSE,VLOOKUP(Table1[[#This Row],[Compte]],'Annexe 5 - CGAFE'!A:D,4,FALSE),0)</f>
        <v>450778.55</v>
      </c>
      <c r="H110" s="624">
        <f>IF(ISERROR(VLOOKUP(Table1[[#This Row],[Compte]],'Annexe 6 - CNG'!A:D,4,FALSE))=FALSE,VLOOKUP(Table1[[#This Row],[Compte]],'Annexe 6 - CNG'!A:D,4,FALSE),0)</f>
        <v>0</v>
      </c>
      <c r="I110" s="624">
        <f>IF(ISERROR(VLOOKUP(Table1[[#This Row],[Compte]],'Annexe 7 - CNR'!A:D,4,FALSE))=FALSE,VLOOKUP(Table1[[#This Row],[Compte]],'Annexe 7 - CNR'!A:D,4,FALSE),0)</f>
        <v>0</v>
      </c>
      <c r="J110" s="624">
        <f>Table1[[#This Row],[2019 - hors invest]]-Table1[[#This Row],[Annexe 4]]-Table1[[#This Row],[Annexe 5]]-Table1[[#This Row],[Annexe 6]]-Table1[[#This Row],[Annexe 7]]</f>
        <v>0</v>
      </c>
    </row>
    <row r="111" spans="1:10">
      <c r="A111" s="596">
        <v>621031</v>
      </c>
      <c r="B111" s="596" t="s">
        <v>197</v>
      </c>
      <c r="C111" s="624">
        <v>5078782.6900000004</v>
      </c>
      <c r="D111" s="624">
        <v>0</v>
      </c>
      <c r="E111" s="624">
        <f>Table1[[#This Row],[Charges 2019]]-D111</f>
        <v>5078782.6900000004</v>
      </c>
      <c r="F111" s="624">
        <f>IF(ISERROR(VLOOKUP(Table1[[#This Row],[Compte]],#REF!,4,FALSE))=FALSE,VLOOKUP(Table1[[#This Row],[Compte]],#REF!,4,FALSE),0)</f>
        <v>0</v>
      </c>
      <c r="G111" s="718">
        <f>IF(ISERROR(VLOOKUP(Table1[[#This Row],[Compte]],'Annexe 5 - CGAFE'!A:D,4,FALSE))=FALSE,VLOOKUP(Table1[[#This Row],[Compte]],'Annexe 5 - CGAFE'!A:D,4,FALSE),0)</f>
        <v>5078782.6900000004</v>
      </c>
      <c r="H111" s="624">
        <f>IF(ISERROR(VLOOKUP(Table1[[#This Row],[Compte]],'Annexe 6 - CNG'!A:D,4,FALSE))=FALSE,VLOOKUP(Table1[[#This Row],[Compte]],'Annexe 6 - CNG'!A:D,4,FALSE),0)</f>
        <v>0</v>
      </c>
      <c r="I111" s="624">
        <f>IF(ISERROR(VLOOKUP(Table1[[#This Row],[Compte]],'Annexe 7 - CNR'!A:D,4,FALSE))=FALSE,VLOOKUP(Table1[[#This Row],[Compte]],'Annexe 7 - CNR'!A:D,4,FALSE),0)</f>
        <v>0</v>
      </c>
      <c r="J111" s="624">
        <f>Table1[[#This Row],[2019 - hors invest]]-Table1[[#This Row],[Annexe 4]]-Table1[[#This Row],[Annexe 5]]-Table1[[#This Row],[Annexe 6]]-Table1[[#This Row],[Annexe 7]]</f>
        <v>0</v>
      </c>
    </row>
    <row r="112" spans="1:10">
      <c r="A112" s="596">
        <v>621032</v>
      </c>
      <c r="B112" s="596" t="s">
        <v>198</v>
      </c>
      <c r="C112" s="624">
        <v>5554522.5099999998</v>
      </c>
      <c r="D112" s="624">
        <v>0</v>
      </c>
      <c r="E112" s="624">
        <f>Table1[[#This Row],[Charges 2019]]-D112</f>
        <v>5554522.5099999998</v>
      </c>
      <c r="F112" s="624">
        <f>IF(ISERROR(VLOOKUP(Table1[[#This Row],[Compte]],#REF!,4,FALSE))=FALSE,VLOOKUP(Table1[[#This Row],[Compte]],#REF!,4,FALSE),0)</f>
        <v>0</v>
      </c>
      <c r="G112" s="718">
        <f>IF(ISERROR(VLOOKUP(Table1[[#This Row],[Compte]],'Annexe 5 - CGAFE'!A:D,4,FALSE))=FALSE,VLOOKUP(Table1[[#This Row],[Compte]],'Annexe 5 - CGAFE'!A:D,4,FALSE),0)</f>
        <v>5554522.5099999998</v>
      </c>
      <c r="H112" s="624">
        <f>IF(ISERROR(VLOOKUP(Table1[[#This Row],[Compte]],'Annexe 6 - CNG'!A:D,4,FALSE))=FALSE,VLOOKUP(Table1[[#This Row],[Compte]],'Annexe 6 - CNG'!A:D,4,FALSE),0)</f>
        <v>0</v>
      </c>
      <c r="I112" s="624">
        <f>IF(ISERROR(VLOOKUP(Table1[[#This Row],[Compte]],'Annexe 7 - CNR'!A:D,4,FALSE))=FALSE,VLOOKUP(Table1[[#This Row],[Compte]],'Annexe 7 - CNR'!A:D,4,FALSE),0)</f>
        <v>0</v>
      </c>
      <c r="J112" s="624">
        <f>Table1[[#This Row],[2019 - hors invest]]-Table1[[#This Row],[Annexe 4]]-Table1[[#This Row],[Annexe 5]]-Table1[[#This Row],[Annexe 6]]-Table1[[#This Row],[Annexe 7]]</f>
        <v>0</v>
      </c>
    </row>
    <row r="113" spans="1:10">
      <c r="A113" s="596">
        <v>621041</v>
      </c>
      <c r="B113" s="596" t="s">
        <v>274</v>
      </c>
      <c r="C113" s="624">
        <v>2691.85</v>
      </c>
      <c r="D113" s="624">
        <v>0</v>
      </c>
      <c r="E113" s="624">
        <f>Table1[[#This Row],[Charges 2019]]-D113</f>
        <v>2691.85</v>
      </c>
      <c r="F113" s="624">
        <f>IF(ISERROR(VLOOKUP(Table1[[#This Row],[Compte]],#REF!,4,FALSE))=FALSE,VLOOKUP(Table1[[#This Row],[Compte]],#REF!,4,FALSE),0)</f>
        <v>0</v>
      </c>
      <c r="G113" s="718">
        <f>IF(ISERROR(VLOOKUP(Table1[[#This Row],[Compte]],'Annexe 5 - CGAFE'!A:D,4,FALSE))=FALSE,VLOOKUP(Table1[[#This Row],[Compte]],'Annexe 5 - CGAFE'!A:D,4,FALSE),0)</f>
        <v>2691.85</v>
      </c>
      <c r="H113" s="624">
        <f>IF(ISERROR(VLOOKUP(Table1[[#This Row],[Compte]],'Annexe 6 - CNG'!A:D,4,FALSE))=FALSE,VLOOKUP(Table1[[#This Row],[Compte]],'Annexe 6 - CNG'!A:D,4,FALSE),0)</f>
        <v>0</v>
      </c>
      <c r="I113" s="624">
        <f>IF(ISERROR(VLOOKUP(Table1[[#This Row],[Compte]],'Annexe 7 - CNR'!A:D,4,FALSE))=FALSE,VLOOKUP(Table1[[#This Row],[Compte]],'Annexe 7 - CNR'!A:D,4,FALSE),0)</f>
        <v>0</v>
      </c>
      <c r="J113" s="624">
        <f>Table1[[#This Row],[2019 - hors invest]]-Table1[[#This Row],[Annexe 4]]-Table1[[#This Row],[Annexe 5]]-Table1[[#This Row],[Annexe 6]]-Table1[[#This Row],[Annexe 7]]</f>
        <v>0</v>
      </c>
    </row>
    <row r="114" spans="1:10">
      <c r="A114" s="596">
        <v>623003</v>
      </c>
      <c r="B114" s="596" t="s">
        <v>199</v>
      </c>
      <c r="C114" s="624">
        <v>4033.62</v>
      </c>
      <c r="D114" s="624">
        <v>0</v>
      </c>
      <c r="E114" s="624">
        <f>Table1[[#This Row],[Charges 2019]]-D114</f>
        <v>4033.62</v>
      </c>
      <c r="F114" s="624">
        <f>IF(ISERROR(VLOOKUP(Table1[[#This Row],[Compte]],#REF!,4,FALSE))=FALSE,VLOOKUP(Table1[[#This Row],[Compte]],#REF!,4,FALSE),0)</f>
        <v>0</v>
      </c>
      <c r="G114" s="718">
        <f>IF(ISERROR(VLOOKUP(Table1[[#This Row],[Compte]],'Annexe 5 - CGAFE'!A:D,4,FALSE))=FALSE,VLOOKUP(Table1[[#This Row],[Compte]],'Annexe 5 - CGAFE'!A:D,4,FALSE),0)</f>
        <v>4033.62</v>
      </c>
      <c r="H114" s="624">
        <f>IF(ISERROR(VLOOKUP(Table1[[#This Row],[Compte]],'Annexe 6 - CNG'!A:D,4,FALSE))=FALSE,VLOOKUP(Table1[[#This Row],[Compte]],'Annexe 6 - CNG'!A:D,4,FALSE),0)</f>
        <v>0</v>
      </c>
      <c r="I114" s="624">
        <f>IF(ISERROR(VLOOKUP(Table1[[#This Row],[Compte]],'Annexe 7 - CNR'!A:D,4,FALSE))=FALSE,VLOOKUP(Table1[[#This Row],[Compte]],'Annexe 7 - CNR'!A:D,4,FALSE),0)</f>
        <v>0</v>
      </c>
      <c r="J114" s="624">
        <f>Table1[[#This Row],[2019 - hors invest]]-Table1[[#This Row],[Annexe 4]]-Table1[[#This Row],[Annexe 5]]-Table1[[#This Row],[Annexe 6]]-Table1[[#This Row],[Annexe 7]]</f>
        <v>0</v>
      </c>
    </row>
    <row r="115" spans="1:10">
      <c r="A115" s="596">
        <v>623005</v>
      </c>
      <c r="B115" s="596" t="s">
        <v>200</v>
      </c>
      <c r="C115" s="624">
        <v>22411.85</v>
      </c>
      <c r="D115" s="624">
        <v>0</v>
      </c>
      <c r="E115" s="624">
        <f>Table1[[#This Row],[Charges 2019]]-D115</f>
        <v>22411.85</v>
      </c>
      <c r="F115" s="624">
        <f>IF(ISERROR(VLOOKUP(Table1[[#This Row],[Compte]],#REF!,4,FALSE))=FALSE,VLOOKUP(Table1[[#This Row],[Compte]],#REF!,4,FALSE),0)</f>
        <v>0</v>
      </c>
      <c r="G115" s="718">
        <f>IF(ISERROR(VLOOKUP(Table1[[#This Row],[Compte]],'Annexe 5 - CGAFE'!A:D,4,FALSE))=FALSE,VLOOKUP(Table1[[#This Row],[Compte]],'Annexe 5 - CGAFE'!A:D,4,FALSE),0)</f>
        <v>22411.85</v>
      </c>
      <c r="H115" s="624">
        <f>IF(ISERROR(VLOOKUP(Table1[[#This Row],[Compte]],'Annexe 6 - CNG'!A:D,4,FALSE))=FALSE,VLOOKUP(Table1[[#This Row],[Compte]],'Annexe 6 - CNG'!A:D,4,FALSE),0)</f>
        <v>0</v>
      </c>
      <c r="I115" s="624">
        <f>IF(ISERROR(VLOOKUP(Table1[[#This Row],[Compte]],'Annexe 7 - CNR'!A:D,4,FALSE))=FALSE,VLOOKUP(Table1[[#This Row],[Compte]],'Annexe 7 - CNR'!A:D,4,FALSE),0)</f>
        <v>0</v>
      </c>
      <c r="J115" s="624">
        <f>Table1[[#This Row],[2019 - hors invest]]-Table1[[#This Row],[Annexe 4]]-Table1[[#This Row],[Annexe 5]]-Table1[[#This Row],[Annexe 6]]-Table1[[#This Row],[Annexe 7]]</f>
        <v>0</v>
      </c>
    </row>
    <row r="116" spans="1:10">
      <c r="A116" s="596">
        <v>623007</v>
      </c>
      <c r="B116" s="596" t="s">
        <v>275</v>
      </c>
      <c r="C116" s="624">
        <v>5494</v>
      </c>
      <c r="D116" s="624">
        <v>0</v>
      </c>
      <c r="E116" s="624">
        <f>Table1[[#This Row],[Charges 2019]]-D116</f>
        <v>5494</v>
      </c>
      <c r="F116" s="624">
        <f>IF(ISERROR(VLOOKUP(Table1[[#This Row],[Compte]],#REF!,4,FALSE))=FALSE,VLOOKUP(Table1[[#This Row],[Compte]],#REF!,4,FALSE),0)</f>
        <v>0</v>
      </c>
      <c r="G116" s="718">
        <f>IF(ISERROR(VLOOKUP(Table1[[#This Row],[Compte]],'Annexe 5 - CGAFE'!A:D,4,FALSE))=FALSE,VLOOKUP(Table1[[#This Row],[Compte]],'Annexe 5 - CGAFE'!A:D,4,FALSE),0)</f>
        <v>5494</v>
      </c>
      <c r="H116" s="624">
        <f>IF(ISERROR(VLOOKUP(Table1[[#This Row],[Compte]],'Annexe 6 - CNG'!A:D,4,FALSE))=FALSE,VLOOKUP(Table1[[#This Row],[Compte]],'Annexe 6 - CNG'!A:D,4,FALSE),0)</f>
        <v>0</v>
      </c>
      <c r="I116" s="624">
        <f>IF(ISERROR(VLOOKUP(Table1[[#This Row],[Compte]],'Annexe 7 - CNR'!A:D,4,FALSE))=FALSE,VLOOKUP(Table1[[#This Row],[Compte]],'Annexe 7 - CNR'!A:D,4,FALSE),0)</f>
        <v>0</v>
      </c>
      <c r="J116" s="624">
        <f>Table1[[#This Row],[2019 - hors invest]]-Table1[[#This Row],[Annexe 4]]-Table1[[#This Row],[Annexe 5]]-Table1[[#This Row],[Annexe 6]]-Table1[[#This Row],[Annexe 7]]</f>
        <v>0</v>
      </c>
    </row>
    <row r="117" spans="1:10">
      <c r="A117" s="596">
        <v>623011</v>
      </c>
      <c r="B117" s="596" t="s">
        <v>201</v>
      </c>
      <c r="C117" s="624">
        <v>50895.9</v>
      </c>
      <c r="D117" s="624">
        <v>0</v>
      </c>
      <c r="E117" s="624">
        <f>Table1[[#This Row],[Charges 2019]]-D117</f>
        <v>50895.9</v>
      </c>
      <c r="F117" s="624">
        <f>IF(ISERROR(VLOOKUP(Table1[[#This Row],[Compte]],#REF!,4,FALSE))=FALSE,VLOOKUP(Table1[[#This Row],[Compte]],#REF!,4,FALSE),0)</f>
        <v>0</v>
      </c>
      <c r="G117" s="718">
        <f>IF(ISERROR(VLOOKUP(Table1[[#This Row],[Compte]],'Annexe 5 - CGAFE'!A:D,4,FALSE))=FALSE,VLOOKUP(Table1[[#This Row],[Compte]],'Annexe 5 - CGAFE'!A:D,4,FALSE),0)</f>
        <v>50895.9</v>
      </c>
      <c r="H117" s="624">
        <f>IF(ISERROR(VLOOKUP(Table1[[#This Row],[Compte]],'Annexe 6 - CNG'!A:D,4,FALSE))=FALSE,VLOOKUP(Table1[[#This Row],[Compte]],'Annexe 6 - CNG'!A:D,4,FALSE),0)</f>
        <v>0</v>
      </c>
      <c r="I117" s="624">
        <f>IF(ISERROR(VLOOKUP(Table1[[#This Row],[Compte]],'Annexe 7 - CNR'!A:D,4,FALSE))=FALSE,VLOOKUP(Table1[[#This Row],[Compte]],'Annexe 7 - CNR'!A:D,4,FALSE),0)</f>
        <v>0</v>
      </c>
      <c r="J117" s="624">
        <f>Table1[[#This Row],[2019 - hors invest]]-Table1[[#This Row],[Annexe 4]]-Table1[[#This Row],[Annexe 5]]-Table1[[#This Row],[Annexe 6]]-Table1[[#This Row],[Annexe 7]]</f>
        <v>0</v>
      </c>
    </row>
    <row r="118" spans="1:10">
      <c r="A118" s="596">
        <v>623021</v>
      </c>
      <c r="B118" s="596" t="s">
        <v>202</v>
      </c>
      <c r="C118" s="624">
        <v>728375.96</v>
      </c>
      <c r="D118" s="624">
        <v>0</v>
      </c>
      <c r="E118" s="624">
        <f>Table1[[#This Row],[Charges 2019]]-D118</f>
        <v>728375.96</v>
      </c>
      <c r="F118" s="624">
        <f>IF(ISERROR(VLOOKUP(Table1[[#This Row],[Compte]],#REF!,4,FALSE))=FALSE,VLOOKUP(Table1[[#This Row],[Compte]],#REF!,4,FALSE),0)</f>
        <v>0</v>
      </c>
      <c r="G118" s="718">
        <f>IF(ISERROR(VLOOKUP(Table1[[#This Row],[Compte]],'Annexe 5 - CGAFE'!A:D,4,FALSE))=FALSE,VLOOKUP(Table1[[#This Row],[Compte]],'Annexe 5 - CGAFE'!A:D,4,FALSE),0)</f>
        <v>728375.96</v>
      </c>
      <c r="H118" s="624">
        <f>IF(ISERROR(VLOOKUP(Table1[[#This Row],[Compte]],'Annexe 6 - CNG'!A:D,4,FALSE))=FALSE,VLOOKUP(Table1[[#This Row],[Compte]],'Annexe 6 - CNG'!A:D,4,FALSE),0)</f>
        <v>0</v>
      </c>
      <c r="I118" s="624">
        <f>IF(ISERROR(VLOOKUP(Table1[[#This Row],[Compte]],'Annexe 7 - CNR'!A:D,4,FALSE))=FALSE,VLOOKUP(Table1[[#This Row],[Compte]],'Annexe 7 - CNR'!A:D,4,FALSE),0)</f>
        <v>0</v>
      </c>
      <c r="J118" s="624">
        <f>Table1[[#This Row],[2019 - hors invest]]-Table1[[#This Row],[Annexe 4]]-Table1[[#This Row],[Annexe 5]]-Table1[[#This Row],[Annexe 6]]-Table1[[#This Row],[Annexe 7]]</f>
        <v>0</v>
      </c>
    </row>
    <row r="119" spans="1:10">
      <c r="A119" s="596">
        <v>623031</v>
      </c>
      <c r="B119" s="596" t="s">
        <v>203</v>
      </c>
      <c r="C119" s="624">
        <v>1050467.01</v>
      </c>
      <c r="D119" s="624">
        <v>0</v>
      </c>
      <c r="E119" s="624">
        <f>Table1[[#This Row],[Charges 2019]]-D119</f>
        <v>1050467.01</v>
      </c>
      <c r="F119" s="624">
        <f>IF(ISERROR(VLOOKUP(Table1[[#This Row],[Compte]],#REF!,4,FALSE))=FALSE,VLOOKUP(Table1[[#This Row],[Compte]],#REF!,4,FALSE),0)</f>
        <v>0</v>
      </c>
      <c r="G119" s="718">
        <f>IF(ISERROR(VLOOKUP(Table1[[#This Row],[Compte]],'Annexe 5 - CGAFE'!A:D,4,FALSE))=FALSE,VLOOKUP(Table1[[#This Row],[Compte]],'Annexe 5 - CGAFE'!A:D,4,FALSE),0)</f>
        <v>1050467.01</v>
      </c>
      <c r="H119" s="624">
        <f>IF(ISERROR(VLOOKUP(Table1[[#This Row],[Compte]],'Annexe 6 - CNG'!A:D,4,FALSE))=FALSE,VLOOKUP(Table1[[#This Row],[Compte]],'Annexe 6 - CNG'!A:D,4,FALSE),0)</f>
        <v>0</v>
      </c>
      <c r="I119" s="624">
        <f>IF(ISERROR(VLOOKUP(Table1[[#This Row],[Compte]],'Annexe 7 - CNR'!A:D,4,FALSE))=FALSE,VLOOKUP(Table1[[#This Row],[Compte]],'Annexe 7 - CNR'!A:D,4,FALSE),0)</f>
        <v>0</v>
      </c>
      <c r="J119" s="624">
        <f>Table1[[#This Row],[2019 - hors invest]]-Table1[[#This Row],[Annexe 4]]-Table1[[#This Row],[Annexe 5]]-Table1[[#This Row],[Annexe 6]]-Table1[[#This Row],[Annexe 7]]</f>
        <v>0</v>
      </c>
    </row>
    <row r="120" spans="1:10">
      <c r="A120" s="596">
        <v>623032</v>
      </c>
      <c r="B120" s="596" t="s">
        <v>204</v>
      </c>
      <c r="C120" s="624">
        <v>103048.16</v>
      </c>
      <c r="D120" s="624">
        <v>0</v>
      </c>
      <c r="E120" s="624">
        <f>Table1[[#This Row],[Charges 2019]]-D120</f>
        <v>103048.16</v>
      </c>
      <c r="F120" s="624">
        <f>IF(ISERROR(VLOOKUP(Table1[[#This Row],[Compte]],#REF!,4,FALSE))=FALSE,VLOOKUP(Table1[[#This Row],[Compte]],#REF!,4,FALSE),0)</f>
        <v>0</v>
      </c>
      <c r="G120" s="718">
        <f>IF(ISERROR(VLOOKUP(Table1[[#This Row],[Compte]],'Annexe 5 - CGAFE'!A:D,4,FALSE))=FALSE,VLOOKUP(Table1[[#This Row],[Compte]],'Annexe 5 - CGAFE'!A:D,4,FALSE),0)</f>
        <v>103048.16</v>
      </c>
      <c r="H120" s="624">
        <f>IF(ISERROR(VLOOKUP(Table1[[#This Row],[Compte]],'Annexe 6 - CNG'!A:D,4,FALSE))=FALSE,VLOOKUP(Table1[[#This Row],[Compte]],'Annexe 6 - CNG'!A:D,4,FALSE),0)</f>
        <v>0</v>
      </c>
      <c r="I120" s="624">
        <f>IF(ISERROR(VLOOKUP(Table1[[#This Row],[Compte]],'Annexe 7 - CNR'!A:D,4,FALSE))=FALSE,VLOOKUP(Table1[[#This Row],[Compte]],'Annexe 7 - CNR'!A:D,4,FALSE),0)</f>
        <v>0</v>
      </c>
      <c r="J120" s="624">
        <f>Table1[[#This Row],[2019 - hors invest]]-Table1[[#This Row],[Annexe 4]]-Table1[[#This Row],[Annexe 5]]-Table1[[#This Row],[Annexe 6]]-Table1[[#This Row],[Annexe 7]]</f>
        <v>0</v>
      </c>
    </row>
    <row r="121" spans="1:10">
      <c r="A121" s="596">
        <v>623050</v>
      </c>
      <c r="B121" s="596" t="s">
        <v>206</v>
      </c>
      <c r="C121" s="624">
        <v>36300.21</v>
      </c>
      <c r="D121" s="624">
        <v>0</v>
      </c>
      <c r="E121" s="624">
        <f>Table1[[#This Row],[Charges 2019]]-D121</f>
        <v>36300.21</v>
      </c>
      <c r="F121" s="624">
        <f>IF(ISERROR(VLOOKUP(Table1[[#This Row],[Compte]],#REF!,4,FALSE))=FALSE,VLOOKUP(Table1[[#This Row],[Compte]],#REF!,4,FALSE),0)</f>
        <v>0</v>
      </c>
      <c r="G121" s="718">
        <f>IF(ISERROR(VLOOKUP(Table1[[#This Row],[Compte]],'Annexe 5 - CGAFE'!A:D,4,FALSE))=FALSE,VLOOKUP(Table1[[#This Row],[Compte]],'Annexe 5 - CGAFE'!A:D,4,FALSE),0)</f>
        <v>36300.21</v>
      </c>
      <c r="H121" s="624">
        <f>IF(ISERROR(VLOOKUP(Table1[[#This Row],[Compte]],'Annexe 6 - CNG'!A:D,4,FALSE))=FALSE,VLOOKUP(Table1[[#This Row],[Compte]],'Annexe 6 - CNG'!A:D,4,FALSE),0)</f>
        <v>0</v>
      </c>
      <c r="I121" s="624">
        <f>IF(ISERROR(VLOOKUP(Table1[[#This Row],[Compte]],'Annexe 7 - CNR'!A:D,4,FALSE))=FALSE,VLOOKUP(Table1[[#This Row],[Compte]],'Annexe 7 - CNR'!A:D,4,FALSE),0)</f>
        <v>0</v>
      </c>
      <c r="J121" s="624">
        <f>Table1[[#This Row],[2019 - hors invest]]-Table1[[#This Row],[Annexe 4]]-Table1[[#This Row],[Annexe 5]]-Table1[[#This Row],[Annexe 6]]-Table1[[#This Row],[Annexe 7]]</f>
        <v>0</v>
      </c>
    </row>
    <row r="122" spans="1:10">
      <c r="A122" s="596">
        <v>623051</v>
      </c>
      <c r="B122" s="596" t="s">
        <v>276</v>
      </c>
      <c r="C122" s="624">
        <v>299088.24</v>
      </c>
      <c r="D122" s="624">
        <v>0</v>
      </c>
      <c r="E122" s="624">
        <f>Table1[[#This Row],[Charges 2019]]-D122</f>
        <v>299088.24</v>
      </c>
      <c r="F122" s="624">
        <f>IF(ISERROR(VLOOKUP(Table1[[#This Row],[Compte]],#REF!,4,FALSE))=FALSE,VLOOKUP(Table1[[#This Row],[Compte]],#REF!,4,FALSE),0)</f>
        <v>0</v>
      </c>
      <c r="G122" s="718">
        <f>IF(ISERROR(VLOOKUP(Table1[[#This Row],[Compte]],'Annexe 5 - CGAFE'!A:D,4,FALSE))=FALSE,VLOOKUP(Table1[[#This Row],[Compte]],'Annexe 5 - CGAFE'!A:D,4,FALSE),0)</f>
        <v>299088.24</v>
      </c>
      <c r="H122" s="624">
        <f>IF(ISERROR(VLOOKUP(Table1[[#This Row],[Compte]],'Annexe 6 - CNG'!A:D,4,FALSE))=FALSE,VLOOKUP(Table1[[#This Row],[Compte]],'Annexe 6 - CNG'!A:D,4,FALSE),0)</f>
        <v>0</v>
      </c>
      <c r="I122" s="624">
        <f>IF(ISERROR(VLOOKUP(Table1[[#This Row],[Compte]],'Annexe 7 - CNR'!A:D,4,FALSE))=FALSE,VLOOKUP(Table1[[#This Row],[Compte]],'Annexe 7 - CNR'!A:D,4,FALSE),0)</f>
        <v>0</v>
      </c>
      <c r="J122" s="624">
        <f>Table1[[#This Row],[2019 - hors invest]]-Table1[[#This Row],[Annexe 4]]-Table1[[#This Row],[Annexe 5]]-Table1[[#This Row],[Annexe 6]]-Table1[[#This Row],[Annexe 7]]</f>
        <v>0</v>
      </c>
    </row>
    <row r="123" spans="1:10">
      <c r="A123" s="596">
        <v>623052</v>
      </c>
      <c r="B123" s="596" t="s">
        <v>208</v>
      </c>
      <c r="C123" s="624">
        <v>1639092.3</v>
      </c>
      <c r="D123" s="624">
        <v>0</v>
      </c>
      <c r="E123" s="624">
        <f>Table1[[#This Row],[Charges 2019]]-D123</f>
        <v>1639092.3</v>
      </c>
      <c r="F123" s="624">
        <f>IF(ISERROR(VLOOKUP(Table1[[#This Row],[Compte]],#REF!,4,FALSE))=FALSE,VLOOKUP(Table1[[#This Row],[Compte]],#REF!,4,FALSE),0)</f>
        <v>0</v>
      </c>
      <c r="G123" s="718">
        <f>IF(ISERROR(VLOOKUP(Table1[[#This Row],[Compte]],'Annexe 5 - CGAFE'!A:D,4,FALSE))=FALSE,VLOOKUP(Table1[[#This Row],[Compte]],'Annexe 5 - CGAFE'!A:D,4,FALSE),0)</f>
        <v>1639092.3</v>
      </c>
      <c r="H123" s="624">
        <f>IF(ISERROR(VLOOKUP(Table1[[#This Row],[Compte]],'Annexe 6 - CNG'!A:D,4,FALSE))=FALSE,VLOOKUP(Table1[[#This Row],[Compte]],'Annexe 6 - CNG'!A:D,4,FALSE),0)</f>
        <v>0</v>
      </c>
      <c r="I123" s="624">
        <f>IF(ISERROR(VLOOKUP(Table1[[#This Row],[Compte]],'Annexe 7 - CNR'!A:D,4,FALSE))=FALSE,VLOOKUP(Table1[[#This Row],[Compte]],'Annexe 7 - CNR'!A:D,4,FALSE),0)</f>
        <v>0</v>
      </c>
      <c r="J123" s="624">
        <f>Table1[[#This Row],[2019 - hors invest]]-Table1[[#This Row],[Annexe 4]]-Table1[[#This Row],[Annexe 5]]-Table1[[#This Row],[Annexe 6]]-Table1[[#This Row],[Annexe 7]]</f>
        <v>0</v>
      </c>
    </row>
    <row r="124" spans="1:10">
      <c r="A124" s="596">
        <v>623053</v>
      </c>
      <c r="B124" s="596" t="s">
        <v>277</v>
      </c>
      <c r="C124" s="624">
        <v>15963</v>
      </c>
      <c r="D124" s="624">
        <v>0</v>
      </c>
      <c r="E124" s="624">
        <f>Table1[[#This Row],[Charges 2019]]-D124</f>
        <v>15963</v>
      </c>
      <c r="F124" s="624">
        <f>IF(ISERROR(VLOOKUP(Table1[[#This Row],[Compte]],#REF!,4,FALSE))=FALSE,VLOOKUP(Table1[[#This Row],[Compte]],#REF!,4,FALSE),0)</f>
        <v>0</v>
      </c>
      <c r="G124" s="718">
        <f>IF(ISERROR(VLOOKUP(Table1[[#This Row],[Compte]],'Annexe 5 - CGAFE'!A:D,4,FALSE))=FALSE,VLOOKUP(Table1[[#This Row],[Compte]],'Annexe 5 - CGAFE'!A:D,4,FALSE),0)</f>
        <v>15963</v>
      </c>
      <c r="H124" s="624">
        <f>IF(ISERROR(VLOOKUP(Table1[[#This Row],[Compte]],'Annexe 6 - CNG'!A:D,4,FALSE))=FALSE,VLOOKUP(Table1[[#This Row],[Compte]],'Annexe 6 - CNG'!A:D,4,FALSE),0)</f>
        <v>0</v>
      </c>
      <c r="I124" s="624">
        <f>IF(ISERROR(VLOOKUP(Table1[[#This Row],[Compte]],'Annexe 7 - CNR'!A:D,4,FALSE))=FALSE,VLOOKUP(Table1[[#This Row],[Compte]],'Annexe 7 - CNR'!A:D,4,FALSE),0)</f>
        <v>0</v>
      </c>
      <c r="J124" s="624">
        <f>Table1[[#This Row],[2019 - hors invest]]-Table1[[#This Row],[Annexe 4]]-Table1[[#This Row],[Annexe 5]]-Table1[[#This Row],[Annexe 6]]-Table1[[#This Row],[Annexe 7]]</f>
        <v>0</v>
      </c>
    </row>
    <row r="125" spans="1:10">
      <c r="A125" s="596">
        <v>623061</v>
      </c>
      <c r="B125" s="596" t="s">
        <v>209</v>
      </c>
      <c r="C125" s="624">
        <v>1023194.07</v>
      </c>
      <c r="D125" s="624">
        <v>0</v>
      </c>
      <c r="E125" s="624">
        <f>Table1[[#This Row],[Charges 2019]]-D125</f>
        <v>1023194.07</v>
      </c>
      <c r="F125" s="624">
        <f>IF(ISERROR(VLOOKUP(Table1[[#This Row],[Compte]],#REF!,4,FALSE))=FALSE,VLOOKUP(Table1[[#This Row],[Compte]],#REF!,4,FALSE),0)</f>
        <v>0</v>
      </c>
      <c r="G125" s="718">
        <f>IF(ISERROR(VLOOKUP(Table1[[#This Row],[Compte]],'Annexe 5 - CGAFE'!A:D,4,FALSE))=FALSE,VLOOKUP(Table1[[#This Row],[Compte]],'Annexe 5 - CGAFE'!A:D,4,FALSE),0)</f>
        <v>1023194.07</v>
      </c>
      <c r="H125" s="624">
        <f>IF(ISERROR(VLOOKUP(Table1[[#This Row],[Compte]],'Annexe 6 - CNG'!A:D,4,FALSE))=FALSE,VLOOKUP(Table1[[#This Row],[Compte]],'Annexe 6 - CNG'!A:D,4,FALSE),0)</f>
        <v>0</v>
      </c>
      <c r="I125" s="624">
        <f>IF(ISERROR(VLOOKUP(Table1[[#This Row],[Compte]],'Annexe 7 - CNR'!A:D,4,FALSE))=FALSE,VLOOKUP(Table1[[#This Row],[Compte]],'Annexe 7 - CNR'!A:D,4,FALSE),0)</f>
        <v>0</v>
      </c>
      <c r="J125" s="624">
        <f>Table1[[#This Row],[2019 - hors invest]]-Table1[[#This Row],[Annexe 4]]-Table1[[#This Row],[Annexe 5]]-Table1[[#This Row],[Annexe 6]]-Table1[[#This Row],[Annexe 7]]</f>
        <v>0</v>
      </c>
    </row>
    <row r="126" spans="1:10">
      <c r="A126" s="596">
        <v>624201</v>
      </c>
      <c r="B126" s="596" t="s">
        <v>210</v>
      </c>
      <c r="C126" s="624">
        <v>21622506.25</v>
      </c>
      <c r="D126" s="624">
        <v>0</v>
      </c>
      <c r="E126" s="624">
        <f>Table1[[#This Row],[Charges 2019]]-D126</f>
        <v>21622506.25</v>
      </c>
      <c r="F126" s="624">
        <f>IF(ISERROR(VLOOKUP(Table1[[#This Row],[Compte]],#REF!,4,FALSE))=FALSE,VLOOKUP(Table1[[#This Row],[Compte]],#REF!,4,FALSE),0)</f>
        <v>0</v>
      </c>
      <c r="G126" s="718">
        <f>IF(ISERROR(VLOOKUP(Table1[[#This Row],[Compte]],'Annexe 5 - CGAFE'!A:D,4,FALSE))=FALSE,VLOOKUP(Table1[[#This Row],[Compte]],'Annexe 5 - CGAFE'!A:D,4,FALSE),0)</f>
        <v>21622506.25</v>
      </c>
      <c r="H126" s="624">
        <f>IF(ISERROR(VLOOKUP(Table1[[#This Row],[Compte]],'Annexe 6 - CNG'!A:D,4,FALSE))=FALSE,VLOOKUP(Table1[[#This Row],[Compte]],'Annexe 6 - CNG'!A:D,4,FALSE),0)</f>
        <v>0</v>
      </c>
      <c r="I126" s="624">
        <f>IF(ISERROR(VLOOKUP(Table1[[#This Row],[Compte]],'Annexe 7 - CNR'!A:D,4,FALSE))=FALSE,VLOOKUP(Table1[[#This Row],[Compte]],'Annexe 7 - CNR'!A:D,4,FALSE),0)</f>
        <v>0</v>
      </c>
      <c r="J126" s="624">
        <f>Table1[[#This Row],[2019 - hors invest]]-Table1[[#This Row],[Annexe 4]]-Table1[[#This Row],[Annexe 5]]-Table1[[#This Row],[Annexe 6]]-Table1[[#This Row],[Annexe 7]]</f>
        <v>0</v>
      </c>
    </row>
    <row r="127" spans="1:10">
      <c r="A127" s="596">
        <v>624301</v>
      </c>
      <c r="B127" s="596" t="s">
        <v>211</v>
      </c>
      <c r="C127" s="624">
        <v>68240.84</v>
      </c>
      <c r="D127" s="624">
        <v>0</v>
      </c>
      <c r="E127" s="624">
        <f>Table1[[#This Row],[Charges 2019]]-D127</f>
        <v>68240.84</v>
      </c>
      <c r="F127" s="624">
        <f>IF(ISERROR(VLOOKUP(Table1[[#This Row],[Compte]],#REF!,4,FALSE))=FALSE,VLOOKUP(Table1[[#This Row],[Compte]],#REF!,4,FALSE),0)</f>
        <v>0</v>
      </c>
      <c r="G127" s="718">
        <f>IF(ISERROR(VLOOKUP(Table1[[#This Row],[Compte]],'Annexe 5 - CGAFE'!A:D,4,FALSE))=FALSE,VLOOKUP(Table1[[#This Row],[Compte]],'Annexe 5 - CGAFE'!A:D,4,FALSE),0)</f>
        <v>68240.84</v>
      </c>
      <c r="H127" s="624">
        <f>IF(ISERROR(VLOOKUP(Table1[[#This Row],[Compte]],'Annexe 6 - CNG'!A:D,4,FALSE))=FALSE,VLOOKUP(Table1[[#This Row],[Compte]],'Annexe 6 - CNG'!A:D,4,FALSE),0)</f>
        <v>0</v>
      </c>
      <c r="I127" s="624">
        <f>IF(ISERROR(VLOOKUP(Table1[[#This Row],[Compte]],'Annexe 7 - CNR'!A:D,4,FALSE))=FALSE,VLOOKUP(Table1[[#This Row],[Compte]],'Annexe 7 - CNR'!A:D,4,FALSE),0)</f>
        <v>0</v>
      </c>
      <c r="J127" s="624">
        <f>Table1[[#This Row],[2019 - hors invest]]-Table1[[#This Row],[Annexe 4]]-Table1[[#This Row],[Annexe 5]]-Table1[[#This Row],[Annexe 6]]-Table1[[#This Row],[Annexe 7]]</f>
        <v>0</v>
      </c>
    </row>
    <row r="128" spans="1:10">
      <c r="A128" s="596">
        <v>625001</v>
      </c>
      <c r="B128" s="596" t="s">
        <v>212</v>
      </c>
      <c r="C128" s="624">
        <v>4110775.7</v>
      </c>
      <c r="D128" s="624">
        <v>0</v>
      </c>
      <c r="E128" s="624">
        <f>Table1[[#This Row],[Charges 2019]]-D128</f>
        <v>4110775.7</v>
      </c>
      <c r="F128" s="624">
        <f>IF(ISERROR(VLOOKUP(Table1[[#This Row],[Compte]],#REF!,4,FALSE))=FALSE,VLOOKUP(Table1[[#This Row],[Compte]],#REF!,4,FALSE),0)</f>
        <v>0</v>
      </c>
      <c r="G128" s="718">
        <f>IF(ISERROR(VLOOKUP(Table1[[#This Row],[Compte]],'Annexe 5 - CGAFE'!A:D,4,FALSE))=FALSE,VLOOKUP(Table1[[#This Row],[Compte]],'Annexe 5 - CGAFE'!A:D,4,FALSE),0)</f>
        <v>4110775.7</v>
      </c>
      <c r="H128" s="624">
        <f>IF(ISERROR(VLOOKUP(Table1[[#This Row],[Compte]],'Annexe 6 - CNG'!A:D,4,FALSE))=FALSE,VLOOKUP(Table1[[#This Row],[Compte]],'Annexe 6 - CNG'!A:D,4,FALSE),0)</f>
        <v>0</v>
      </c>
      <c r="I128" s="624">
        <f>IF(ISERROR(VLOOKUP(Table1[[#This Row],[Compte]],'Annexe 7 - CNR'!A:D,4,FALSE))=FALSE,VLOOKUP(Table1[[#This Row],[Compte]],'Annexe 7 - CNR'!A:D,4,FALSE),0)</f>
        <v>0</v>
      </c>
      <c r="J128" s="624">
        <f>Table1[[#This Row],[2019 - hors invest]]-Table1[[#This Row],[Annexe 4]]-Table1[[#This Row],[Annexe 5]]-Table1[[#This Row],[Annexe 6]]-Table1[[#This Row],[Annexe 7]]</f>
        <v>0</v>
      </c>
    </row>
    <row r="129" spans="1:10">
      <c r="A129" s="596">
        <v>625101</v>
      </c>
      <c r="B129" s="596" t="s">
        <v>213</v>
      </c>
      <c r="C129" s="624">
        <v>-3833802.92</v>
      </c>
      <c r="D129" s="624">
        <v>0</v>
      </c>
      <c r="E129" s="624">
        <f>Table1[[#This Row],[Charges 2019]]-D129</f>
        <v>-3833802.92</v>
      </c>
      <c r="F129" s="624">
        <f>IF(ISERROR(VLOOKUP(Table1[[#This Row],[Compte]],#REF!,4,FALSE))=FALSE,VLOOKUP(Table1[[#This Row],[Compte]],#REF!,4,FALSE),0)</f>
        <v>0</v>
      </c>
      <c r="G129" s="718">
        <f>IF(ISERROR(VLOOKUP(Table1[[#This Row],[Compte]],'Annexe 5 - CGAFE'!A:D,4,FALSE))=FALSE,VLOOKUP(Table1[[#This Row],[Compte]],'Annexe 5 - CGAFE'!A:D,4,FALSE),0)</f>
        <v>-3833802.92</v>
      </c>
      <c r="H129" s="624">
        <f>IF(ISERROR(VLOOKUP(Table1[[#This Row],[Compte]],'Annexe 6 - CNG'!A:D,4,FALSE))=FALSE,VLOOKUP(Table1[[#This Row],[Compte]],'Annexe 6 - CNG'!A:D,4,FALSE),0)</f>
        <v>0</v>
      </c>
      <c r="I129" s="624">
        <f>IF(ISERROR(VLOOKUP(Table1[[#This Row],[Compte]],'Annexe 7 - CNR'!A:D,4,FALSE))=FALSE,VLOOKUP(Table1[[#This Row],[Compte]],'Annexe 7 - CNR'!A:D,4,FALSE),0)</f>
        <v>0</v>
      </c>
      <c r="J129" s="624">
        <f>Table1[[#This Row],[2019 - hors invest]]-Table1[[#This Row],[Annexe 4]]-Table1[[#This Row],[Annexe 5]]-Table1[[#This Row],[Annexe 6]]-Table1[[#This Row],[Annexe 7]]</f>
        <v>0</v>
      </c>
    </row>
    <row r="130" spans="1:10">
      <c r="A130" s="596">
        <v>630001</v>
      </c>
      <c r="B130" s="724" t="s">
        <v>472</v>
      </c>
      <c r="C130" s="624">
        <v>9683332.9800000004</v>
      </c>
      <c r="D130" s="624">
        <v>0</v>
      </c>
      <c r="E130" s="624">
        <f>Table1[[#This Row],[Charges 2019]]-D130</f>
        <v>9683332.9800000004</v>
      </c>
      <c r="F130" s="624">
        <f>IF(ISERROR(VLOOKUP(Table1[[#This Row],[Compte]],#REF!,4,FALSE))=FALSE,VLOOKUP(Table1[[#This Row],[Compte]],#REF!,4,FALSE),0)</f>
        <v>0</v>
      </c>
      <c r="G130" s="718">
        <f>IF(ISERROR(VLOOKUP(Table1[[#This Row],[Compte]],'Annexe 5 - CGAFE'!A:D,4,FALSE))=FALSE,VLOOKUP(Table1[[#This Row],[Compte]],'Annexe 5 - CGAFE'!A:D,4,FALSE),0)</f>
        <v>9683332.9800000004</v>
      </c>
      <c r="H130" s="624">
        <f>IF(ISERROR(VLOOKUP(Table1[[#This Row],[Compte]],'Annexe 6 - CNG'!A:D,4,FALSE))=FALSE,VLOOKUP(Table1[[#This Row],[Compte]],'Annexe 6 - CNG'!A:D,4,FALSE),0)</f>
        <v>0</v>
      </c>
      <c r="I130" s="624">
        <f>IF(ISERROR(VLOOKUP(Table1[[#This Row],[Compte]],'Annexe 7 - CNR'!A:D,4,FALSE))=FALSE,VLOOKUP(Table1[[#This Row],[Compte]],'Annexe 7 - CNR'!A:D,4,FALSE),0)</f>
        <v>0</v>
      </c>
      <c r="J130" s="624">
        <f>Table1[[#This Row],[2019 - hors invest]]-Table1[[#This Row],[Annexe 4]]-Table1[[#This Row],[Annexe 5]]-Table1[[#This Row],[Annexe 6]]-Table1[[#This Row],[Annexe 7]]</f>
        <v>0</v>
      </c>
    </row>
    <row r="131" spans="1:10">
      <c r="A131" s="596">
        <v>630280</v>
      </c>
      <c r="B131" s="596" t="s">
        <v>223</v>
      </c>
      <c r="C131" s="624">
        <v>7294484.5700000003</v>
      </c>
      <c r="D131" s="624">
        <v>0</v>
      </c>
      <c r="E131" s="624">
        <f>Table1[[#This Row],[Charges 2019]]-D131</f>
        <v>7294484.5700000003</v>
      </c>
      <c r="F131" s="624">
        <f>IF(ISERROR(VLOOKUP(Table1[[#This Row],[Compte]],#REF!,4,FALSE))=FALSE,VLOOKUP(Table1[[#This Row],[Compte]],#REF!,4,FALSE),0)</f>
        <v>0</v>
      </c>
      <c r="G131" s="718">
        <f>IF(ISERROR(VLOOKUP(Table1[[#This Row],[Compte]],'Annexe 5 - CGAFE'!A:D,4,FALSE))=FALSE,VLOOKUP(Table1[[#This Row],[Compte]],'Annexe 5 - CGAFE'!A:D,4,FALSE),0)</f>
        <v>0</v>
      </c>
      <c r="H131" s="624">
        <f>IF(ISERROR(VLOOKUP(Table1[[#This Row],[Compte]],'Annexe 6 - CNG'!A:D,4,FALSE))=FALSE,VLOOKUP(Table1[[#This Row],[Compte]],'Annexe 6 - CNG'!A:D,4,FALSE),0)</f>
        <v>7294484.5700000003</v>
      </c>
      <c r="I131" s="624">
        <f>IF(ISERROR(VLOOKUP(Table1[[#This Row],[Compte]],'Annexe 7 - CNR'!A:D,4,FALSE))=FALSE,VLOOKUP(Table1[[#This Row],[Compte]],'Annexe 7 - CNR'!A:D,4,FALSE),0)</f>
        <v>0</v>
      </c>
      <c r="J131" s="624">
        <f>Table1[[#This Row],[2019 - hors invest]]-Table1[[#This Row],[Annexe 4]]-Table1[[#This Row],[Annexe 5]]-Table1[[#This Row],[Annexe 6]]-Table1[[#This Row],[Annexe 7]]</f>
        <v>0</v>
      </c>
    </row>
    <row r="132" spans="1:10">
      <c r="A132" s="596">
        <v>630281</v>
      </c>
      <c r="B132" s="596" t="s">
        <v>224</v>
      </c>
      <c r="C132" s="624">
        <v>49728.98</v>
      </c>
      <c r="D132" s="624">
        <v>0</v>
      </c>
      <c r="E132" s="624">
        <f>Table1[[#This Row],[Charges 2019]]-D132</f>
        <v>49728.98</v>
      </c>
      <c r="F132" s="624">
        <f>IF(ISERROR(VLOOKUP(Table1[[#This Row],[Compte]],#REF!,4,FALSE))=FALSE,VLOOKUP(Table1[[#This Row],[Compte]],#REF!,4,FALSE),0)</f>
        <v>0</v>
      </c>
      <c r="G132" s="718">
        <f>IF(ISERROR(VLOOKUP(Table1[[#This Row],[Compte]],'Annexe 5 - CGAFE'!A:D,4,FALSE))=FALSE,VLOOKUP(Table1[[#This Row],[Compte]],'Annexe 5 - CGAFE'!A:D,4,FALSE),0)</f>
        <v>0</v>
      </c>
      <c r="H132" s="624">
        <f>IF(ISERROR(VLOOKUP(Table1[[#This Row],[Compte]],'Annexe 6 - CNG'!A:D,4,FALSE))=FALSE,VLOOKUP(Table1[[#This Row],[Compte]],'Annexe 6 - CNG'!A:D,4,FALSE),0)</f>
        <v>49728.98</v>
      </c>
      <c r="I132" s="624">
        <f>IF(ISERROR(VLOOKUP(Table1[[#This Row],[Compte]],'Annexe 7 - CNR'!A:D,4,FALSE))=FALSE,VLOOKUP(Table1[[#This Row],[Compte]],'Annexe 7 - CNR'!A:D,4,FALSE),0)</f>
        <v>0</v>
      </c>
      <c r="J132" s="624">
        <f>Table1[[#This Row],[2019 - hors invest]]-Table1[[#This Row],[Annexe 4]]-Table1[[#This Row],[Annexe 5]]-Table1[[#This Row],[Annexe 6]]-Table1[[#This Row],[Annexe 7]]</f>
        <v>0</v>
      </c>
    </row>
    <row r="133" spans="1:10">
      <c r="A133" s="596">
        <v>630282</v>
      </c>
      <c r="B133" s="596" t="s">
        <v>225</v>
      </c>
      <c r="C133" s="624">
        <v>1098887.69</v>
      </c>
      <c r="D133" s="624">
        <v>42398.73</v>
      </c>
      <c r="E133" s="624">
        <f>Table1[[#This Row],[Charges 2019]]-D133</f>
        <v>1056488.96</v>
      </c>
      <c r="F133" s="624">
        <f>IF(ISERROR(VLOOKUP(Table1[[#This Row],[Compte]],#REF!,4,FALSE))=FALSE,VLOOKUP(Table1[[#This Row],[Compte]],#REF!,4,FALSE),0)</f>
        <v>0</v>
      </c>
      <c r="G133" s="718">
        <f>IF(ISERROR(VLOOKUP(Table1[[#This Row],[Compte]],'Annexe 5 - CGAFE'!A:D,4,FALSE))=FALSE,VLOOKUP(Table1[[#This Row],[Compte]],'Annexe 5 - CGAFE'!A:D,4,FALSE),0)</f>
        <v>0</v>
      </c>
      <c r="H133" s="624">
        <f>IF(ISERROR(VLOOKUP(Table1[[#This Row],[Compte]],'Annexe 6 - CNG'!A:D,4,FALSE))=FALSE,VLOOKUP(Table1[[#This Row],[Compte]],'Annexe 6 - CNG'!A:D,4,FALSE),0)</f>
        <v>1056488.96</v>
      </c>
      <c r="I133" s="624">
        <f>IF(ISERROR(VLOOKUP(Table1[[#This Row],[Compte]],'Annexe 7 - CNR'!A:D,4,FALSE))=FALSE,VLOOKUP(Table1[[#This Row],[Compte]],'Annexe 7 - CNR'!A:D,4,FALSE),0)</f>
        <v>0</v>
      </c>
      <c r="J133" s="624">
        <f>Table1[[#This Row],[2019 - hors invest]]-Table1[[#This Row],[Annexe 4]]-Table1[[#This Row],[Annexe 5]]-Table1[[#This Row],[Annexe 6]]-Table1[[#This Row],[Annexe 7]]</f>
        <v>0</v>
      </c>
    </row>
    <row r="134" spans="1:10">
      <c r="A134" s="596">
        <v>630283</v>
      </c>
      <c r="B134" s="596" t="s">
        <v>226</v>
      </c>
      <c r="C134" s="624">
        <v>1477842.75</v>
      </c>
      <c r="D134" s="624"/>
      <c r="E134" s="624">
        <f>Table1[[#This Row],[Charges 2019]]-D134</f>
        <v>1477842.75</v>
      </c>
      <c r="F134" s="624">
        <f>IF(ISERROR(VLOOKUP(Table1[[#This Row],[Compte]],#REF!,4,FALSE))=FALSE,VLOOKUP(Table1[[#This Row],[Compte]],#REF!,4,FALSE),0)</f>
        <v>0</v>
      </c>
      <c r="G134" s="718">
        <f>IF(ISERROR(VLOOKUP(Table1[[#This Row],[Compte]],'Annexe 5 - CGAFE'!A:D,4,FALSE))=FALSE,VLOOKUP(Table1[[#This Row],[Compte]],'Annexe 5 - CGAFE'!A:D,4,FALSE),0)</f>
        <v>0</v>
      </c>
      <c r="H134" s="624">
        <f>IF(ISERROR(VLOOKUP(Table1[[#This Row],[Compte]],'Annexe 6 - CNG'!A:D,4,FALSE))=FALSE,VLOOKUP(Table1[[#This Row],[Compte]],'Annexe 6 - CNG'!A:D,4,FALSE),0)</f>
        <v>1477842.75</v>
      </c>
      <c r="I134" s="624">
        <f>IF(ISERROR(VLOOKUP(Table1[[#This Row],[Compte]],'Annexe 7 - CNR'!A:D,4,FALSE))=FALSE,VLOOKUP(Table1[[#This Row],[Compte]],'Annexe 7 - CNR'!A:D,4,FALSE),0)</f>
        <v>0</v>
      </c>
      <c r="J134" s="624">
        <f>Table1[[#This Row],[2019 - hors invest]]-Table1[[#This Row],[Annexe 4]]-Table1[[#This Row],[Annexe 5]]-Table1[[#This Row],[Annexe 6]]-Table1[[#This Row],[Annexe 7]]</f>
        <v>0</v>
      </c>
    </row>
    <row r="135" spans="1:10">
      <c r="A135" s="596">
        <v>630287</v>
      </c>
      <c r="B135" s="596" t="s">
        <v>227</v>
      </c>
      <c r="C135" s="624">
        <v>3494692.36</v>
      </c>
      <c r="D135" s="624">
        <v>0</v>
      </c>
      <c r="E135" s="624">
        <f>Table1[[#This Row],[Charges 2019]]-D135</f>
        <v>3494692.36</v>
      </c>
      <c r="F135" s="624">
        <f>IF(ISERROR(VLOOKUP(Table1[[#This Row],[Compte]],#REF!,4,FALSE))=FALSE,VLOOKUP(Table1[[#This Row],[Compte]],#REF!,4,FALSE),0)</f>
        <v>0</v>
      </c>
      <c r="G135" s="718">
        <f>IF(ISERROR(VLOOKUP(Table1[[#This Row],[Compte]],'Annexe 5 - CGAFE'!A:D,4,FALSE))=FALSE,VLOOKUP(Table1[[#This Row],[Compte]],'Annexe 5 - CGAFE'!A:D,4,FALSE),0)</f>
        <v>0</v>
      </c>
      <c r="H135" s="624">
        <f>IF(ISERROR(VLOOKUP(Table1[[#This Row],[Compte]],'Annexe 6 - CNG'!A:D,4,FALSE))=FALSE,VLOOKUP(Table1[[#This Row],[Compte]],'Annexe 6 - CNG'!A:D,4,FALSE),0)</f>
        <v>3494692.36</v>
      </c>
      <c r="I135" s="624">
        <f>IF(ISERROR(VLOOKUP(Table1[[#This Row],[Compte]],'Annexe 7 - CNR'!A:D,4,FALSE))=FALSE,VLOOKUP(Table1[[#This Row],[Compte]],'Annexe 7 - CNR'!A:D,4,FALSE),0)</f>
        <v>0</v>
      </c>
      <c r="J135" s="624">
        <f>Table1[[#This Row],[2019 - hors invest]]-Table1[[#This Row],[Annexe 4]]-Table1[[#This Row],[Annexe 5]]-Table1[[#This Row],[Annexe 6]]-Table1[[#This Row],[Annexe 7]]</f>
        <v>0</v>
      </c>
    </row>
    <row r="136" spans="1:10">
      <c r="A136" s="596">
        <v>630310</v>
      </c>
      <c r="B136" s="596" t="s">
        <v>278</v>
      </c>
      <c r="C136" s="624">
        <v>11550307.890000001</v>
      </c>
      <c r="D136" s="624">
        <v>0</v>
      </c>
      <c r="E136" s="624">
        <f>Table1[[#This Row],[Charges 2019]]-D136</f>
        <v>11550307.890000001</v>
      </c>
      <c r="F136" s="624">
        <f>IF(ISERROR(VLOOKUP(Table1[[#This Row],[Compte]],#REF!,4,FALSE))=FALSE,VLOOKUP(Table1[[#This Row],[Compte]],#REF!,4,FALSE),0)</f>
        <v>0</v>
      </c>
      <c r="G136" s="718">
        <f>IF(ISERROR(VLOOKUP(Table1[[#This Row],[Compte]],'Annexe 5 - CGAFE'!A:D,4,FALSE))=FALSE,VLOOKUP(Table1[[#This Row],[Compte]],'Annexe 5 - CGAFE'!A:D,4,FALSE),0)</f>
        <v>11550307.890000001</v>
      </c>
      <c r="H136" s="624">
        <f>IF(ISERROR(VLOOKUP(Table1[[#This Row],[Compte]],'Annexe 6 - CNG'!A:D,4,FALSE))=FALSE,VLOOKUP(Table1[[#This Row],[Compte]],'Annexe 6 - CNG'!A:D,4,FALSE),0)</f>
        <v>0</v>
      </c>
      <c r="I136" s="624">
        <f>IF(ISERROR(VLOOKUP(Table1[[#This Row],[Compte]],'Annexe 7 - CNR'!A:D,4,FALSE))=FALSE,VLOOKUP(Table1[[#This Row],[Compte]],'Annexe 7 - CNR'!A:D,4,FALSE),0)</f>
        <v>0</v>
      </c>
      <c r="J136" s="624">
        <f>Table1[[#This Row],[2019 - hors invest]]-Table1[[#This Row],[Annexe 4]]-Table1[[#This Row],[Annexe 5]]-Table1[[#This Row],[Annexe 6]]-Table1[[#This Row],[Annexe 7]]</f>
        <v>0</v>
      </c>
    </row>
    <row r="137" spans="1:10">
      <c r="A137" s="596">
        <v>630320</v>
      </c>
      <c r="B137" s="596" t="s">
        <v>279</v>
      </c>
      <c r="C137" s="624">
        <v>94296.81</v>
      </c>
      <c r="D137" s="624">
        <v>0</v>
      </c>
      <c r="E137" s="624">
        <f>Table1[[#This Row],[Charges 2019]]-D137</f>
        <v>94296.81</v>
      </c>
      <c r="F137" s="624">
        <f>IF(ISERROR(VLOOKUP(Table1[[#This Row],[Compte]],#REF!,4,FALSE))=FALSE,VLOOKUP(Table1[[#This Row],[Compte]],#REF!,4,FALSE),0)</f>
        <v>0</v>
      </c>
      <c r="G137" s="718">
        <f>IF(ISERROR(VLOOKUP(Table1[[#This Row],[Compte]],'Annexe 5 - CGAFE'!A:D,4,FALSE))=FALSE,VLOOKUP(Table1[[#This Row],[Compte]],'Annexe 5 - CGAFE'!A:D,4,FALSE),0)</f>
        <v>94296.81</v>
      </c>
      <c r="H137" s="624">
        <f>IF(ISERROR(VLOOKUP(Table1[[#This Row],[Compte]],'Annexe 6 - CNG'!A:D,4,FALSE))=FALSE,VLOOKUP(Table1[[#This Row],[Compte]],'Annexe 6 - CNG'!A:D,4,FALSE),0)</f>
        <v>0</v>
      </c>
      <c r="I137" s="624">
        <f>IF(ISERROR(VLOOKUP(Table1[[#This Row],[Compte]],'Annexe 7 - CNR'!A:D,4,FALSE))=FALSE,VLOOKUP(Table1[[#This Row],[Compte]],'Annexe 7 - CNR'!A:D,4,FALSE),0)</f>
        <v>0</v>
      </c>
      <c r="J137" s="624">
        <f>Table1[[#This Row],[2019 - hors invest]]-Table1[[#This Row],[Annexe 4]]-Table1[[#This Row],[Annexe 5]]-Table1[[#This Row],[Annexe 6]]-Table1[[#This Row],[Annexe 7]]</f>
        <v>0</v>
      </c>
    </row>
    <row r="138" spans="1:10">
      <c r="A138" s="596">
        <v>630330</v>
      </c>
      <c r="B138" s="596" t="s">
        <v>280</v>
      </c>
      <c r="C138" s="624">
        <v>42273.34</v>
      </c>
      <c r="D138" s="624">
        <v>0</v>
      </c>
      <c r="E138" s="624">
        <f>Table1[[#This Row],[Charges 2019]]-D138</f>
        <v>42273.34</v>
      </c>
      <c r="F138" s="624">
        <f>IF(ISERROR(VLOOKUP(Table1[[#This Row],[Compte]],#REF!,4,FALSE))=FALSE,VLOOKUP(Table1[[#This Row],[Compte]],#REF!,4,FALSE),0)</f>
        <v>0</v>
      </c>
      <c r="G138" s="718">
        <f>IF(ISERROR(VLOOKUP(Table1[[#This Row],[Compte]],'Annexe 5 - CGAFE'!A:D,4,FALSE))=FALSE,VLOOKUP(Table1[[#This Row],[Compte]],'Annexe 5 - CGAFE'!A:D,4,FALSE),0)</f>
        <v>42273.34</v>
      </c>
      <c r="H138" s="624">
        <f>IF(ISERROR(VLOOKUP(Table1[[#This Row],[Compte]],'Annexe 6 - CNG'!A:D,4,FALSE))=FALSE,VLOOKUP(Table1[[#This Row],[Compte]],'Annexe 6 - CNG'!A:D,4,FALSE),0)</f>
        <v>0</v>
      </c>
      <c r="I138" s="624">
        <f>IF(ISERROR(VLOOKUP(Table1[[#This Row],[Compte]],'Annexe 7 - CNR'!A:D,4,FALSE))=FALSE,VLOOKUP(Table1[[#This Row],[Compte]],'Annexe 7 - CNR'!A:D,4,FALSE),0)</f>
        <v>0</v>
      </c>
      <c r="J138" s="624">
        <f>Table1[[#This Row],[2019 - hors invest]]-Table1[[#This Row],[Annexe 4]]-Table1[[#This Row],[Annexe 5]]-Table1[[#This Row],[Annexe 6]]-Table1[[#This Row],[Annexe 7]]</f>
        <v>0</v>
      </c>
    </row>
    <row r="139" spans="1:10">
      <c r="A139" s="596">
        <v>630610</v>
      </c>
      <c r="B139" s="596" t="s">
        <v>281</v>
      </c>
      <c r="C139" s="624">
        <v>16817741.219999999</v>
      </c>
      <c r="D139" s="624">
        <v>0</v>
      </c>
      <c r="E139" s="624">
        <f>Table1[[#This Row],[Charges 2019]]-D139</f>
        <v>16817741.219999999</v>
      </c>
      <c r="F139" s="624">
        <f>IF(ISERROR(VLOOKUP(Table1[[#This Row],[Compte]],#REF!,4,FALSE))=FALSE,VLOOKUP(Table1[[#This Row],[Compte]],#REF!,4,FALSE),0)</f>
        <v>0</v>
      </c>
      <c r="G139" s="718">
        <f>IF(ISERROR(VLOOKUP(Table1[[#This Row],[Compte]],'Annexe 5 - CGAFE'!A:D,4,FALSE))=FALSE,VLOOKUP(Table1[[#This Row],[Compte]],'Annexe 5 - CGAFE'!A:D,4,FALSE),0)</f>
        <v>16817741.219999999</v>
      </c>
      <c r="H139" s="624">
        <f>IF(ISERROR(VLOOKUP(Table1[[#This Row],[Compte]],'Annexe 6 - CNG'!A:D,4,FALSE))=FALSE,VLOOKUP(Table1[[#This Row],[Compte]],'Annexe 6 - CNG'!A:D,4,FALSE),0)</f>
        <v>0</v>
      </c>
      <c r="I139" s="624">
        <f>IF(ISERROR(VLOOKUP(Table1[[#This Row],[Compte]],'Annexe 7 - CNR'!A:D,4,FALSE))=FALSE,VLOOKUP(Table1[[#This Row],[Compte]],'Annexe 7 - CNR'!A:D,4,FALSE),0)</f>
        <v>0</v>
      </c>
      <c r="J139" s="624">
        <f>Table1[[#This Row],[2019 - hors invest]]-Table1[[#This Row],[Annexe 4]]-Table1[[#This Row],[Annexe 5]]-Table1[[#This Row],[Annexe 6]]-Table1[[#This Row],[Annexe 7]]</f>
        <v>0</v>
      </c>
    </row>
    <row r="140" spans="1:10">
      <c r="A140" s="596">
        <v>630620</v>
      </c>
      <c r="B140" s="596" t="s">
        <v>282</v>
      </c>
      <c r="C140" s="624">
        <v>2572249.44</v>
      </c>
      <c r="D140" s="624">
        <v>0</v>
      </c>
      <c r="E140" s="624">
        <f>Table1[[#This Row],[Charges 2019]]-D140</f>
        <v>2572249.44</v>
      </c>
      <c r="F140" s="624">
        <f>IF(ISERROR(VLOOKUP(Table1[[#This Row],[Compte]],#REF!,4,FALSE))=FALSE,VLOOKUP(Table1[[#This Row],[Compte]],#REF!,4,FALSE),0)</f>
        <v>0</v>
      </c>
      <c r="G140" s="718">
        <f>IF(ISERROR(VLOOKUP(Table1[[#This Row],[Compte]],'Annexe 5 - CGAFE'!A:D,4,FALSE))=FALSE,VLOOKUP(Table1[[#This Row],[Compte]],'Annexe 5 - CGAFE'!A:D,4,FALSE),0)</f>
        <v>2572249.44</v>
      </c>
      <c r="H140" s="624">
        <f>IF(ISERROR(VLOOKUP(Table1[[#This Row],[Compte]],'Annexe 6 - CNG'!A:D,4,FALSE))=FALSE,VLOOKUP(Table1[[#This Row],[Compte]],'Annexe 6 - CNG'!A:D,4,FALSE),0)</f>
        <v>0</v>
      </c>
      <c r="I140" s="624">
        <f>IF(ISERROR(VLOOKUP(Table1[[#This Row],[Compte]],'Annexe 7 - CNR'!A:D,4,FALSE))=FALSE,VLOOKUP(Table1[[#This Row],[Compte]],'Annexe 7 - CNR'!A:D,4,FALSE),0)</f>
        <v>0</v>
      </c>
      <c r="J140" s="624">
        <f>Table1[[#This Row],[2019 - hors invest]]-Table1[[#This Row],[Annexe 4]]-Table1[[#This Row],[Annexe 5]]-Table1[[#This Row],[Annexe 6]]-Table1[[#This Row],[Annexe 7]]</f>
        <v>0</v>
      </c>
    </row>
    <row r="141" spans="1:10">
      <c r="A141" s="596">
        <v>630630</v>
      </c>
      <c r="B141" s="596" t="s">
        <v>283</v>
      </c>
      <c r="C141" s="624">
        <v>378344.58</v>
      </c>
      <c r="D141" s="624">
        <v>0</v>
      </c>
      <c r="E141" s="624">
        <f>Table1[[#This Row],[Charges 2019]]-D141</f>
        <v>378344.58</v>
      </c>
      <c r="F141" s="624">
        <f>IF(ISERROR(VLOOKUP(Table1[[#This Row],[Compte]],#REF!,4,FALSE))=FALSE,VLOOKUP(Table1[[#This Row],[Compte]],#REF!,4,FALSE),0)</f>
        <v>0</v>
      </c>
      <c r="G141" s="718">
        <f>IF(ISERROR(VLOOKUP(Table1[[#This Row],[Compte]],'Annexe 5 - CGAFE'!A:D,4,FALSE))=FALSE,VLOOKUP(Table1[[#This Row],[Compte]],'Annexe 5 - CGAFE'!A:D,4,FALSE),0)</f>
        <v>378344.58</v>
      </c>
      <c r="H141" s="624">
        <f>IF(ISERROR(VLOOKUP(Table1[[#This Row],[Compte]],'Annexe 6 - CNG'!A:D,4,FALSE))=FALSE,VLOOKUP(Table1[[#This Row],[Compte]],'Annexe 6 - CNG'!A:D,4,FALSE),0)</f>
        <v>0</v>
      </c>
      <c r="I141" s="624">
        <f>IF(ISERROR(VLOOKUP(Table1[[#This Row],[Compte]],'Annexe 7 - CNR'!A:D,4,FALSE))=FALSE,VLOOKUP(Table1[[#This Row],[Compte]],'Annexe 7 - CNR'!A:D,4,FALSE),0)</f>
        <v>0</v>
      </c>
      <c r="J141" s="624">
        <f>Table1[[#This Row],[2019 - hors invest]]-Table1[[#This Row],[Annexe 4]]-Table1[[#This Row],[Annexe 5]]-Table1[[#This Row],[Annexe 6]]-Table1[[#This Row],[Annexe 7]]</f>
        <v>0</v>
      </c>
    </row>
    <row r="142" spans="1:10">
      <c r="A142" s="596">
        <v>630650</v>
      </c>
      <c r="B142" s="596" t="s">
        <v>284</v>
      </c>
      <c r="C142" s="624">
        <v>17070.04</v>
      </c>
      <c r="D142" s="624">
        <v>0</v>
      </c>
      <c r="E142" s="624">
        <f>Table1[[#This Row],[Charges 2019]]-D142</f>
        <v>17070.04</v>
      </c>
      <c r="F142" s="624">
        <f>IF(ISERROR(VLOOKUP(Table1[[#This Row],[Compte]],#REF!,4,FALSE))=FALSE,VLOOKUP(Table1[[#This Row],[Compte]],#REF!,4,FALSE),0)</f>
        <v>0</v>
      </c>
      <c r="G142" s="718">
        <f>IF(ISERROR(VLOOKUP(Table1[[#This Row],[Compte]],'Annexe 5 - CGAFE'!A:D,4,FALSE))=FALSE,VLOOKUP(Table1[[#This Row],[Compte]],'Annexe 5 - CGAFE'!A:D,4,FALSE),0)</f>
        <v>17070.04</v>
      </c>
      <c r="H142" s="624">
        <f>IF(ISERROR(VLOOKUP(Table1[[#This Row],[Compte]],'Annexe 6 - CNG'!A:D,4,FALSE))=FALSE,VLOOKUP(Table1[[#This Row],[Compte]],'Annexe 6 - CNG'!A:D,4,FALSE),0)</f>
        <v>0</v>
      </c>
      <c r="I142" s="624">
        <f>IF(ISERROR(VLOOKUP(Table1[[#This Row],[Compte]],'Annexe 7 - CNR'!A:D,4,FALSE))=FALSE,VLOOKUP(Table1[[#This Row],[Compte]],'Annexe 7 - CNR'!A:D,4,FALSE),0)</f>
        <v>0</v>
      </c>
      <c r="J142" s="624">
        <f>Table1[[#This Row],[2019 - hors invest]]-Table1[[#This Row],[Annexe 4]]-Table1[[#This Row],[Annexe 5]]-Table1[[#This Row],[Annexe 6]]-Table1[[#This Row],[Annexe 7]]</f>
        <v>0</v>
      </c>
    </row>
    <row r="143" spans="1:10">
      <c r="A143" s="596">
        <v>630660</v>
      </c>
      <c r="B143" s="596" t="s">
        <v>285</v>
      </c>
      <c r="C143" s="624">
        <v>123144.05</v>
      </c>
      <c r="D143" s="624">
        <v>0</v>
      </c>
      <c r="E143" s="624">
        <f>Table1[[#This Row],[Charges 2019]]-D143</f>
        <v>123144.05</v>
      </c>
      <c r="F143" s="624">
        <f>IF(ISERROR(VLOOKUP(Table1[[#This Row],[Compte]],#REF!,4,FALSE))=FALSE,VLOOKUP(Table1[[#This Row],[Compte]],#REF!,4,FALSE),0)</f>
        <v>0</v>
      </c>
      <c r="G143" s="718">
        <f>IF(ISERROR(VLOOKUP(Table1[[#This Row],[Compte]],'Annexe 5 - CGAFE'!A:D,4,FALSE))=FALSE,VLOOKUP(Table1[[#This Row],[Compte]],'Annexe 5 - CGAFE'!A:D,4,FALSE),0)</f>
        <v>123144.05</v>
      </c>
      <c r="H143" s="624">
        <f>IF(ISERROR(VLOOKUP(Table1[[#This Row],[Compte]],'Annexe 6 - CNG'!A:D,4,FALSE))=FALSE,VLOOKUP(Table1[[#This Row],[Compte]],'Annexe 6 - CNG'!A:D,4,FALSE),0)</f>
        <v>0</v>
      </c>
      <c r="I143" s="624">
        <f>IF(ISERROR(VLOOKUP(Table1[[#This Row],[Compte]],'Annexe 7 - CNR'!A:D,4,FALSE))=FALSE,VLOOKUP(Table1[[#This Row],[Compte]],'Annexe 7 - CNR'!A:D,4,FALSE),0)</f>
        <v>0</v>
      </c>
      <c r="J143" s="624">
        <f>Table1[[#This Row],[2019 - hors invest]]-Table1[[#This Row],[Annexe 4]]-Table1[[#This Row],[Annexe 5]]-Table1[[#This Row],[Annexe 6]]-Table1[[#This Row],[Annexe 7]]</f>
        <v>0</v>
      </c>
    </row>
    <row r="144" spans="1:10">
      <c r="A144" s="596">
        <v>631001</v>
      </c>
      <c r="B144" s="596" t="s">
        <v>286</v>
      </c>
      <c r="C144" s="624">
        <v>99428.59</v>
      </c>
      <c r="D144" s="624">
        <v>0</v>
      </c>
      <c r="E144" s="624">
        <f>Table1[[#This Row],[Charges 2019]]-D144</f>
        <v>99428.59</v>
      </c>
      <c r="F144" s="624">
        <f>IF(ISERROR(VLOOKUP(Table1[[#This Row],[Compte]],#REF!,4,FALSE))=FALSE,VLOOKUP(Table1[[#This Row],[Compte]],#REF!,4,FALSE),0)</f>
        <v>0</v>
      </c>
      <c r="G144" s="718">
        <f>IF(ISERROR(VLOOKUP(Table1[[#This Row],[Compte]],'Annexe 5 - CGAFE'!A:D,4,FALSE))=FALSE,VLOOKUP(Table1[[#This Row],[Compte]],'Annexe 5 - CGAFE'!A:D,4,FALSE),0)</f>
        <v>99428.59</v>
      </c>
      <c r="H144" s="624">
        <f>IF(ISERROR(VLOOKUP(Table1[[#This Row],[Compte]],'Annexe 6 - CNG'!A:D,4,FALSE))=FALSE,VLOOKUP(Table1[[#This Row],[Compte]],'Annexe 6 - CNG'!A:D,4,FALSE),0)</f>
        <v>0</v>
      </c>
      <c r="I144" s="624">
        <f>IF(ISERROR(VLOOKUP(Table1[[#This Row],[Compte]],'Annexe 7 - CNR'!A:D,4,FALSE))=FALSE,VLOOKUP(Table1[[#This Row],[Compte]],'Annexe 7 - CNR'!A:D,4,FALSE),0)</f>
        <v>0</v>
      </c>
      <c r="J144" s="624">
        <f>Table1[[#This Row],[2019 - hors invest]]-Table1[[#This Row],[Annexe 4]]-Table1[[#This Row],[Annexe 5]]-Table1[[#This Row],[Annexe 6]]-Table1[[#This Row],[Annexe 7]]</f>
        <v>0</v>
      </c>
    </row>
    <row r="145" spans="1:10">
      <c r="A145" s="962">
        <v>634002</v>
      </c>
      <c r="B145" s="962" t="s">
        <v>287</v>
      </c>
      <c r="C145" s="963">
        <v>682931.65</v>
      </c>
      <c r="D145" s="963">
        <v>0</v>
      </c>
      <c r="E145" s="963">
        <f>Table1[[#This Row],[Charges 2019]]-D145</f>
        <v>682931.65</v>
      </c>
      <c r="F145" s="963">
        <f>IF(ISERROR(VLOOKUP(Table1[[#This Row],[Compte]],#REF!,4,FALSE))=FALSE,VLOOKUP(Table1[[#This Row],[Compte]],#REF!,4,FALSE),0)</f>
        <v>0</v>
      </c>
      <c r="G145" s="963">
        <f>IF(ISERROR(VLOOKUP(Table1[[#This Row],[Compte]],'Annexe 5 - CGAFE'!A:D,4,FALSE))=FALSE,VLOOKUP(Table1[[#This Row],[Compte]],'Annexe 5 - CGAFE'!A:D,4,FALSE),0)</f>
        <v>682931.65</v>
      </c>
      <c r="H145" s="963">
        <f>IF(ISERROR(VLOOKUP(Table1[[#This Row],[Compte]],'Annexe 6 - CNG'!A:D,4,FALSE))=FALSE,VLOOKUP(Table1[[#This Row],[Compte]],'Annexe 6 - CNG'!A:D,4,FALSE),0)</f>
        <v>0</v>
      </c>
      <c r="I145" s="963">
        <f>IF(ISERROR(VLOOKUP(Table1[[#This Row],[Compte]],'Annexe 7 - CNR'!A:D,4,FALSE))=FALSE,VLOOKUP(Table1[[#This Row],[Compte]],'Annexe 7 - CNR'!A:D,4,FALSE),0)</f>
        <v>0</v>
      </c>
      <c r="J145" s="963">
        <f>Table1[[#This Row],[2019 - hors invest]]-Table1[[#This Row],[Annexe 4]]-Table1[[#This Row],[Annexe 5]]-Table1[[#This Row],[Annexe 6]]-Table1[[#This Row],[Annexe 7]]</f>
        <v>0</v>
      </c>
    </row>
    <row r="146" spans="1:10">
      <c r="A146" s="962">
        <v>634003</v>
      </c>
      <c r="B146" s="962" t="s">
        <v>288</v>
      </c>
      <c r="C146" s="963">
        <v>527510.82999999996</v>
      </c>
      <c r="D146" s="963">
        <v>0</v>
      </c>
      <c r="E146" s="963">
        <f>Table1[[#This Row],[Charges 2019]]-D146</f>
        <v>527510.82999999996</v>
      </c>
      <c r="F146" s="963">
        <f>IF(ISERROR(VLOOKUP(Table1[[#This Row],[Compte]],#REF!,4,FALSE))=FALSE,VLOOKUP(Table1[[#This Row],[Compte]],#REF!,4,FALSE),0)</f>
        <v>0</v>
      </c>
      <c r="G146" s="963">
        <f>IF(ISERROR(VLOOKUP(Table1[[#This Row],[Compte]],'Annexe 5 - CGAFE'!A:D,4,FALSE))=FALSE,VLOOKUP(Table1[[#This Row],[Compte]],'Annexe 5 - CGAFE'!A:D,4,FALSE),0)</f>
        <v>527510.82999999996</v>
      </c>
      <c r="H146" s="963">
        <f>IF(ISERROR(VLOOKUP(Table1[[#This Row],[Compte]],'Annexe 6 - CNG'!A:D,4,FALSE))=FALSE,VLOOKUP(Table1[[#This Row],[Compte]],'Annexe 6 - CNG'!A:D,4,FALSE),0)</f>
        <v>0</v>
      </c>
      <c r="I146" s="963">
        <f>IF(ISERROR(VLOOKUP(Table1[[#This Row],[Compte]],'Annexe 7 - CNR'!A:D,4,FALSE))=FALSE,VLOOKUP(Table1[[#This Row],[Compte]],'Annexe 7 - CNR'!A:D,4,FALSE),0)</f>
        <v>0</v>
      </c>
      <c r="J146" s="963">
        <f>Table1[[#This Row],[2019 - hors invest]]-Table1[[#This Row],[Annexe 4]]-Table1[[#This Row],[Annexe 5]]-Table1[[#This Row],[Annexe 6]]-Table1[[#This Row],[Annexe 7]]</f>
        <v>0</v>
      </c>
    </row>
    <row r="147" spans="1:10">
      <c r="A147" s="596">
        <v>635004</v>
      </c>
      <c r="B147" s="596" t="s">
        <v>289</v>
      </c>
      <c r="C147" s="624">
        <v>23376030.879999999</v>
      </c>
      <c r="D147" s="624">
        <v>0</v>
      </c>
      <c r="E147" s="624">
        <f>Table1[[#This Row],[Charges 2019]]-D147</f>
        <v>23376030.879999999</v>
      </c>
      <c r="F147" s="624">
        <f>IF(ISERROR(VLOOKUP(Table1[[#This Row],[Compte]],#REF!,4,FALSE))=FALSE,VLOOKUP(Table1[[#This Row],[Compte]],#REF!,4,FALSE),0)</f>
        <v>0</v>
      </c>
      <c r="G147" s="718">
        <f>IF(ISERROR(VLOOKUP(Table1[[#This Row],[Compte]],'Annexe 5 - CGAFE'!A:D,4,FALSE))=FALSE,VLOOKUP(Table1[[#This Row],[Compte]],'Annexe 5 - CGAFE'!A:D,4,FALSE),0)</f>
        <v>23376030.879999999</v>
      </c>
      <c r="H147" s="624">
        <f>IF(ISERROR(VLOOKUP(Table1[[#This Row],[Compte]],'Annexe 6 - CNG'!A:D,4,FALSE))=FALSE,VLOOKUP(Table1[[#This Row],[Compte]],'Annexe 6 - CNG'!A:D,4,FALSE),0)</f>
        <v>0</v>
      </c>
      <c r="I147" s="624">
        <f>IF(ISERROR(VLOOKUP(Table1[[#This Row],[Compte]],'Annexe 7 - CNR'!A:D,4,FALSE))=FALSE,VLOOKUP(Table1[[#This Row],[Compte]],'Annexe 7 - CNR'!A:D,4,FALSE),0)</f>
        <v>0</v>
      </c>
      <c r="J147" s="624">
        <f>Table1[[#This Row],[2019 - hors invest]]-Table1[[#This Row],[Annexe 4]]-Table1[[#This Row],[Annexe 5]]-Table1[[#This Row],[Annexe 6]]-Table1[[#This Row],[Annexe 7]]</f>
        <v>0</v>
      </c>
    </row>
    <row r="148" spans="1:10">
      <c r="A148" s="596">
        <v>635102</v>
      </c>
      <c r="B148" s="596" t="s">
        <v>290</v>
      </c>
      <c r="C148" s="624">
        <v>-8700000</v>
      </c>
      <c r="D148" s="624">
        <v>0</v>
      </c>
      <c r="E148" s="624">
        <f>Table1[[#This Row],[Charges 2019]]-D148</f>
        <v>-8700000</v>
      </c>
      <c r="F148" s="624">
        <f>IF(ISERROR(VLOOKUP(Table1[[#This Row],[Compte]],#REF!,4,FALSE))=FALSE,VLOOKUP(Table1[[#This Row],[Compte]],#REF!,4,FALSE),0)</f>
        <v>0</v>
      </c>
      <c r="G148" s="718">
        <f>IF(ISERROR(VLOOKUP(Table1[[#This Row],[Compte]],'Annexe 5 - CGAFE'!A:D,4,FALSE))=FALSE,VLOOKUP(Table1[[#This Row],[Compte]],'Annexe 5 - CGAFE'!A:D,4,FALSE),0)</f>
        <v>-8700000</v>
      </c>
      <c r="H148" s="624">
        <f>IF(ISERROR(VLOOKUP(Table1[[#This Row],[Compte]],'Annexe 6 - CNG'!A:D,4,FALSE))=FALSE,VLOOKUP(Table1[[#This Row],[Compte]],'Annexe 6 - CNG'!A:D,4,FALSE),0)</f>
        <v>0</v>
      </c>
      <c r="I148" s="624">
        <f>IF(ISERROR(VLOOKUP(Table1[[#This Row],[Compte]],'Annexe 7 - CNR'!A:D,4,FALSE))=FALSE,VLOOKUP(Table1[[#This Row],[Compte]],'Annexe 7 - CNR'!A:D,4,FALSE),0)</f>
        <v>0</v>
      </c>
      <c r="J148" s="624">
        <f>Table1[[#This Row],[2019 - hors invest]]-Table1[[#This Row],[Annexe 4]]-Table1[[#This Row],[Annexe 5]]-Table1[[#This Row],[Annexe 6]]-Table1[[#This Row],[Annexe 7]]</f>
        <v>0</v>
      </c>
    </row>
    <row r="149" spans="1:10">
      <c r="A149" s="596">
        <v>635201</v>
      </c>
      <c r="B149" s="596" t="s">
        <v>291</v>
      </c>
      <c r="C149" s="624">
        <v>2397268.7799999998</v>
      </c>
      <c r="D149" s="624">
        <v>0</v>
      </c>
      <c r="E149" s="624">
        <f>Table1[[#This Row],[Charges 2019]]-D149</f>
        <v>2397268.7799999998</v>
      </c>
      <c r="F149" s="624">
        <f>IF(ISERROR(VLOOKUP(Table1[[#This Row],[Compte]],#REF!,4,FALSE))=FALSE,VLOOKUP(Table1[[#This Row],[Compte]],#REF!,4,FALSE),0)</f>
        <v>0</v>
      </c>
      <c r="G149" s="718">
        <f>IF(ISERROR(VLOOKUP(Table1[[#This Row],[Compte]],'Annexe 5 - CGAFE'!A:D,4,FALSE))=FALSE,VLOOKUP(Table1[[#This Row],[Compte]],'Annexe 5 - CGAFE'!A:D,4,FALSE),0)</f>
        <v>2397268.7799999998</v>
      </c>
      <c r="H149" s="624">
        <f>IF(ISERROR(VLOOKUP(Table1[[#This Row],[Compte]],'Annexe 6 - CNG'!A:D,4,FALSE))=FALSE,VLOOKUP(Table1[[#This Row],[Compte]],'Annexe 6 - CNG'!A:D,4,FALSE),0)</f>
        <v>0</v>
      </c>
      <c r="I149" s="624">
        <f>IF(ISERROR(VLOOKUP(Table1[[#This Row],[Compte]],'Annexe 7 - CNR'!A:D,4,FALSE))=FALSE,VLOOKUP(Table1[[#This Row],[Compte]],'Annexe 7 - CNR'!A:D,4,FALSE),0)</f>
        <v>0</v>
      </c>
      <c r="J149" s="624">
        <f>Table1[[#This Row],[2019 - hors invest]]-Table1[[#This Row],[Annexe 4]]-Table1[[#This Row],[Annexe 5]]-Table1[[#This Row],[Annexe 6]]-Table1[[#This Row],[Annexe 7]]</f>
        <v>0</v>
      </c>
    </row>
    <row r="150" spans="1:10">
      <c r="A150" s="596">
        <v>635301</v>
      </c>
      <c r="B150" s="596" t="s">
        <v>292</v>
      </c>
      <c r="C150" s="624">
        <v>-2368418.4500000002</v>
      </c>
      <c r="D150" s="624">
        <v>0</v>
      </c>
      <c r="E150" s="624">
        <f>Table1[[#This Row],[Charges 2019]]-D150</f>
        <v>-2368418.4500000002</v>
      </c>
      <c r="F150" s="624">
        <f>IF(ISERROR(VLOOKUP(Table1[[#This Row],[Compte]],#REF!,4,FALSE))=FALSE,VLOOKUP(Table1[[#This Row],[Compte]],#REF!,4,FALSE),0)</f>
        <v>0</v>
      </c>
      <c r="G150" s="718">
        <f>IF(ISERROR(VLOOKUP(Table1[[#This Row],[Compte]],'Annexe 5 - CGAFE'!A:D,4,FALSE))=FALSE,VLOOKUP(Table1[[#This Row],[Compte]],'Annexe 5 - CGAFE'!A:D,4,FALSE),0)</f>
        <v>-2368418.4500000002</v>
      </c>
      <c r="H150" s="624">
        <f>IF(ISERROR(VLOOKUP(Table1[[#This Row],[Compte]],'Annexe 6 - CNG'!A:D,4,FALSE))=FALSE,VLOOKUP(Table1[[#This Row],[Compte]],'Annexe 6 - CNG'!A:D,4,FALSE),0)</f>
        <v>0</v>
      </c>
      <c r="I150" s="624">
        <f>IF(ISERROR(VLOOKUP(Table1[[#This Row],[Compte]],'Annexe 7 - CNR'!A:D,4,FALSE))=FALSE,VLOOKUP(Table1[[#This Row],[Compte]],'Annexe 7 - CNR'!A:D,4,FALSE),0)</f>
        <v>0</v>
      </c>
      <c r="J150" s="624">
        <f>Table1[[#This Row],[2019 - hors invest]]-Table1[[#This Row],[Annexe 4]]-Table1[[#This Row],[Annexe 5]]-Table1[[#This Row],[Annexe 6]]-Table1[[#This Row],[Annexe 7]]</f>
        <v>0</v>
      </c>
    </row>
    <row r="151" spans="1:10">
      <c r="A151" s="596">
        <v>636001</v>
      </c>
      <c r="B151" s="596" t="s">
        <v>293</v>
      </c>
      <c r="C151" s="624">
        <v>1049000</v>
      </c>
      <c r="D151" s="624">
        <v>0</v>
      </c>
      <c r="E151" s="624">
        <f>Table1[[#This Row],[Charges 2019]]-D151</f>
        <v>1049000</v>
      </c>
      <c r="F151" s="624">
        <f>IF(ISERROR(VLOOKUP(Table1[[#This Row],[Compte]],#REF!,4,FALSE))=FALSE,VLOOKUP(Table1[[#This Row],[Compte]],#REF!,4,FALSE),0)</f>
        <v>0</v>
      </c>
      <c r="G151" s="718">
        <f>IF(ISERROR(VLOOKUP(Table1[[#This Row],[Compte]],'Annexe 5 - CGAFE'!A:D,4,FALSE))=FALSE,VLOOKUP(Table1[[#This Row],[Compte]],'Annexe 5 - CGAFE'!A:D,4,FALSE),0)</f>
        <v>1049000</v>
      </c>
      <c r="H151" s="624">
        <f>IF(ISERROR(VLOOKUP(Table1[[#This Row],[Compte]],'Annexe 6 - CNG'!A:D,4,FALSE))=FALSE,VLOOKUP(Table1[[#This Row],[Compte]],'Annexe 6 - CNG'!A:D,4,FALSE),0)</f>
        <v>0</v>
      </c>
      <c r="I151" s="624">
        <f>IF(ISERROR(VLOOKUP(Table1[[#This Row],[Compte]],'Annexe 7 - CNR'!A:D,4,FALSE))=FALSE,VLOOKUP(Table1[[#This Row],[Compte]],'Annexe 7 - CNR'!A:D,4,FALSE),0)</f>
        <v>0</v>
      </c>
      <c r="J151" s="624">
        <f>Table1[[#This Row],[2019 - hors invest]]-Table1[[#This Row],[Annexe 4]]-Table1[[#This Row],[Annexe 5]]-Table1[[#This Row],[Annexe 6]]-Table1[[#This Row],[Annexe 7]]</f>
        <v>0</v>
      </c>
    </row>
    <row r="152" spans="1:10">
      <c r="A152" s="596">
        <v>636101</v>
      </c>
      <c r="B152" s="596" t="s">
        <v>294</v>
      </c>
      <c r="C152" s="624">
        <v>-254313.42</v>
      </c>
      <c r="D152" s="624">
        <v>0</v>
      </c>
      <c r="E152" s="624">
        <f>Table1[[#This Row],[Charges 2019]]-D152</f>
        <v>-254313.42</v>
      </c>
      <c r="F152" s="624">
        <f>IF(ISERROR(VLOOKUP(Table1[[#This Row],[Compte]],#REF!,4,FALSE))=FALSE,VLOOKUP(Table1[[#This Row],[Compte]],#REF!,4,FALSE),0)</f>
        <v>0</v>
      </c>
      <c r="G152" s="718">
        <f>IF(ISERROR(VLOOKUP(Table1[[#This Row],[Compte]],'Annexe 5 - CGAFE'!A:D,4,FALSE))=FALSE,VLOOKUP(Table1[[#This Row],[Compte]],'Annexe 5 - CGAFE'!A:D,4,FALSE),0)</f>
        <v>-254313.42</v>
      </c>
      <c r="H152" s="624">
        <f>IF(ISERROR(VLOOKUP(Table1[[#This Row],[Compte]],'Annexe 6 - CNG'!A:D,4,FALSE))=FALSE,VLOOKUP(Table1[[#This Row],[Compte]],'Annexe 6 - CNG'!A:D,4,FALSE),0)</f>
        <v>0</v>
      </c>
      <c r="I152" s="624">
        <f>IF(ISERROR(VLOOKUP(Table1[[#This Row],[Compte]],'Annexe 7 - CNR'!A:D,4,FALSE))=FALSE,VLOOKUP(Table1[[#This Row],[Compte]],'Annexe 7 - CNR'!A:D,4,FALSE),0)</f>
        <v>0</v>
      </c>
      <c r="J152" s="624">
        <f>Table1[[#This Row],[2019 - hors invest]]-Table1[[#This Row],[Annexe 4]]-Table1[[#This Row],[Annexe 5]]-Table1[[#This Row],[Annexe 6]]-Table1[[#This Row],[Annexe 7]]</f>
        <v>0</v>
      </c>
    </row>
    <row r="153" spans="1:10">
      <c r="A153" s="596">
        <v>637007</v>
      </c>
      <c r="B153" s="596" t="s">
        <v>295</v>
      </c>
      <c r="C153" s="624">
        <v>779300</v>
      </c>
      <c r="D153" s="624">
        <v>0</v>
      </c>
      <c r="E153" s="624">
        <f>Table1[[#This Row],[Charges 2019]]-D153</f>
        <v>779300</v>
      </c>
      <c r="F153" s="624">
        <f>IF(ISERROR(VLOOKUP(Table1[[#This Row],[Compte]],#REF!,4,FALSE))=FALSE,VLOOKUP(Table1[[#This Row],[Compte]],#REF!,4,FALSE),0)</f>
        <v>0</v>
      </c>
      <c r="G153" s="718">
        <f>IF(ISERROR(VLOOKUP(Table1[[#This Row],[Compte]],'Annexe 5 - CGAFE'!A:D,4,FALSE))=FALSE,VLOOKUP(Table1[[#This Row],[Compte]],'Annexe 5 - CGAFE'!A:D,4,FALSE),0)</f>
        <v>779300</v>
      </c>
      <c r="H153" s="624">
        <f>IF(ISERROR(VLOOKUP(Table1[[#This Row],[Compte]],'Annexe 6 - CNG'!A:D,4,FALSE))=FALSE,VLOOKUP(Table1[[#This Row],[Compte]],'Annexe 6 - CNG'!A:D,4,FALSE),0)</f>
        <v>0</v>
      </c>
      <c r="I153" s="624">
        <f>IF(ISERROR(VLOOKUP(Table1[[#This Row],[Compte]],'Annexe 7 - CNR'!A:D,4,FALSE))=FALSE,VLOOKUP(Table1[[#This Row],[Compte]],'Annexe 7 - CNR'!A:D,4,FALSE),0)</f>
        <v>0</v>
      </c>
      <c r="J153" s="624">
        <f>Table1[[#This Row],[2019 - hors invest]]-Table1[[#This Row],[Annexe 4]]-Table1[[#This Row],[Annexe 5]]-Table1[[#This Row],[Annexe 6]]-Table1[[#This Row],[Annexe 7]]</f>
        <v>0</v>
      </c>
    </row>
    <row r="154" spans="1:10">
      <c r="A154" s="596">
        <v>637016</v>
      </c>
      <c r="B154" s="596" t="s">
        <v>296</v>
      </c>
      <c r="C154" s="624">
        <v>70000</v>
      </c>
      <c r="D154" s="624">
        <v>0</v>
      </c>
      <c r="E154" s="624">
        <f>Table1[[#This Row],[Charges 2019]]-D154</f>
        <v>70000</v>
      </c>
      <c r="F154" s="624">
        <f>IF(ISERROR(VLOOKUP(Table1[[#This Row],[Compte]],#REF!,4,FALSE))=FALSE,VLOOKUP(Table1[[#This Row],[Compte]],#REF!,4,FALSE),0)</f>
        <v>0</v>
      </c>
      <c r="G154" s="718">
        <f>IF(ISERROR(VLOOKUP(Table1[[#This Row],[Compte]],'Annexe 5 - CGAFE'!A:D,4,FALSE))=FALSE,VLOOKUP(Table1[[#This Row],[Compte]],'Annexe 5 - CGAFE'!A:D,4,FALSE),0)</f>
        <v>70000</v>
      </c>
      <c r="H154" s="624">
        <f>IF(ISERROR(VLOOKUP(Table1[[#This Row],[Compte]],'Annexe 6 - CNG'!A:D,4,FALSE))=FALSE,VLOOKUP(Table1[[#This Row],[Compte]],'Annexe 6 - CNG'!A:D,4,FALSE),0)</f>
        <v>0</v>
      </c>
      <c r="I154" s="624">
        <f>IF(ISERROR(VLOOKUP(Table1[[#This Row],[Compte]],'Annexe 7 - CNR'!A:D,4,FALSE))=FALSE,VLOOKUP(Table1[[#This Row],[Compte]],'Annexe 7 - CNR'!A:D,4,FALSE),0)</f>
        <v>0</v>
      </c>
      <c r="J154" s="624">
        <f>Table1[[#This Row],[2019 - hors invest]]-Table1[[#This Row],[Annexe 4]]-Table1[[#This Row],[Annexe 5]]-Table1[[#This Row],[Annexe 6]]-Table1[[#This Row],[Annexe 7]]</f>
        <v>0</v>
      </c>
    </row>
    <row r="155" spans="1:10">
      <c r="A155" s="596">
        <v>637107</v>
      </c>
      <c r="B155" s="596" t="s">
        <v>297</v>
      </c>
      <c r="C155" s="624">
        <v>-670900</v>
      </c>
      <c r="D155" s="624">
        <v>0</v>
      </c>
      <c r="E155" s="624">
        <f>Table1[[#This Row],[Charges 2019]]-D155</f>
        <v>-670900</v>
      </c>
      <c r="F155" s="624">
        <f>IF(ISERROR(VLOOKUP(Table1[[#This Row],[Compte]],#REF!,4,FALSE))=FALSE,VLOOKUP(Table1[[#This Row],[Compte]],#REF!,4,FALSE),0)</f>
        <v>0</v>
      </c>
      <c r="G155" s="718">
        <f>IF(ISERROR(VLOOKUP(Table1[[#This Row],[Compte]],'Annexe 5 - CGAFE'!A:D,4,FALSE))=FALSE,VLOOKUP(Table1[[#This Row],[Compte]],'Annexe 5 - CGAFE'!A:D,4,FALSE),0)</f>
        <v>-670900</v>
      </c>
      <c r="H155" s="624">
        <f>IF(ISERROR(VLOOKUP(Table1[[#This Row],[Compte]],'Annexe 6 - CNG'!A:D,4,FALSE))=FALSE,VLOOKUP(Table1[[#This Row],[Compte]],'Annexe 6 - CNG'!A:D,4,FALSE),0)</f>
        <v>0</v>
      </c>
      <c r="I155" s="624">
        <f>IF(ISERROR(VLOOKUP(Table1[[#This Row],[Compte]],'Annexe 7 - CNR'!A:D,4,FALSE))=FALSE,VLOOKUP(Table1[[#This Row],[Compte]],'Annexe 7 - CNR'!A:D,4,FALSE),0)</f>
        <v>0</v>
      </c>
      <c r="J155" s="624">
        <f>Table1[[#This Row],[2019 - hors invest]]-Table1[[#This Row],[Annexe 4]]-Table1[[#This Row],[Annexe 5]]-Table1[[#This Row],[Annexe 6]]-Table1[[#This Row],[Annexe 7]]</f>
        <v>0</v>
      </c>
    </row>
    <row r="156" spans="1:10">
      <c r="A156" s="596">
        <v>637109</v>
      </c>
      <c r="B156" s="596" t="s">
        <v>298</v>
      </c>
      <c r="C156" s="624">
        <v>-189939.57</v>
      </c>
      <c r="D156" s="624">
        <v>0</v>
      </c>
      <c r="E156" s="624">
        <f>Table1[[#This Row],[Charges 2019]]-D156</f>
        <v>-189939.57</v>
      </c>
      <c r="F156" s="624">
        <f>IF(ISERROR(VLOOKUP(Table1[[#This Row],[Compte]],#REF!,4,FALSE))=FALSE,VLOOKUP(Table1[[#This Row],[Compte]],#REF!,4,FALSE),0)</f>
        <v>0</v>
      </c>
      <c r="G156" s="718">
        <f>IF(ISERROR(VLOOKUP(Table1[[#This Row],[Compte]],'Annexe 5 - CGAFE'!A:D,4,FALSE))=FALSE,VLOOKUP(Table1[[#This Row],[Compte]],'Annexe 5 - CGAFE'!A:D,4,FALSE),0)</f>
        <v>-189939.57</v>
      </c>
      <c r="H156" s="624">
        <f>IF(ISERROR(VLOOKUP(Table1[[#This Row],[Compte]],'Annexe 6 - CNG'!A:D,4,FALSE))=FALSE,VLOOKUP(Table1[[#This Row],[Compte]],'Annexe 6 - CNG'!A:D,4,FALSE),0)</f>
        <v>0</v>
      </c>
      <c r="I156" s="624">
        <f>IF(ISERROR(VLOOKUP(Table1[[#This Row],[Compte]],'Annexe 7 - CNR'!A:D,4,FALSE))=FALSE,VLOOKUP(Table1[[#This Row],[Compte]],'Annexe 7 - CNR'!A:D,4,FALSE),0)</f>
        <v>0</v>
      </c>
      <c r="J156" s="624">
        <f>Table1[[#This Row],[2019 - hors invest]]-Table1[[#This Row],[Annexe 4]]-Table1[[#This Row],[Annexe 5]]-Table1[[#This Row],[Annexe 6]]-Table1[[#This Row],[Annexe 7]]</f>
        <v>0</v>
      </c>
    </row>
    <row r="157" spans="1:10">
      <c r="A157" s="596">
        <v>637114</v>
      </c>
      <c r="B157" s="596" t="s">
        <v>299</v>
      </c>
      <c r="C157" s="624">
        <v>-742501.6</v>
      </c>
      <c r="D157" s="624">
        <v>0</v>
      </c>
      <c r="E157" s="624">
        <f>Table1[[#This Row],[Charges 2019]]-D157</f>
        <v>-742501.6</v>
      </c>
      <c r="F157" s="624">
        <f>IF(ISERROR(VLOOKUP(Table1[[#This Row],[Compte]],#REF!,4,FALSE))=FALSE,VLOOKUP(Table1[[#This Row],[Compte]],#REF!,4,FALSE),0)</f>
        <v>0</v>
      </c>
      <c r="G157" s="718">
        <f>IF(ISERROR(VLOOKUP(Table1[[#This Row],[Compte]],'Annexe 5 - CGAFE'!A:D,4,FALSE))=FALSE,VLOOKUP(Table1[[#This Row],[Compte]],'Annexe 5 - CGAFE'!A:D,4,FALSE),0)</f>
        <v>-742501.6</v>
      </c>
      <c r="H157" s="624">
        <f>IF(ISERROR(VLOOKUP(Table1[[#This Row],[Compte]],'Annexe 6 - CNG'!A:D,4,FALSE))=FALSE,VLOOKUP(Table1[[#This Row],[Compte]],'Annexe 6 - CNG'!A:D,4,FALSE),0)</f>
        <v>0</v>
      </c>
      <c r="I157" s="624">
        <f>IF(ISERROR(VLOOKUP(Table1[[#This Row],[Compte]],'Annexe 7 - CNR'!A:D,4,FALSE))=FALSE,VLOOKUP(Table1[[#This Row],[Compte]],'Annexe 7 - CNR'!A:D,4,FALSE),0)</f>
        <v>0</v>
      </c>
      <c r="J157" s="624">
        <f>Table1[[#This Row],[2019 - hors invest]]-Table1[[#This Row],[Annexe 4]]-Table1[[#This Row],[Annexe 5]]-Table1[[#This Row],[Annexe 6]]-Table1[[#This Row],[Annexe 7]]</f>
        <v>0</v>
      </c>
    </row>
    <row r="158" spans="1:10">
      <c r="A158" s="596">
        <v>637119</v>
      </c>
      <c r="B158" s="596" t="s">
        <v>300</v>
      </c>
      <c r="C158" s="624">
        <v>-258625.99</v>
      </c>
      <c r="D158" s="624">
        <v>0</v>
      </c>
      <c r="E158" s="624">
        <f>Table1[[#This Row],[Charges 2019]]-D158</f>
        <v>-258625.99</v>
      </c>
      <c r="F158" s="624">
        <f>IF(ISERROR(VLOOKUP(Table1[[#This Row],[Compte]],#REF!,4,FALSE))=FALSE,VLOOKUP(Table1[[#This Row],[Compte]],#REF!,4,FALSE),0)</f>
        <v>0</v>
      </c>
      <c r="G158" s="718">
        <f>IF(ISERROR(VLOOKUP(Table1[[#This Row],[Compte]],'Annexe 5 - CGAFE'!A:D,4,FALSE))=FALSE,VLOOKUP(Table1[[#This Row],[Compte]],'Annexe 5 - CGAFE'!A:D,4,FALSE),0)</f>
        <v>-258625.99</v>
      </c>
      <c r="H158" s="624">
        <f>IF(ISERROR(VLOOKUP(Table1[[#This Row],[Compte]],'Annexe 6 - CNG'!A:D,4,FALSE))=FALSE,VLOOKUP(Table1[[#This Row],[Compte]],'Annexe 6 - CNG'!A:D,4,FALSE),0)</f>
        <v>0</v>
      </c>
      <c r="I158" s="624">
        <f>IF(ISERROR(VLOOKUP(Table1[[#This Row],[Compte]],'Annexe 7 - CNR'!A:D,4,FALSE))=FALSE,VLOOKUP(Table1[[#This Row],[Compte]],'Annexe 7 - CNR'!A:D,4,FALSE),0)</f>
        <v>0</v>
      </c>
      <c r="J158" s="624">
        <f>Table1[[#This Row],[2019 - hors invest]]-Table1[[#This Row],[Annexe 4]]-Table1[[#This Row],[Annexe 5]]-Table1[[#This Row],[Annexe 6]]-Table1[[#This Row],[Annexe 7]]</f>
        <v>0</v>
      </c>
    </row>
    <row r="159" spans="1:10">
      <c r="A159" s="596">
        <v>640001</v>
      </c>
      <c r="B159" s="596" t="s">
        <v>233</v>
      </c>
      <c r="C159" s="624">
        <v>3716.72</v>
      </c>
      <c r="D159" s="624">
        <v>0</v>
      </c>
      <c r="E159" s="624">
        <f>Table1[[#This Row],[Charges 2019]]-D159</f>
        <v>3716.72</v>
      </c>
      <c r="F159" s="624">
        <f>IF(ISERROR(VLOOKUP(Table1[[#This Row],[Compte]],#REF!,4,FALSE))=FALSE,VLOOKUP(Table1[[#This Row],[Compte]],#REF!,4,FALSE),0)</f>
        <v>0</v>
      </c>
      <c r="G159" s="718">
        <f>IF(ISERROR(VLOOKUP(Table1[[#This Row],[Compte]],'Annexe 5 - CGAFE'!A:D,4,FALSE))=FALSE,VLOOKUP(Table1[[#This Row],[Compte]],'Annexe 5 - CGAFE'!A:D,4,FALSE),0)</f>
        <v>0</v>
      </c>
      <c r="H159" s="624">
        <f>IF(ISERROR(VLOOKUP(Table1[[#This Row],[Compte]],'Annexe 6 - CNG'!A:D,4,FALSE))=FALSE,VLOOKUP(Table1[[#This Row],[Compte]],'Annexe 6 - CNG'!A:D,4,FALSE),0)</f>
        <v>3716.72</v>
      </c>
      <c r="I159" s="624">
        <f>IF(ISERROR(VLOOKUP(Table1[[#This Row],[Compte]],'Annexe 7 - CNR'!A:D,4,FALSE))=FALSE,VLOOKUP(Table1[[#This Row],[Compte]],'Annexe 7 - CNR'!A:D,4,FALSE),0)</f>
        <v>0</v>
      </c>
      <c r="J159" s="624">
        <f>Table1[[#This Row],[2019 - hors invest]]-Table1[[#This Row],[Annexe 4]]-Table1[[#This Row],[Annexe 5]]-Table1[[#This Row],[Annexe 6]]-Table1[[#This Row],[Annexe 7]]</f>
        <v>0</v>
      </c>
    </row>
    <row r="160" spans="1:10">
      <c r="A160" s="596">
        <v>640002</v>
      </c>
      <c r="B160" s="596" t="s">
        <v>234</v>
      </c>
      <c r="C160" s="624">
        <v>906.31</v>
      </c>
      <c r="D160" s="624">
        <v>0</v>
      </c>
      <c r="E160" s="624">
        <f>Table1[[#This Row],[Charges 2019]]-D160</f>
        <v>906.31</v>
      </c>
      <c r="F160" s="624">
        <f>IF(ISERROR(VLOOKUP(Table1[[#This Row],[Compte]],#REF!,4,FALSE))=FALSE,VLOOKUP(Table1[[#This Row],[Compte]],#REF!,4,FALSE),0)</f>
        <v>0</v>
      </c>
      <c r="G160" s="718">
        <f>IF(ISERROR(VLOOKUP(Table1[[#This Row],[Compte]],'Annexe 5 - CGAFE'!A:D,4,FALSE))=FALSE,VLOOKUP(Table1[[#This Row],[Compte]],'Annexe 5 - CGAFE'!A:D,4,FALSE),0)</f>
        <v>0</v>
      </c>
      <c r="H160" s="624">
        <f>IF(ISERROR(VLOOKUP(Table1[[#This Row],[Compte]],'Annexe 6 - CNG'!A:D,4,FALSE))=FALSE,VLOOKUP(Table1[[#This Row],[Compte]],'Annexe 6 - CNG'!A:D,4,FALSE),0)</f>
        <v>906.31</v>
      </c>
      <c r="I160" s="624">
        <f>IF(ISERROR(VLOOKUP(Table1[[#This Row],[Compte]],'Annexe 7 - CNR'!A:D,4,FALSE))=FALSE,VLOOKUP(Table1[[#This Row],[Compte]],'Annexe 7 - CNR'!A:D,4,FALSE),0)</f>
        <v>0</v>
      </c>
      <c r="J160" s="624">
        <f>Table1[[#This Row],[2019 - hors invest]]-Table1[[#This Row],[Annexe 4]]-Table1[[#This Row],[Annexe 5]]-Table1[[#This Row],[Annexe 6]]-Table1[[#This Row],[Annexe 7]]</f>
        <v>0</v>
      </c>
    </row>
    <row r="161" spans="1:10">
      <c r="A161" s="596">
        <v>640021</v>
      </c>
      <c r="B161" s="596" t="s">
        <v>235</v>
      </c>
      <c r="C161" s="624">
        <v>145135.99</v>
      </c>
      <c r="D161" s="624">
        <v>-15.59</v>
      </c>
      <c r="E161" s="624">
        <f>Table1[[#This Row],[Charges 2019]]-D161</f>
        <v>145151.57999999999</v>
      </c>
      <c r="F161" s="624">
        <f>IF(ISERROR(VLOOKUP(Table1[[#This Row],[Compte]],#REF!,4,FALSE))=FALSE,VLOOKUP(Table1[[#This Row],[Compte]],#REF!,4,FALSE),0)</f>
        <v>0</v>
      </c>
      <c r="G161" s="718">
        <f>IF(ISERROR(VLOOKUP(Table1[[#This Row],[Compte]],'Annexe 5 - CGAFE'!A:D,4,FALSE))=FALSE,VLOOKUP(Table1[[#This Row],[Compte]],'Annexe 5 - CGAFE'!A:D,4,FALSE),0)</f>
        <v>0</v>
      </c>
      <c r="H161" s="624">
        <f>IF(ISERROR(VLOOKUP(Table1[[#This Row],[Compte]],'Annexe 6 - CNG'!A:D,4,FALSE))=FALSE,VLOOKUP(Table1[[#This Row],[Compte]],'Annexe 6 - CNG'!A:D,4,FALSE),0)</f>
        <v>145151.57999999999</v>
      </c>
      <c r="I161" s="624">
        <f>IF(ISERROR(VLOOKUP(Table1[[#This Row],[Compte]],'Annexe 7 - CNR'!A:D,4,FALSE))=FALSE,VLOOKUP(Table1[[#This Row],[Compte]],'Annexe 7 - CNR'!A:D,4,FALSE),0)</f>
        <v>0</v>
      </c>
      <c r="J161" s="624">
        <f>Table1[[#This Row],[2019 - hors invest]]-Table1[[#This Row],[Annexe 4]]-Table1[[#This Row],[Annexe 5]]-Table1[[#This Row],[Annexe 6]]-Table1[[#This Row],[Annexe 7]]</f>
        <v>0</v>
      </c>
    </row>
    <row r="162" spans="1:10">
      <c r="A162" s="596">
        <v>640022</v>
      </c>
      <c r="B162" s="596" t="s">
        <v>236</v>
      </c>
      <c r="C162" s="624">
        <v>3864.09</v>
      </c>
      <c r="D162" s="624"/>
      <c r="E162" s="624">
        <f>Table1[[#This Row],[Charges 2019]]-D162</f>
        <v>3864.09</v>
      </c>
      <c r="F162" s="624">
        <f>IF(ISERROR(VLOOKUP(Table1[[#This Row],[Compte]],#REF!,4,FALSE))=FALSE,VLOOKUP(Table1[[#This Row],[Compte]],#REF!,4,FALSE),0)</f>
        <v>0</v>
      </c>
      <c r="G162" s="718">
        <f>IF(ISERROR(VLOOKUP(Table1[[#This Row],[Compte]],'Annexe 5 - CGAFE'!A:D,4,FALSE))=FALSE,VLOOKUP(Table1[[#This Row],[Compte]],'Annexe 5 - CGAFE'!A:D,4,FALSE),0)</f>
        <v>0</v>
      </c>
      <c r="H162" s="624">
        <f>IF(ISERROR(VLOOKUP(Table1[[#This Row],[Compte]],'Annexe 6 - CNG'!A:D,4,FALSE))=FALSE,VLOOKUP(Table1[[#This Row],[Compte]],'Annexe 6 - CNG'!A:D,4,FALSE),0)</f>
        <v>3864.09</v>
      </c>
      <c r="I162" s="624">
        <f>IF(ISERROR(VLOOKUP(Table1[[#This Row],[Compte]],'Annexe 7 - CNR'!A:D,4,FALSE))=FALSE,VLOOKUP(Table1[[#This Row],[Compte]],'Annexe 7 - CNR'!A:D,4,FALSE),0)</f>
        <v>0</v>
      </c>
      <c r="J162" s="624">
        <f>Table1[[#This Row],[2019 - hors invest]]-Table1[[#This Row],[Annexe 4]]-Table1[[#This Row],[Annexe 5]]-Table1[[#This Row],[Annexe 6]]-Table1[[#This Row],[Annexe 7]]</f>
        <v>0</v>
      </c>
    </row>
    <row r="163" spans="1:10">
      <c r="A163" s="596">
        <v>640023</v>
      </c>
      <c r="B163" s="596" t="s">
        <v>237</v>
      </c>
      <c r="C163" s="624">
        <v>20135022.82</v>
      </c>
      <c r="D163" s="624">
        <v>0</v>
      </c>
      <c r="E163" s="624">
        <f>Table1[[#This Row],[Charges 2019]]-D163</f>
        <v>20135022.82</v>
      </c>
      <c r="F163" s="624">
        <f>IF(ISERROR(VLOOKUP(Table1[[#This Row],[Compte]],#REF!,4,FALSE))=FALSE,VLOOKUP(Table1[[#This Row],[Compte]],#REF!,4,FALSE),0)</f>
        <v>0</v>
      </c>
      <c r="G163" s="718">
        <f>IF(ISERROR(VLOOKUP(Table1[[#This Row],[Compte]],'Annexe 5 - CGAFE'!A:D,4,FALSE))=FALSE,VLOOKUP(Table1[[#This Row],[Compte]],'Annexe 5 - CGAFE'!A:D,4,FALSE),0)</f>
        <v>0</v>
      </c>
      <c r="H163" s="624">
        <f>IF(ISERROR(VLOOKUP(Table1[[#This Row],[Compte]],'Annexe 6 - CNG'!A:D,4,FALSE))=FALSE,VLOOKUP(Table1[[#This Row],[Compte]],'Annexe 6 - CNG'!A:D,4,FALSE),0)</f>
        <v>20135022.82</v>
      </c>
      <c r="I163" s="624">
        <f>IF(ISERROR(VLOOKUP(Table1[[#This Row],[Compte]],'Annexe 7 - CNR'!A:D,4,FALSE))=FALSE,VLOOKUP(Table1[[#This Row],[Compte]],'Annexe 7 - CNR'!A:D,4,FALSE),0)</f>
        <v>0</v>
      </c>
      <c r="J163" s="624">
        <f>Table1[[#This Row],[2019 - hors invest]]-Table1[[#This Row],[Annexe 4]]-Table1[[#This Row],[Annexe 5]]-Table1[[#This Row],[Annexe 6]]-Table1[[#This Row],[Annexe 7]]</f>
        <v>0</v>
      </c>
    </row>
    <row r="164" spans="1:10">
      <c r="A164" s="962">
        <v>642100</v>
      </c>
      <c r="B164" s="962" t="s">
        <v>301</v>
      </c>
      <c r="C164" s="963">
        <v>1531089.2</v>
      </c>
      <c r="D164" s="963">
        <v>0</v>
      </c>
      <c r="E164" s="963">
        <f>Table1[[#This Row],[Charges 2019]]-D164</f>
        <v>1531089.2</v>
      </c>
      <c r="F164" s="963">
        <f>IF(ISERROR(VLOOKUP(Table1[[#This Row],[Compte]],#REF!,4,FALSE))=FALSE,VLOOKUP(Table1[[#This Row],[Compte]],#REF!,4,FALSE),0)</f>
        <v>0</v>
      </c>
      <c r="G164" s="963">
        <f>IF(ISERROR(VLOOKUP(Table1[[#This Row],[Compte]],'Annexe 5 - CGAFE'!A:D,4,FALSE))=FALSE,VLOOKUP(Table1[[#This Row],[Compte]],'Annexe 5 - CGAFE'!A:D,4,FALSE),0)</f>
        <v>0</v>
      </c>
      <c r="H164" s="963">
        <f>IF(ISERROR(VLOOKUP(Table1[[#This Row],[Compte]],'Annexe 6 - CNG'!A:D,4,FALSE))=FALSE,VLOOKUP(Table1[[#This Row],[Compte]],'Annexe 6 - CNG'!A:D,4,FALSE),0)</f>
        <v>0</v>
      </c>
      <c r="I164" s="963">
        <f>IF(ISERROR(VLOOKUP(Table1[[#This Row],[Compte]],'Annexe 7 - CNR'!A:D,4,FALSE))=FALSE,VLOOKUP(Table1[[#This Row],[Compte]],'Annexe 7 - CNR'!A:D,4,FALSE),0)</f>
        <v>0</v>
      </c>
      <c r="J164" s="963">
        <f>Table1[[#This Row],[2019 - hors invest]]-Table1[[#This Row],[Annexe 4]]-Table1[[#This Row],[Annexe 5]]-Table1[[#This Row],[Annexe 6]]-Table1[[#This Row],[Annexe 7]]</f>
        <v>1531089.2</v>
      </c>
    </row>
    <row r="165" spans="1:10">
      <c r="A165" s="962">
        <v>642101</v>
      </c>
      <c r="B165" s="962" t="s">
        <v>302</v>
      </c>
      <c r="C165" s="963">
        <v>20492.16</v>
      </c>
      <c r="D165" s="963">
        <v>0</v>
      </c>
      <c r="E165" s="963">
        <f>Table1[[#This Row],[Charges 2019]]-D165</f>
        <v>20492.16</v>
      </c>
      <c r="F165" s="963">
        <f>IF(ISERROR(VLOOKUP(Table1[[#This Row],[Compte]],#REF!,4,FALSE))=FALSE,VLOOKUP(Table1[[#This Row],[Compte]],#REF!,4,FALSE),0)</f>
        <v>0</v>
      </c>
      <c r="G165" s="963">
        <f>IF(ISERROR(VLOOKUP(Table1[[#This Row],[Compte]],'Annexe 5 - CGAFE'!A:D,4,FALSE))=FALSE,VLOOKUP(Table1[[#This Row],[Compte]],'Annexe 5 - CGAFE'!A:D,4,FALSE),0)</f>
        <v>0</v>
      </c>
      <c r="H165" s="963">
        <f>IF(ISERROR(VLOOKUP(Table1[[#This Row],[Compte]],'Annexe 6 - CNG'!A:D,4,FALSE))=FALSE,VLOOKUP(Table1[[#This Row],[Compte]],'Annexe 6 - CNG'!A:D,4,FALSE),0)</f>
        <v>0</v>
      </c>
      <c r="I165" s="963">
        <f>IF(ISERROR(VLOOKUP(Table1[[#This Row],[Compte]],'Annexe 7 - CNR'!A:D,4,FALSE))=FALSE,VLOOKUP(Table1[[#This Row],[Compte]],'Annexe 7 - CNR'!A:D,4,FALSE),0)</f>
        <v>0</v>
      </c>
      <c r="J165" s="963">
        <f>Table1[[#This Row],[2019 - hors invest]]-Table1[[#This Row],[Annexe 4]]-Table1[[#This Row],[Annexe 5]]-Table1[[#This Row],[Annexe 6]]-Table1[[#This Row],[Annexe 7]]</f>
        <v>20492.16</v>
      </c>
    </row>
    <row r="166" spans="1:10">
      <c r="A166" s="596">
        <v>648021</v>
      </c>
      <c r="B166" s="596" t="s">
        <v>3</v>
      </c>
      <c r="C166" s="624">
        <v>775576.7</v>
      </c>
      <c r="D166" s="624">
        <v>0</v>
      </c>
      <c r="E166" s="624">
        <f>Table1[[#This Row],[Charges 2019]]-D166</f>
        <v>775576.7</v>
      </c>
      <c r="F166" s="624">
        <f>IF(ISERROR(VLOOKUP(Table1[[#This Row],[Compte]],#REF!,4,FALSE))=FALSE,VLOOKUP(Table1[[#This Row],[Compte]],#REF!,4,FALSE),0)</f>
        <v>0</v>
      </c>
      <c r="G166" s="718">
        <f>IF(ISERROR(VLOOKUP(Table1[[#This Row],[Compte]],'Annexe 5 - CGAFE'!A:D,4,FALSE))=FALSE,VLOOKUP(Table1[[#This Row],[Compte]],'Annexe 5 - CGAFE'!A:D,4,FALSE),0)</f>
        <v>775576.7</v>
      </c>
      <c r="H166" s="624">
        <f>IF(ISERROR(VLOOKUP(Table1[[#This Row],[Compte]],'Annexe 6 - CNG'!A:D,4,FALSE))=FALSE,VLOOKUP(Table1[[#This Row],[Compte]],'Annexe 6 - CNG'!A:D,4,FALSE),0)</f>
        <v>0</v>
      </c>
      <c r="I166" s="624">
        <f>IF(ISERROR(VLOOKUP(Table1[[#This Row],[Compte]],'Annexe 7 - CNR'!A:D,4,FALSE))=FALSE,VLOOKUP(Table1[[#This Row],[Compte]],'Annexe 7 - CNR'!A:D,4,FALSE),0)</f>
        <v>0</v>
      </c>
      <c r="J166" s="624">
        <f>Table1[[#This Row],[2019 - hors invest]]-Table1[[#This Row],[Annexe 4]]-Table1[[#This Row],[Annexe 5]]-Table1[[#This Row],[Annexe 6]]-Table1[[#This Row],[Annexe 7]]</f>
        <v>0</v>
      </c>
    </row>
    <row r="167" spans="1:10">
      <c r="A167" s="596">
        <v>648032</v>
      </c>
      <c r="B167" s="596" t="s">
        <v>303</v>
      </c>
      <c r="C167" s="624">
        <v>1785519</v>
      </c>
      <c r="D167" s="624">
        <v>0</v>
      </c>
      <c r="E167" s="624">
        <f>Table1[[#This Row],[Charges 2019]]-D167</f>
        <v>1785519</v>
      </c>
      <c r="F167" s="624">
        <f>IF(ISERROR(VLOOKUP(Table1[[#This Row],[Compte]],#REF!,4,FALSE))=FALSE,VLOOKUP(Table1[[#This Row],[Compte]],#REF!,4,FALSE),0)</f>
        <v>0</v>
      </c>
      <c r="G167" s="718">
        <f>IF(ISERROR(VLOOKUP(Table1[[#This Row],[Compte]],'Annexe 5 - CGAFE'!A:D,4,FALSE))=FALSE,VLOOKUP(Table1[[#This Row],[Compte]],'Annexe 5 - CGAFE'!A:D,4,FALSE),0)</f>
        <v>0</v>
      </c>
      <c r="H167" s="624">
        <f>IF(ISERROR(VLOOKUP(Table1[[#This Row],[Compte]],'Annexe 6 - CNG'!A:D,4,FALSE))=FALSE,VLOOKUP(Table1[[#This Row],[Compte]],'Annexe 6 - CNG'!A:D,4,FALSE),0)</f>
        <v>1785519</v>
      </c>
      <c r="I167" s="624">
        <f>IF(ISERROR(VLOOKUP(Table1[[#This Row],[Compte]],'Annexe 7 - CNR'!A:D,4,FALSE))=FALSE,VLOOKUP(Table1[[#This Row],[Compte]],'Annexe 7 - CNR'!A:D,4,FALSE),0)</f>
        <v>0</v>
      </c>
      <c r="J167" s="624">
        <f>Table1[[#This Row],[2019 - hors invest]]-Table1[[#This Row],[Annexe 4]]-Table1[[#This Row],[Annexe 5]]-Table1[[#This Row],[Annexe 6]]-Table1[[#This Row],[Annexe 7]]</f>
        <v>0</v>
      </c>
    </row>
    <row r="168" spans="1:10">
      <c r="A168" s="596">
        <v>648033</v>
      </c>
      <c r="B168" s="596" t="s">
        <v>304</v>
      </c>
      <c r="C168" s="624">
        <v>1178</v>
      </c>
      <c r="D168" s="624">
        <v>0</v>
      </c>
      <c r="E168" s="624">
        <f>Table1[[#This Row],[Charges 2019]]-D168</f>
        <v>1178</v>
      </c>
      <c r="F168" s="624">
        <f>IF(ISERROR(VLOOKUP(Table1[[#This Row],[Compte]],#REF!,4,FALSE))=FALSE,VLOOKUP(Table1[[#This Row],[Compte]],#REF!,4,FALSE),0)</f>
        <v>0</v>
      </c>
      <c r="G168" s="718">
        <f>IF(ISERROR(VLOOKUP(Table1[[#This Row],[Compte]],'Annexe 5 - CGAFE'!A:D,4,FALSE))=FALSE,VLOOKUP(Table1[[#This Row],[Compte]],'Annexe 5 - CGAFE'!A:D,4,FALSE),0)</f>
        <v>0</v>
      </c>
      <c r="H168" s="624">
        <f>IF(ISERROR(VLOOKUP(Table1[[#This Row],[Compte]],'Annexe 6 - CNG'!A:D,4,FALSE))=FALSE,VLOOKUP(Table1[[#This Row],[Compte]],'Annexe 6 - CNG'!A:D,4,FALSE),0)</f>
        <v>1178</v>
      </c>
      <c r="I168" s="624">
        <f>IF(ISERROR(VLOOKUP(Table1[[#This Row],[Compte]],'Annexe 7 - CNR'!A:D,4,FALSE))=FALSE,VLOOKUP(Table1[[#This Row],[Compte]],'Annexe 7 - CNR'!A:D,4,FALSE),0)</f>
        <v>0</v>
      </c>
      <c r="J168" s="624">
        <f>Table1[[#This Row],[2019 - hors invest]]-Table1[[#This Row],[Annexe 4]]-Table1[[#This Row],[Annexe 5]]-Table1[[#This Row],[Annexe 6]]-Table1[[#This Row],[Annexe 7]]</f>
        <v>0</v>
      </c>
    </row>
    <row r="169" spans="1:10">
      <c r="A169" s="596">
        <v>648034</v>
      </c>
      <c r="B169" s="596" t="s">
        <v>305</v>
      </c>
      <c r="C169" s="624">
        <v>345863.26</v>
      </c>
      <c r="D169" s="624">
        <v>0</v>
      </c>
      <c r="E169" s="624">
        <f>Table1[[#This Row],[Charges 2019]]-D169</f>
        <v>345863.26</v>
      </c>
      <c r="F169" s="624">
        <f>IF(ISERROR(VLOOKUP(Table1[[#This Row],[Compte]],#REF!,4,FALSE))=FALSE,VLOOKUP(Table1[[#This Row],[Compte]],#REF!,4,FALSE),0)</f>
        <v>0</v>
      </c>
      <c r="G169" s="718">
        <f>IF(ISERROR(VLOOKUP(Table1[[#This Row],[Compte]],'Annexe 5 - CGAFE'!A:D,4,FALSE))=FALSE,VLOOKUP(Table1[[#This Row],[Compte]],'Annexe 5 - CGAFE'!A:D,4,FALSE),0)</f>
        <v>0</v>
      </c>
      <c r="H169" s="624">
        <f>IF(ISERROR(VLOOKUP(Table1[[#This Row],[Compte]],'Annexe 6 - CNG'!A:D,4,FALSE))=FALSE,VLOOKUP(Table1[[#This Row],[Compte]],'Annexe 6 - CNG'!A:D,4,FALSE),0)</f>
        <v>345863.26</v>
      </c>
      <c r="I169" s="624">
        <f>IF(ISERROR(VLOOKUP(Table1[[#This Row],[Compte]],'Annexe 7 - CNR'!A:D,4,FALSE))=FALSE,VLOOKUP(Table1[[#This Row],[Compte]],'Annexe 7 - CNR'!A:D,4,FALSE),0)</f>
        <v>0</v>
      </c>
      <c r="J169" s="624">
        <f>Table1[[#This Row],[2019 - hors invest]]-Table1[[#This Row],[Annexe 4]]-Table1[[#This Row],[Annexe 5]]-Table1[[#This Row],[Annexe 6]]-Table1[[#This Row],[Annexe 7]]</f>
        <v>0</v>
      </c>
    </row>
    <row r="170" spans="1:10">
      <c r="A170" s="596">
        <v>648035</v>
      </c>
      <c r="B170" s="596" t="s">
        <v>306</v>
      </c>
      <c r="C170" s="624">
        <v>12294790.92</v>
      </c>
      <c r="D170" s="624">
        <v>0</v>
      </c>
      <c r="E170" s="624">
        <f>Table1[[#This Row],[Charges 2019]]-D170</f>
        <v>12294790.92</v>
      </c>
      <c r="F170" s="624">
        <f>IF(ISERROR(VLOOKUP(Table1[[#This Row],[Compte]],#REF!,4,FALSE))=FALSE,VLOOKUP(Table1[[#This Row],[Compte]],#REF!,4,FALSE),0)</f>
        <v>0</v>
      </c>
      <c r="G170" s="718">
        <f>IF(ISERROR(VLOOKUP(Table1[[#This Row],[Compte]],'Annexe 5 - CGAFE'!A:D,4,FALSE))=FALSE,VLOOKUP(Table1[[#This Row],[Compte]],'Annexe 5 - CGAFE'!A:D,4,FALSE),0)</f>
        <v>0</v>
      </c>
      <c r="H170" s="624">
        <f>IF(ISERROR(VLOOKUP(Table1[[#This Row],[Compte]],'Annexe 6 - CNG'!A:D,4,FALSE))=FALSE,VLOOKUP(Table1[[#This Row],[Compte]],'Annexe 6 - CNG'!A:D,4,FALSE),0)</f>
        <v>12294790.92</v>
      </c>
      <c r="I170" s="624">
        <f>IF(ISERROR(VLOOKUP(Table1[[#This Row],[Compte]],'Annexe 7 - CNR'!A:D,4,FALSE))=FALSE,VLOOKUP(Table1[[#This Row],[Compte]],'Annexe 7 - CNR'!A:D,4,FALSE),0)</f>
        <v>0</v>
      </c>
      <c r="J170" s="624">
        <f>Table1[[#This Row],[2019 - hors invest]]-Table1[[#This Row],[Annexe 4]]-Table1[[#This Row],[Annexe 5]]-Table1[[#This Row],[Annexe 6]]-Table1[[#This Row],[Annexe 7]]</f>
        <v>0</v>
      </c>
    </row>
    <row r="171" spans="1:10">
      <c r="A171" s="596">
        <v>650001</v>
      </c>
      <c r="B171" s="596" t="s">
        <v>239</v>
      </c>
      <c r="C171" s="624">
        <v>6861095.5999999996</v>
      </c>
      <c r="D171" s="624">
        <v>0</v>
      </c>
      <c r="E171" s="624">
        <f>Table1[[#This Row],[Charges 2019]]-D171</f>
        <v>6861095.5999999996</v>
      </c>
      <c r="F171" s="624">
        <f>IF(ISERROR(VLOOKUP(Table1[[#This Row],[Compte]],#REF!,4,FALSE))=FALSE,VLOOKUP(Table1[[#This Row],[Compte]],#REF!,4,FALSE),0)</f>
        <v>0</v>
      </c>
      <c r="G171" s="718">
        <f>IF(ISERROR(VLOOKUP(Table1[[#This Row],[Compte]],'Annexe 5 - CGAFE'!A:D,4,FALSE))=FALSE,VLOOKUP(Table1[[#This Row],[Compte]],'Annexe 5 - CGAFE'!A:D,4,FALSE),0)</f>
        <v>0</v>
      </c>
      <c r="H171" s="624">
        <f>IF(ISERROR(VLOOKUP(Table1[[#This Row],[Compte]],'Annexe 6 - CNG'!A:D,4,FALSE))=FALSE,VLOOKUP(Table1[[#This Row],[Compte]],'Annexe 6 - CNG'!A:D,4,FALSE),0)</f>
        <v>6861095.5999999996</v>
      </c>
      <c r="I171" s="624">
        <f>IF(ISERROR(VLOOKUP(Table1[[#This Row],[Compte]],'Annexe 7 - CNR'!A:D,4,FALSE))=FALSE,VLOOKUP(Table1[[#This Row],[Compte]],'Annexe 7 - CNR'!A:D,4,FALSE),0)</f>
        <v>0</v>
      </c>
      <c r="J171" s="624">
        <f>Table1[[#This Row],[2019 - hors invest]]-Table1[[#This Row],[Annexe 4]]-Table1[[#This Row],[Annexe 5]]-Table1[[#This Row],[Annexe 6]]-Table1[[#This Row],[Annexe 7]]</f>
        <v>0</v>
      </c>
    </row>
    <row r="172" spans="1:10">
      <c r="A172" s="596">
        <v>650002</v>
      </c>
      <c r="B172" s="596" t="s">
        <v>239</v>
      </c>
      <c r="C172" s="624">
        <v>115493.31</v>
      </c>
      <c r="D172" s="624">
        <v>0</v>
      </c>
      <c r="E172" s="624">
        <f>Table1[[#This Row],[Charges 2019]]-D172</f>
        <v>115493.31</v>
      </c>
      <c r="F172" s="624">
        <f>IF(ISERROR(VLOOKUP(Table1[[#This Row],[Compte]],#REF!,4,FALSE))=FALSE,VLOOKUP(Table1[[#This Row],[Compte]],#REF!,4,FALSE),0)</f>
        <v>0</v>
      </c>
      <c r="G172" s="718">
        <f>IF(ISERROR(VLOOKUP(Table1[[#This Row],[Compte]],'Annexe 5 - CGAFE'!A:D,4,FALSE))=FALSE,VLOOKUP(Table1[[#This Row],[Compte]],'Annexe 5 - CGAFE'!A:D,4,FALSE),0)</f>
        <v>0</v>
      </c>
      <c r="H172" s="624">
        <f>IF(ISERROR(VLOOKUP(Table1[[#This Row],[Compte]],'Annexe 6 - CNG'!A:D,4,FALSE))=FALSE,VLOOKUP(Table1[[#This Row],[Compte]],'Annexe 6 - CNG'!A:D,4,FALSE),0)</f>
        <v>115493.31</v>
      </c>
      <c r="I172" s="624">
        <f>IF(ISERROR(VLOOKUP(Table1[[#This Row],[Compte]],'Annexe 7 - CNR'!A:D,4,FALSE))=FALSE,VLOOKUP(Table1[[#This Row],[Compte]],'Annexe 7 - CNR'!A:D,4,FALSE),0)</f>
        <v>0</v>
      </c>
      <c r="J172" s="624">
        <f>Table1[[#This Row],[2019 - hors invest]]-Table1[[#This Row],[Annexe 4]]-Table1[[#This Row],[Annexe 5]]-Table1[[#This Row],[Annexe 6]]-Table1[[#This Row],[Annexe 7]]</f>
        <v>0</v>
      </c>
    </row>
    <row r="173" spans="1:10">
      <c r="A173" s="596">
        <v>650033</v>
      </c>
      <c r="B173" s="596" t="s">
        <v>240</v>
      </c>
      <c r="C173" s="624">
        <v>15396.43</v>
      </c>
      <c r="D173" s="624">
        <v>0</v>
      </c>
      <c r="E173" s="624">
        <f>Table1[[#This Row],[Charges 2019]]-D173</f>
        <v>15396.43</v>
      </c>
      <c r="F173" s="624">
        <f>IF(ISERROR(VLOOKUP(Table1[[#This Row],[Compte]],#REF!,4,FALSE))=FALSE,VLOOKUP(Table1[[#This Row],[Compte]],#REF!,4,FALSE),0)</f>
        <v>0</v>
      </c>
      <c r="G173" s="718">
        <f>IF(ISERROR(VLOOKUP(Table1[[#This Row],[Compte]],'Annexe 5 - CGAFE'!A:D,4,FALSE))=FALSE,VLOOKUP(Table1[[#This Row],[Compte]],'Annexe 5 - CGAFE'!A:D,4,FALSE),0)</f>
        <v>0</v>
      </c>
      <c r="H173" s="624">
        <f>IF(ISERROR(VLOOKUP(Table1[[#This Row],[Compte]],'Annexe 6 - CNG'!A:D,4,FALSE))=FALSE,VLOOKUP(Table1[[#This Row],[Compte]],'Annexe 6 - CNG'!A:D,4,FALSE),0)</f>
        <v>15396.43</v>
      </c>
      <c r="I173" s="624">
        <f>IF(ISERROR(VLOOKUP(Table1[[#This Row],[Compte]],'Annexe 7 - CNR'!A:D,4,FALSE))=FALSE,VLOOKUP(Table1[[#This Row],[Compte]],'Annexe 7 - CNR'!A:D,4,FALSE),0)</f>
        <v>0</v>
      </c>
      <c r="J173" s="624">
        <f>Table1[[#This Row],[2019 - hors invest]]-Table1[[#This Row],[Annexe 4]]-Table1[[#This Row],[Annexe 5]]-Table1[[#This Row],[Annexe 6]]-Table1[[#This Row],[Annexe 7]]</f>
        <v>0</v>
      </c>
    </row>
    <row r="174" spans="1:10">
      <c r="A174" s="596">
        <v>650034</v>
      </c>
      <c r="B174" s="596" t="s">
        <v>241</v>
      </c>
      <c r="C174" s="624">
        <v>24769.51</v>
      </c>
      <c r="D174" s="624">
        <v>0</v>
      </c>
      <c r="E174" s="624">
        <f>Table1[[#This Row],[Charges 2019]]-D174</f>
        <v>24769.51</v>
      </c>
      <c r="F174" s="624">
        <f>IF(ISERROR(VLOOKUP(Table1[[#This Row],[Compte]],#REF!,4,FALSE))=FALSE,VLOOKUP(Table1[[#This Row],[Compte]],#REF!,4,FALSE),0)</f>
        <v>0</v>
      </c>
      <c r="G174" s="718">
        <f>IF(ISERROR(VLOOKUP(Table1[[#This Row],[Compte]],'Annexe 5 - CGAFE'!A:D,4,FALSE))=FALSE,VLOOKUP(Table1[[#This Row],[Compte]],'Annexe 5 - CGAFE'!A:D,4,FALSE),0)</f>
        <v>0</v>
      </c>
      <c r="H174" s="624">
        <f>IF(ISERROR(VLOOKUP(Table1[[#This Row],[Compte]],'Annexe 6 - CNG'!A:D,4,FALSE))=FALSE,VLOOKUP(Table1[[#This Row],[Compte]],'Annexe 6 - CNG'!A:D,4,FALSE),0)</f>
        <v>24769.51</v>
      </c>
      <c r="I174" s="624">
        <f>IF(ISERROR(VLOOKUP(Table1[[#This Row],[Compte]],'Annexe 7 - CNR'!A:D,4,FALSE))=FALSE,VLOOKUP(Table1[[#This Row],[Compte]],'Annexe 7 - CNR'!A:D,4,FALSE),0)</f>
        <v>0</v>
      </c>
      <c r="J174" s="624">
        <f>Table1[[#This Row],[2019 - hors invest]]-Table1[[#This Row],[Annexe 4]]-Table1[[#This Row],[Annexe 5]]-Table1[[#This Row],[Annexe 6]]-Table1[[#This Row],[Annexe 7]]</f>
        <v>0</v>
      </c>
    </row>
    <row r="175" spans="1:10">
      <c r="A175" s="596">
        <v>650035</v>
      </c>
      <c r="B175" s="596" t="s">
        <v>242</v>
      </c>
      <c r="C175" s="624">
        <v>30959.87</v>
      </c>
      <c r="D175" s="624">
        <v>0</v>
      </c>
      <c r="E175" s="624">
        <f>Table1[[#This Row],[Charges 2019]]-D175</f>
        <v>30959.87</v>
      </c>
      <c r="F175" s="624">
        <f>IF(ISERROR(VLOOKUP(Table1[[#This Row],[Compte]],#REF!,4,FALSE))=FALSE,VLOOKUP(Table1[[#This Row],[Compte]],#REF!,4,FALSE),0)</f>
        <v>0</v>
      </c>
      <c r="G175" s="718">
        <f>IF(ISERROR(VLOOKUP(Table1[[#This Row],[Compte]],'Annexe 5 - CGAFE'!A:D,4,FALSE))=FALSE,VLOOKUP(Table1[[#This Row],[Compte]],'Annexe 5 - CGAFE'!A:D,4,FALSE),0)</f>
        <v>0</v>
      </c>
      <c r="H175" s="624">
        <f>IF(ISERROR(VLOOKUP(Table1[[#This Row],[Compte]],'Annexe 6 - CNG'!A:D,4,FALSE))=FALSE,VLOOKUP(Table1[[#This Row],[Compte]],'Annexe 6 - CNG'!A:D,4,FALSE),0)</f>
        <v>30959.87</v>
      </c>
      <c r="I175" s="624">
        <f>IF(ISERROR(VLOOKUP(Table1[[#This Row],[Compte]],'Annexe 7 - CNR'!A:D,4,FALSE))=FALSE,VLOOKUP(Table1[[#This Row],[Compte]],'Annexe 7 - CNR'!A:D,4,FALSE),0)</f>
        <v>0</v>
      </c>
      <c r="J175" s="624">
        <f>Table1[[#This Row],[2019 - hors invest]]-Table1[[#This Row],[Annexe 4]]-Table1[[#This Row],[Annexe 5]]-Table1[[#This Row],[Annexe 6]]-Table1[[#This Row],[Annexe 7]]</f>
        <v>0</v>
      </c>
    </row>
    <row r="176" spans="1:10">
      <c r="A176" s="596">
        <v>650036</v>
      </c>
      <c r="B176" s="596" t="s">
        <v>243</v>
      </c>
      <c r="C176" s="624">
        <v>92126.87</v>
      </c>
      <c r="D176" s="624">
        <v>0</v>
      </c>
      <c r="E176" s="624">
        <f>Table1[[#This Row],[Charges 2019]]-D176</f>
        <v>92126.87</v>
      </c>
      <c r="F176" s="624">
        <f>IF(ISERROR(VLOOKUP(Table1[[#This Row],[Compte]],#REF!,4,FALSE))=FALSE,VLOOKUP(Table1[[#This Row],[Compte]],#REF!,4,FALSE),0)</f>
        <v>0</v>
      </c>
      <c r="G176" s="718">
        <f>IF(ISERROR(VLOOKUP(Table1[[#This Row],[Compte]],'Annexe 5 - CGAFE'!A:D,4,FALSE))=FALSE,VLOOKUP(Table1[[#This Row],[Compte]],'Annexe 5 - CGAFE'!A:D,4,FALSE),0)</f>
        <v>0</v>
      </c>
      <c r="H176" s="624">
        <f>IF(ISERROR(VLOOKUP(Table1[[#This Row],[Compte]],'Annexe 6 - CNG'!A:D,4,FALSE))=FALSE,VLOOKUP(Table1[[#This Row],[Compte]],'Annexe 6 - CNG'!A:D,4,FALSE),0)</f>
        <v>92126.87</v>
      </c>
      <c r="I176" s="624">
        <f>IF(ISERROR(VLOOKUP(Table1[[#This Row],[Compte]],'Annexe 7 - CNR'!A:D,4,FALSE))=FALSE,VLOOKUP(Table1[[#This Row],[Compte]],'Annexe 7 - CNR'!A:D,4,FALSE),0)</f>
        <v>0</v>
      </c>
      <c r="J176" s="624">
        <f>Table1[[#This Row],[2019 - hors invest]]-Table1[[#This Row],[Annexe 4]]-Table1[[#This Row],[Annexe 5]]-Table1[[#This Row],[Annexe 6]]-Table1[[#This Row],[Annexe 7]]</f>
        <v>0</v>
      </c>
    </row>
    <row r="177" spans="1:10">
      <c r="A177" s="596">
        <v>650037</v>
      </c>
      <c r="B177" s="596" t="s">
        <v>244</v>
      </c>
      <c r="C177" s="624">
        <v>728189.99</v>
      </c>
      <c r="D177" s="624">
        <v>0</v>
      </c>
      <c r="E177" s="624">
        <f>Table1[[#This Row],[Charges 2019]]-D177</f>
        <v>728189.99</v>
      </c>
      <c r="F177" s="624">
        <f>IF(ISERROR(VLOOKUP(Table1[[#This Row],[Compte]],#REF!,4,FALSE))=FALSE,VLOOKUP(Table1[[#This Row],[Compte]],#REF!,4,FALSE),0)</f>
        <v>0</v>
      </c>
      <c r="G177" s="718">
        <f>IF(ISERROR(VLOOKUP(Table1[[#This Row],[Compte]],'Annexe 5 - CGAFE'!A:D,4,FALSE))=FALSE,VLOOKUP(Table1[[#This Row],[Compte]],'Annexe 5 - CGAFE'!A:D,4,FALSE),0)</f>
        <v>0</v>
      </c>
      <c r="H177" s="624">
        <f>IF(ISERROR(VLOOKUP(Table1[[#This Row],[Compte]],'Annexe 6 - CNG'!A:D,4,FALSE))=FALSE,VLOOKUP(Table1[[#This Row],[Compte]],'Annexe 6 - CNG'!A:D,4,FALSE),0)</f>
        <v>728189.99</v>
      </c>
      <c r="I177" s="624">
        <f>IF(ISERROR(VLOOKUP(Table1[[#This Row],[Compte]],'Annexe 7 - CNR'!A:D,4,FALSE))=FALSE,VLOOKUP(Table1[[#This Row],[Compte]],'Annexe 7 - CNR'!A:D,4,FALSE),0)</f>
        <v>0</v>
      </c>
      <c r="J177" s="624">
        <f>Table1[[#This Row],[2019 - hors invest]]-Table1[[#This Row],[Annexe 4]]-Table1[[#This Row],[Annexe 5]]-Table1[[#This Row],[Annexe 6]]-Table1[[#This Row],[Annexe 7]]</f>
        <v>0</v>
      </c>
    </row>
    <row r="178" spans="1:10">
      <c r="A178" s="596">
        <v>650038</v>
      </c>
      <c r="B178" s="596" t="s">
        <v>245</v>
      </c>
      <c r="C178" s="624">
        <v>15502.14</v>
      </c>
      <c r="D178" s="624">
        <v>0</v>
      </c>
      <c r="E178" s="624">
        <f>Table1[[#This Row],[Charges 2019]]-D178</f>
        <v>15502.14</v>
      </c>
      <c r="F178" s="624">
        <f>IF(ISERROR(VLOOKUP(Table1[[#This Row],[Compte]],#REF!,4,FALSE))=FALSE,VLOOKUP(Table1[[#This Row],[Compte]],#REF!,4,FALSE),0)</f>
        <v>0</v>
      </c>
      <c r="G178" s="718">
        <f>IF(ISERROR(VLOOKUP(Table1[[#This Row],[Compte]],'Annexe 5 - CGAFE'!A:D,4,FALSE))=FALSE,VLOOKUP(Table1[[#This Row],[Compte]],'Annexe 5 - CGAFE'!A:D,4,FALSE),0)</f>
        <v>0</v>
      </c>
      <c r="H178" s="624">
        <f>IF(ISERROR(VLOOKUP(Table1[[#This Row],[Compte]],'Annexe 6 - CNG'!A:D,4,FALSE))=FALSE,VLOOKUP(Table1[[#This Row],[Compte]],'Annexe 6 - CNG'!A:D,4,FALSE),0)</f>
        <v>15502.14</v>
      </c>
      <c r="I178" s="624">
        <f>IF(ISERROR(VLOOKUP(Table1[[#This Row],[Compte]],'Annexe 7 - CNR'!A:D,4,FALSE))=FALSE,VLOOKUP(Table1[[#This Row],[Compte]],'Annexe 7 - CNR'!A:D,4,FALSE),0)</f>
        <v>0</v>
      </c>
      <c r="J178" s="624">
        <f>Table1[[#This Row],[2019 - hors invest]]-Table1[[#This Row],[Annexe 4]]-Table1[[#This Row],[Annexe 5]]-Table1[[#This Row],[Annexe 6]]-Table1[[#This Row],[Annexe 7]]</f>
        <v>0</v>
      </c>
    </row>
    <row r="179" spans="1:10">
      <c r="A179" s="596">
        <v>650102</v>
      </c>
      <c r="B179" s="596" t="s">
        <v>307</v>
      </c>
      <c r="C179" s="624">
        <v>9219.7900000000009</v>
      </c>
      <c r="D179" s="624">
        <v>0</v>
      </c>
      <c r="E179" s="624">
        <f>Table1[[#This Row],[Charges 2019]]-D179</f>
        <v>9219.7900000000009</v>
      </c>
      <c r="F179" s="624">
        <f>IF(ISERROR(VLOOKUP(Table1[[#This Row],[Compte]],#REF!,4,FALSE))=FALSE,VLOOKUP(Table1[[#This Row],[Compte]],#REF!,4,FALSE),0)</f>
        <v>0</v>
      </c>
      <c r="G179" s="718">
        <f>IF(ISERROR(VLOOKUP(Table1[[#This Row],[Compte]],'Annexe 5 - CGAFE'!A:D,4,FALSE))=FALSE,VLOOKUP(Table1[[#This Row],[Compte]],'Annexe 5 - CGAFE'!A:D,4,FALSE),0)</f>
        <v>0</v>
      </c>
      <c r="H179" s="624">
        <f>IF(ISERROR(VLOOKUP(Table1[[#This Row],[Compte]],'Annexe 6 - CNG'!A:D,4,FALSE))=FALSE,VLOOKUP(Table1[[#This Row],[Compte]],'Annexe 6 - CNG'!A:D,4,FALSE),0)</f>
        <v>9219.7900000000009</v>
      </c>
      <c r="I179" s="624">
        <f>IF(ISERROR(VLOOKUP(Table1[[#This Row],[Compte]],'Annexe 7 - CNR'!A:D,4,FALSE))=FALSE,VLOOKUP(Table1[[#This Row],[Compte]],'Annexe 7 - CNR'!A:D,4,FALSE),0)</f>
        <v>0</v>
      </c>
      <c r="J179" s="624">
        <f>Table1[[#This Row],[2019 - hors invest]]-Table1[[#This Row],[Annexe 4]]-Table1[[#This Row],[Annexe 5]]-Table1[[#This Row],[Annexe 6]]-Table1[[#This Row],[Annexe 7]]</f>
        <v>0</v>
      </c>
    </row>
    <row r="180" spans="1:10">
      <c r="A180" s="596">
        <v>650103</v>
      </c>
      <c r="B180" s="596" t="s">
        <v>308</v>
      </c>
      <c r="C180" s="624">
        <v>25740.07</v>
      </c>
      <c r="D180" s="624">
        <v>0</v>
      </c>
      <c r="E180" s="624">
        <f>Table1[[#This Row],[Charges 2019]]-D180</f>
        <v>25740.07</v>
      </c>
      <c r="F180" s="624">
        <f>IF(ISERROR(VLOOKUP(Table1[[#This Row],[Compte]],#REF!,4,FALSE))=FALSE,VLOOKUP(Table1[[#This Row],[Compte]],#REF!,4,FALSE),0)</f>
        <v>0</v>
      </c>
      <c r="G180" s="718">
        <f>IF(ISERROR(VLOOKUP(Table1[[#This Row],[Compte]],'Annexe 5 - CGAFE'!A:D,4,FALSE))=FALSE,VLOOKUP(Table1[[#This Row],[Compte]],'Annexe 5 - CGAFE'!A:D,4,FALSE),0)</f>
        <v>0</v>
      </c>
      <c r="H180" s="624">
        <f>IF(ISERROR(VLOOKUP(Table1[[#This Row],[Compte]],'Annexe 6 - CNG'!A:D,4,FALSE))=FALSE,VLOOKUP(Table1[[#This Row],[Compte]],'Annexe 6 - CNG'!A:D,4,FALSE),0)</f>
        <v>25740.07</v>
      </c>
      <c r="I180" s="624">
        <f>IF(ISERROR(VLOOKUP(Table1[[#This Row],[Compte]],'Annexe 7 - CNR'!A:D,4,FALSE))=FALSE,VLOOKUP(Table1[[#This Row],[Compte]],'Annexe 7 - CNR'!A:D,4,FALSE),0)</f>
        <v>0</v>
      </c>
      <c r="J180" s="624">
        <f>Table1[[#This Row],[2019 - hors invest]]-Table1[[#This Row],[Annexe 4]]-Table1[[#This Row],[Annexe 5]]-Table1[[#This Row],[Annexe 6]]-Table1[[#This Row],[Annexe 7]]</f>
        <v>0</v>
      </c>
    </row>
    <row r="181" spans="1:10">
      <c r="A181" s="596">
        <v>650104</v>
      </c>
      <c r="B181" s="596" t="s">
        <v>309</v>
      </c>
      <c r="C181" s="624">
        <v>79146.19</v>
      </c>
      <c r="D181" s="624">
        <v>0</v>
      </c>
      <c r="E181" s="624">
        <f>Table1[[#This Row],[Charges 2019]]-D181</f>
        <v>79146.19</v>
      </c>
      <c r="F181" s="624">
        <f>IF(ISERROR(VLOOKUP(Table1[[#This Row],[Compte]],#REF!,4,FALSE))=FALSE,VLOOKUP(Table1[[#This Row],[Compte]],#REF!,4,FALSE),0)</f>
        <v>0</v>
      </c>
      <c r="G181" s="718">
        <f>IF(ISERROR(VLOOKUP(Table1[[#This Row],[Compte]],'Annexe 5 - CGAFE'!A:D,4,FALSE))=FALSE,VLOOKUP(Table1[[#This Row],[Compte]],'Annexe 5 - CGAFE'!A:D,4,FALSE),0)</f>
        <v>0</v>
      </c>
      <c r="H181" s="624">
        <f>IF(ISERROR(VLOOKUP(Table1[[#This Row],[Compte]],'Annexe 6 - CNG'!A:D,4,FALSE))=FALSE,VLOOKUP(Table1[[#This Row],[Compte]],'Annexe 6 - CNG'!A:D,4,FALSE),0)</f>
        <v>79146.19</v>
      </c>
      <c r="I181" s="624">
        <f>IF(ISERROR(VLOOKUP(Table1[[#This Row],[Compte]],'Annexe 7 - CNR'!A:D,4,FALSE))=FALSE,VLOOKUP(Table1[[#This Row],[Compte]],'Annexe 7 - CNR'!A:D,4,FALSE),0)</f>
        <v>0</v>
      </c>
      <c r="J181" s="624">
        <f>Table1[[#This Row],[2019 - hors invest]]-Table1[[#This Row],[Annexe 4]]-Table1[[#This Row],[Annexe 5]]-Table1[[#This Row],[Annexe 6]]-Table1[[#This Row],[Annexe 7]]</f>
        <v>0</v>
      </c>
    </row>
    <row r="182" spans="1:10">
      <c r="A182" s="596">
        <v>650105</v>
      </c>
      <c r="B182" s="596" t="s">
        <v>310</v>
      </c>
      <c r="C182" s="624">
        <v>52689.68</v>
      </c>
      <c r="D182" s="624">
        <v>0</v>
      </c>
      <c r="E182" s="624">
        <f>Table1[[#This Row],[Charges 2019]]-D182</f>
        <v>52689.68</v>
      </c>
      <c r="F182" s="624">
        <f>IF(ISERROR(VLOOKUP(Table1[[#This Row],[Compte]],#REF!,4,FALSE))=FALSE,VLOOKUP(Table1[[#This Row],[Compte]],#REF!,4,FALSE),0)</f>
        <v>0</v>
      </c>
      <c r="G182" s="718">
        <f>IF(ISERROR(VLOOKUP(Table1[[#This Row],[Compte]],'Annexe 5 - CGAFE'!A:D,4,FALSE))=FALSE,VLOOKUP(Table1[[#This Row],[Compte]],'Annexe 5 - CGAFE'!A:D,4,FALSE),0)</f>
        <v>0</v>
      </c>
      <c r="H182" s="624">
        <f>IF(ISERROR(VLOOKUP(Table1[[#This Row],[Compte]],'Annexe 6 - CNG'!A:D,4,FALSE))=FALSE,VLOOKUP(Table1[[#This Row],[Compte]],'Annexe 6 - CNG'!A:D,4,FALSE),0)</f>
        <v>52689.68</v>
      </c>
      <c r="I182" s="624">
        <f>IF(ISERROR(VLOOKUP(Table1[[#This Row],[Compte]],'Annexe 7 - CNR'!A:D,4,FALSE))=FALSE,VLOOKUP(Table1[[#This Row],[Compte]],'Annexe 7 - CNR'!A:D,4,FALSE),0)</f>
        <v>0</v>
      </c>
      <c r="J182" s="624">
        <f>Table1[[#This Row],[2019 - hors invest]]-Table1[[#This Row],[Annexe 4]]-Table1[[#This Row],[Annexe 5]]-Table1[[#This Row],[Annexe 6]]-Table1[[#This Row],[Annexe 7]]</f>
        <v>0</v>
      </c>
    </row>
    <row r="183" spans="1:10">
      <c r="A183" s="596">
        <v>650106</v>
      </c>
      <c r="B183" s="596" t="s">
        <v>311</v>
      </c>
      <c r="C183" s="624">
        <v>66364.850000000006</v>
      </c>
      <c r="D183" s="624">
        <v>0</v>
      </c>
      <c r="E183" s="624">
        <f>Table1[[#This Row],[Charges 2019]]-D183</f>
        <v>66364.850000000006</v>
      </c>
      <c r="F183" s="624">
        <f>IF(ISERROR(VLOOKUP(Table1[[#This Row],[Compte]],#REF!,4,FALSE))=FALSE,VLOOKUP(Table1[[#This Row],[Compte]],#REF!,4,FALSE),0)</f>
        <v>0</v>
      </c>
      <c r="G183" s="718">
        <f>IF(ISERROR(VLOOKUP(Table1[[#This Row],[Compte]],'Annexe 5 - CGAFE'!A:D,4,FALSE))=FALSE,VLOOKUP(Table1[[#This Row],[Compte]],'Annexe 5 - CGAFE'!A:D,4,FALSE),0)</f>
        <v>0</v>
      </c>
      <c r="H183" s="624">
        <f>IF(ISERROR(VLOOKUP(Table1[[#This Row],[Compte]],'Annexe 6 - CNG'!A:D,4,FALSE))=FALSE,VLOOKUP(Table1[[#This Row],[Compte]],'Annexe 6 - CNG'!A:D,4,FALSE),0)</f>
        <v>66364.850000000006</v>
      </c>
      <c r="I183" s="624">
        <f>IF(ISERROR(VLOOKUP(Table1[[#This Row],[Compte]],'Annexe 7 - CNR'!A:D,4,FALSE))=FALSE,VLOOKUP(Table1[[#This Row],[Compte]],'Annexe 7 - CNR'!A:D,4,FALSE),0)</f>
        <v>0</v>
      </c>
      <c r="J183" s="624">
        <f>Table1[[#This Row],[2019 - hors invest]]-Table1[[#This Row],[Annexe 4]]-Table1[[#This Row],[Annexe 5]]-Table1[[#This Row],[Annexe 6]]-Table1[[#This Row],[Annexe 7]]</f>
        <v>0</v>
      </c>
    </row>
    <row r="184" spans="1:10">
      <c r="A184" s="596">
        <v>650107</v>
      </c>
      <c r="B184" s="596" t="s">
        <v>312</v>
      </c>
      <c r="C184" s="624">
        <v>80675.199999999997</v>
      </c>
      <c r="D184" s="624">
        <v>0</v>
      </c>
      <c r="E184" s="624">
        <f>Table1[[#This Row],[Charges 2019]]-D184</f>
        <v>80675.199999999997</v>
      </c>
      <c r="F184" s="624">
        <f>IF(ISERROR(VLOOKUP(Table1[[#This Row],[Compte]],#REF!,4,FALSE))=FALSE,VLOOKUP(Table1[[#This Row],[Compte]],#REF!,4,FALSE),0)</f>
        <v>0</v>
      </c>
      <c r="G184" s="718">
        <f>IF(ISERROR(VLOOKUP(Table1[[#This Row],[Compte]],'Annexe 5 - CGAFE'!A:D,4,FALSE))=FALSE,VLOOKUP(Table1[[#This Row],[Compte]],'Annexe 5 - CGAFE'!A:D,4,FALSE),0)</f>
        <v>0</v>
      </c>
      <c r="H184" s="624">
        <f>IF(ISERROR(VLOOKUP(Table1[[#This Row],[Compte]],'Annexe 6 - CNG'!A:D,4,FALSE))=FALSE,VLOOKUP(Table1[[#This Row],[Compte]],'Annexe 6 - CNG'!A:D,4,FALSE),0)</f>
        <v>80675.199999999997</v>
      </c>
      <c r="I184" s="624">
        <f>IF(ISERROR(VLOOKUP(Table1[[#This Row],[Compte]],'Annexe 7 - CNR'!A:D,4,FALSE))=FALSE,VLOOKUP(Table1[[#This Row],[Compte]],'Annexe 7 - CNR'!A:D,4,FALSE),0)</f>
        <v>0</v>
      </c>
      <c r="J184" s="624">
        <f>Table1[[#This Row],[2019 - hors invest]]-Table1[[#This Row],[Annexe 4]]-Table1[[#This Row],[Annexe 5]]-Table1[[#This Row],[Annexe 6]]-Table1[[#This Row],[Annexe 7]]</f>
        <v>0</v>
      </c>
    </row>
    <row r="185" spans="1:10">
      <c r="A185" s="596">
        <v>650108</v>
      </c>
      <c r="B185" s="596" t="s">
        <v>313</v>
      </c>
      <c r="C185" s="624">
        <v>207664.7</v>
      </c>
      <c r="D185" s="624">
        <v>0</v>
      </c>
      <c r="E185" s="624">
        <f>Table1[[#This Row],[Charges 2019]]-D185</f>
        <v>207664.7</v>
      </c>
      <c r="F185" s="624">
        <f>IF(ISERROR(VLOOKUP(Table1[[#This Row],[Compte]],#REF!,4,FALSE))=FALSE,VLOOKUP(Table1[[#This Row],[Compte]],#REF!,4,FALSE),0)</f>
        <v>0</v>
      </c>
      <c r="G185" s="718">
        <f>IF(ISERROR(VLOOKUP(Table1[[#This Row],[Compte]],'Annexe 5 - CGAFE'!A:D,4,FALSE))=FALSE,VLOOKUP(Table1[[#This Row],[Compte]],'Annexe 5 - CGAFE'!A:D,4,FALSE),0)</f>
        <v>0</v>
      </c>
      <c r="H185" s="624">
        <f>IF(ISERROR(VLOOKUP(Table1[[#This Row],[Compte]],'Annexe 6 - CNG'!A:D,4,FALSE))=FALSE,VLOOKUP(Table1[[#This Row],[Compte]],'Annexe 6 - CNG'!A:D,4,FALSE),0)</f>
        <v>207664.7</v>
      </c>
      <c r="I185" s="624">
        <f>IF(ISERROR(VLOOKUP(Table1[[#This Row],[Compte]],'Annexe 7 - CNR'!A:D,4,FALSE))=FALSE,VLOOKUP(Table1[[#This Row],[Compte]],'Annexe 7 - CNR'!A:D,4,FALSE),0)</f>
        <v>0</v>
      </c>
      <c r="J185" s="624">
        <f>Table1[[#This Row],[2019 - hors invest]]-Table1[[#This Row],[Annexe 4]]-Table1[[#This Row],[Annexe 5]]-Table1[[#This Row],[Annexe 6]]-Table1[[#This Row],[Annexe 7]]</f>
        <v>0</v>
      </c>
    </row>
    <row r="186" spans="1:10">
      <c r="A186" s="596">
        <v>650109</v>
      </c>
      <c r="B186" s="596" t="s">
        <v>314</v>
      </c>
      <c r="C186" s="624">
        <v>106060.48</v>
      </c>
      <c r="D186" s="624">
        <v>0</v>
      </c>
      <c r="E186" s="624">
        <f>Table1[[#This Row],[Charges 2019]]-D186</f>
        <v>106060.48</v>
      </c>
      <c r="F186" s="624">
        <f>IF(ISERROR(VLOOKUP(Table1[[#This Row],[Compte]],#REF!,4,FALSE))=FALSE,VLOOKUP(Table1[[#This Row],[Compte]],#REF!,4,FALSE),0)</f>
        <v>0</v>
      </c>
      <c r="G186" s="718">
        <f>IF(ISERROR(VLOOKUP(Table1[[#This Row],[Compte]],'Annexe 5 - CGAFE'!A:D,4,FALSE))=FALSE,VLOOKUP(Table1[[#This Row],[Compte]],'Annexe 5 - CGAFE'!A:D,4,FALSE),0)</f>
        <v>0</v>
      </c>
      <c r="H186" s="624">
        <f>IF(ISERROR(VLOOKUP(Table1[[#This Row],[Compte]],'Annexe 6 - CNG'!A:D,4,FALSE))=FALSE,VLOOKUP(Table1[[#This Row],[Compte]],'Annexe 6 - CNG'!A:D,4,FALSE),0)</f>
        <v>106060.48</v>
      </c>
      <c r="I186" s="624">
        <f>IF(ISERROR(VLOOKUP(Table1[[#This Row],[Compte]],'Annexe 7 - CNR'!A:D,4,FALSE))=FALSE,VLOOKUP(Table1[[#This Row],[Compte]],'Annexe 7 - CNR'!A:D,4,FALSE),0)</f>
        <v>0</v>
      </c>
      <c r="J186" s="624">
        <f>Table1[[#This Row],[2019 - hors invest]]-Table1[[#This Row],[Annexe 4]]-Table1[[#This Row],[Annexe 5]]-Table1[[#This Row],[Annexe 6]]-Table1[[#This Row],[Annexe 7]]</f>
        <v>0</v>
      </c>
    </row>
    <row r="187" spans="1:10">
      <c r="A187" s="596">
        <v>650110</v>
      </c>
      <c r="B187" s="596" t="s">
        <v>315</v>
      </c>
      <c r="C187" s="624">
        <v>179052.77</v>
      </c>
      <c r="D187" s="624">
        <v>0</v>
      </c>
      <c r="E187" s="624">
        <f>Table1[[#This Row],[Charges 2019]]-D187</f>
        <v>179052.77</v>
      </c>
      <c r="F187" s="624">
        <f>IF(ISERROR(VLOOKUP(Table1[[#This Row],[Compte]],#REF!,4,FALSE))=FALSE,VLOOKUP(Table1[[#This Row],[Compte]],#REF!,4,FALSE),0)</f>
        <v>0</v>
      </c>
      <c r="G187" s="718">
        <f>IF(ISERROR(VLOOKUP(Table1[[#This Row],[Compte]],'Annexe 5 - CGAFE'!A:D,4,FALSE))=FALSE,VLOOKUP(Table1[[#This Row],[Compte]],'Annexe 5 - CGAFE'!A:D,4,FALSE),0)</f>
        <v>0</v>
      </c>
      <c r="H187" s="624">
        <f>IF(ISERROR(VLOOKUP(Table1[[#This Row],[Compte]],'Annexe 6 - CNG'!A:D,4,FALSE))=FALSE,VLOOKUP(Table1[[#This Row],[Compte]],'Annexe 6 - CNG'!A:D,4,FALSE),0)</f>
        <v>179052.77</v>
      </c>
      <c r="I187" s="624">
        <f>IF(ISERROR(VLOOKUP(Table1[[#This Row],[Compte]],'Annexe 7 - CNR'!A:D,4,FALSE))=FALSE,VLOOKUP(Table1[[#This Row],[Compte]],'Annexe 7 - CNR'!A:D,4,FALSE),0)</f>
        <v>0</v>
      </c>
      <c r="J187" s="624">
        <f>Table1[[#This Row],[2019 - hors invest]]-Table1[[#This Row],[Annexe 4]]-Table1[[#This Row],[Annexe 5]]-Table1[[#This Row],[Annexe 6]]-Table1[[#This Row],[Annexe 7]]</f>
        <v>0</v>
      </c>
    </row>
    <row r="188" spans="1:10">
      <c r="A188" s="596">
        <v>650111</v>
      </c>
      <c r="B188" s="596" t="s">
        <v>316</v>
      </c>
      <c r="C188" s="624">
        <v>180269.99</v>
      </c>
      <c r="D188" s="624">
        <v>0</v>
      </c>
      <c r="E188" s="624">
        <f>Table1[[#This Row],[Charges 2019]]-D188</f>
        <v>180269.99</v>
      </c>
      <c r="F188" s="624">
        <f>IF(ISERROR(VLOOKUP(Table1[[#This Row],[Compte]],#REF!,4,FALSE))=FALSE,VLOOKUP(Table1[[#This Row],[Compte]],#REF!,4,FALSE),0)</f>
        <v>0</v>
      </c>
      <c r="G188" s="718">
        <f>IF(ISERROR(VLOOKUP(Table1[[#This Row],[Compte]],'Annexe 5 - CGAFE'!A:D,4,FALSE))=FALSE,VLOOKUP(Table1[[#This Row],[Compte]],'Annexe 5 - CGAFE'!A:D,4,FALSE),0)</f>
        <v>0</v>
      </c>
      <c r="H188" s="624">
        <f>IF(ISERROR(VLOOKUP(Table1[[#This Row],[Compte]],'Annexe 6 - CNG'!A:D,4,FALSE))=FALSE,VLOOKUP(Table1[[#This Row],[Compte]],'Annexe 6 - CNG'!A:D,4,FALSE),0)</f>
        <v>180269.99</v>
      </c>
      <c r="I188" s="624">
        <f>IF(ISERROR(VLOOKUP(Table1[[#This Row],[Compte]],'Annexe 7 - CNR'!A:D,4,FALSE))=FALSE,VLOOKUP(Table1[[#This Row],[Compte]],'Annexe 7 - CNR'!A:D,4,FALSE),0)</f>
        <v>0</v>
      </c>
      <c r="J188" s="624">
        <f>Table1[[#This Row],[2019 - hors invest]]-Table1[[#This Row],[Annexe 4]]-Table1[[#This Row],[Annexe 5]]-Table1[[#This Row],[Annexe 6]]-Table1[[#This Row],[Annexe 7]]</f>
        <v>0</v>
      </c>
    </row>
    <row r="189" spans="1:10">
      <c r="A189" s="596">
        <v>650112</v>
      </c>
      <c r="B189" s="596" t="s">
        <v>317</v>
      </c>
      <c r="C189" s="624">
        <v>88484.69</v>
      </c>
      <c r="D189" s="624">
        <v>0</v>
      </c>
      <c r="E189" s="624">
        <f>Table1[[#This Row],[Charges 2019]]-D189</f>
        <v>88484.69</v>
      </c>
      <c r="F189" s="624">
        <f>IF(ISERROR(VLOOKUP(Table1[[#This Row],[Compte]],#REF!,4,FALSE))=FALSE,VLOOKUP(Table1[[#This Row],[Compte]],#REF!,4,FALSE),0)</f>
        <v>0</v>
      </c>
      <c r="G189" s="718">
        <f>IF(ISERROR(VLOOKUP(Table1[[#This Row],[Compte]],'Annexe 5 - CGAFE'!A:D,4,FALSE))=FALSE,VLOOKUP(Table1[[#This Row],[Compte]],'Annexe 5 - CGAFE'!A:D,4,FALSE),0)</f>
        <v>0</v>
      </c>
      <c r="H189" s="624">
        <f>IF(ISERROR(VLOOKUP(Table1[[#This Row],[Compte]],'Annexe 6 - CNG'!A:D,4,FALSE))=FALSE,VLOOKUP(Table1[[#This Row],[Compte]],'Annexe 6 - CNG'!A:D,4,FALSE),0)</f>
        <v>88484.69</v>
      </c>
      <c r="I189" s="624">
        <f>IF(ISERROR(VLOOKUP(Table1[[#This Row],[Compte]],'Annexe 7 - CNR'!A:D,4,FALSE))=FALSE,VLOOKUP(Table1[[#This Row],[Compte]],'Annexe 7 - CNR'!A:D,4,FALSE),0)</f>
        <v>0</v>
      </c>
      <c r="J189" s="624">
        <f>Table1[[#This Row],[2019 - hors invest]]-Table1[[#This Row],[Annexe 4]]-Table1[[#This Row],[Annexe 5]]-Table1[[#This Row],[Annexe 6]]-Table1[[#This Row],[Annexe 7]]</f>
        <v>0</v>
      </c>
    </row>
    <row r="190" spans="1:10">
      <c r="A190" s="596">
        <v>650113</v>
      </c>
      <c r="B190" s="596" t="s">
        <v>318</v>
      </c>
      <c r="C190" s="624">
        <v>95796.38</v>
      </c>
      <c r="D190" s="624">
        <v>0</v>
      </c>
      <c r="E190" s="624">
        <f>Table1[[#This Row],[Charges 2019]]-D190</f>
        <v>95796.38</v>
      </c>
      <c r="F190" s="624">
        <f>IF(ISERROR(VLOOKUP(Table1[[#This Row],[Compte]],#REF!,4,FALSE))=FALSE,VLOOKUP(Table1[[#This Row],[Compte]],#REF!,4,FALSE),0)</f>
        <v>0</v>
      </c>
      <c r="G190" s="718">
        <f>IF(ISERROR(VLOOKUP(Table1[[#This Row],[Compte]],'Annexe 5 - CGAFE'!A:D,4,FALSE))=FALSE,VLOOKUP(Table1[[#This Row],[Compte]],'Annexe 5 - CGAFE'!A:D,4,FALSE),0)</f>
        <v>0</v>
      </c>
      <c r="H190" s="624">
        <f>IF(ISERROR(VLOOKUP(Table1[[#This Row],[Compte]],'Annexe 6 - CNG'!A:D,4,FALSE))=FALSE,VLOOKUP(Table1[[#This Row],[Compte]],'Annexe 6 - CNG'!A:D,4,FALSE),0)</f>
        <v>95796.38</v>
      </c>
      <c r="I190" s="624">
        <f>IF(ISERROR(VLOOKUP(Table1[[#This Row],[Compte]],'Annexe 7 - CNR'!A:D,4,FALSE))=FALSE,VLOOKUP(Table1[[#This Row],[Compte]],'Annexe 7 - CNR'!A:D,4,FALSE),0)</f>
        <v>0</v>
      </c>
      <c r="J190" s="624">
        <f>Table1[[#This Row],[2019 - hors invest]]-Table1[[#This Row],[Annexe 4]]-Table1[[#This Row],[Annexe 5]]-Table1[[#This Row],[Annexe 6]]-Table1[[#This Row],[Annexe 7]]</f>
        <v>0</v>
      </c>
    </row>
    <row r="191" spans="1:10">
      <c r="A191" s="596">
        <v>650114</v>
      </c>
      <c r="B191" s="596" t="s">
        <v>318</v>
      </c>
      <c r="C191" s="624">
        <v>153121.22</v>
      </c>
      <c r="D191" s="624">
        <v>0</v>
      </c>
      <c r="E191" s="624">
        <f>Table1[[#This Row],[Charges 2019]]-D191</f>
        <v>153121.22</v>
      </c>
      <c r="F191" s="624">
        <f>IF(ISERROR(VLOOKUP(Table1[[#This Row],[Compte]],#REF!,4,FALSE))=FALSE,VLOOKUP(Table1[[#This Row],[Compte]],#REF!,4,FALSE),0)</f>
        <v>0</v>
      </c>
      <c r="G191" s="718">
        <f>IF(ISERROR(VLOOKUP(Table1[[#This Row],[Compte]],'Annexe 5 - CGAFE'!A:D,4,FALSE))=FALSE,VLOOKUP(Table1[[#This Row],[Compte]],'Annexe 5 - CGAFE'!A:D,4,FALSE),0)</f>
        <v>0</v>
      </c>
      <c r="H191" s="624">
        <f>IF(ISERROR(VLOOKUP(Table1[[#This Row],[Compte]],'Annexe 6 - CNG'!A:D,4,FALSE))=FALSE,VLOOKUP(Table1[[#This Row],[Compte]],'Annexe 6 - CNG'!A:D,4,FALSE),0)</f>
        <v>153121.22</v>
      </c>
      <c r="I191" s="624">
        <f>IF(ISERROR(VLOOKUP(Table1[[#This Row],[Compte]],'Annexe 7 - CNR'!A:D,4,FALSE))=FALSE,VLOOKUP(Table1[[#This Row],[Compte]],'Annexe 7 - CNR'!A:D,4,FALSE),0)</f>
        <v>0</v>
      </c>
      <c r="J191" s="624">
        <f>Table1[[#This Row],[2019 - hors invest]]-Table1[[#This Row],[Annexe 4]]-Table1[[#This Row],[Annexe 5]]-Table1[[#This Row],[Annexe 6]]-Table1[[#This Row],[Annexe 7]]</f>
        <v>0</v>
      </c>
    </row>
    <row r="192" spans="1:10">
      <c r="A192" s="596">
        <v>650115</v>
      </c>
      <c r="B192" s="596" t="s">
        <v>319</v>
      </c>
      <c r="C192" s="624">
        <v>63739.99</v>
      </c>
      <c r="D192" s="624">
        <v>0</v>
      </c>
      <c r="E192" s="624">
        <f>Table1[[#This Row],[Charges 2019]]-D192</f>
        <v>63739.99</v>
      </c>
      <c r="F192" s="624">
        <f>IF(ISERROR(VLOOKUP(Table1[[#This Row],[Compte]],#REF!,4,FALSE))=FALSE,VLOOKUP(Table1[[#This Row],[Compte]],#REF!,4,FALSE),0)</f>
        <v>0</v>
      </c>
      <c r="G192" s="718">
        <f>IF(ISERROR(VLOOKUP(Table1[[#This Row],[Compte]],'Annexe 5 - CGAFE'!A:D,4,FALSE))=FALSE,VLOOKUP(Table1[[#This Row],[Compte]],'Annexe 5 - CGAFE'!A:D,4,FALSE),0)</f>
        <v>0</v>
      </c>
      <c r="H192" s="624">
        <f>IF(ISERROR(VLOOKUP(Table1[[#This Row],[Compte]],'Annexe 6 - CNG'!A:D,4,FALSE))=FALSE,VLOOKUP(Table1[[#This Row],[Compte]],'Annexe 6 - CNG'!A:D,4,FALSE),0)</f>
        <v>63739.99</v>
      </c>
      <c r="I192" s="624">
        <f>IF(ISERROR(VLOOKUP(Table1[[#This Row],[Compte]],'Annexe 7 - CNR'!A:D,4,FALSE))=FALSE,VLOOKUP(Table1[[#This Row],[Compte]],'Annexe 7 - CNR'!A:D,4,FALSE),0)</f>
        <v>0</v>
      </c>
      <c r="J192" s="624">
        <f>Table1[[#This Row],[2019 - hors invest]]-Table1[[#This Row],[Annexe 4]]-Table1[[#This Row],[Annexe 5]]-Table1[[#This Row],[Annexe 6]]-Table1[[#This Row],[Annexe 7]]</f>
        <v>0</v>
      </c>
    </row>
    <row r="193" spans="1:10">
      <c r="A193" s="596">
        <v>650116</v>
      </c>
      <c r="B193" s="596" t="s">
        <v>319</v>
      </c>
      <c r="C193" s="624">
        <v>188926.02</v>
      </c>
      <c r="D193" s="624">
        <v>0</v>
      </c>
      <c r="E193" s="624">
        <f>Table1[[#This Row],[Charges 2019]]-D193</f>
        <v>188926.02</v>
      </c>
      <c r="F193" s="624">
        <f>IF(ISERROR(VLOOKUP(Table1[[#This Row],[Compte]],#REF!,4,FALSE))=FALSE,VLOOKUP(Table1[[#This Row],[Compte]],#REF!,4,FALSE),0)</f>
        <v>0</v>
      </c>
      <c r="G193" s="718">
        <f>IF(ISERROR(VLOOKUP(Table1[[#This Row],[Compte]],'Annexe 5 - CGAFE'!A:D,4,FALSE))=FALSE,VLOOKUP(Table1[[#This Row],[Compte]],'Annexe 5 - CGAFE'!A:D,4,FALSE),0)</f>
        <v>0</v>
      </c>
      <c r="H193" s="624">
        <f>IF(ISERROR(VLOOKUP(Table1[[#This Row],[Compte]],'Annexe 6 - CNG'!A:D,4,FALSE))=FALSE,VLOOKUP(Table1[[#This Row],[Compte]],'Annexe 6 - CNG'!A:D,4,FALSE),0)</f>
        <v>188926.02</v>
      </c>
      <c r="I193" s="624">
        <f>IF(ISERROR(VLOOKUP(Table1[[#This Row],[Compte]],'Annexe 7 - CNR'!A:D,4,FALSE))=FALSE,VLOOKUP(Table1[[#This Row],[Compte]],'Annexe 7 - CNR'!A:D,4,FALSE),0)</f>
        <v>0</v>
      </c>
      <c r="J193" s="624">
        <f>Table1[[#This Row],[2019 - hors invest]]-Table1[[#This Row],[Annexe 4]]-Table1[[#This Row],[Annexe 5]]-Table1[[#This Row],[Annexe 6]]-Table1[[#This Row],[Annexe 7]]</f>
        <v>0</v>
      </c>
    </row>
    <row r="194" spans="1:10">
      <c r="A194" s="596">
        <v>650117</v>
      </c>
      <c r="B194" s="596" t="s">
        <v>319</v>
      </c>
      <c r="C194" s="624">
        <v>80897.06</v>
      </c>
      <c r="D194" s="624">
        <v>0</v>
      </c>
      <c r="E194" s="624">
        <f>Table1[[#This Row],[Charges 2019]]-D194</f>
        <v>80897.06</v>
      </c>
      <c r="F194" s="624">
        <f>IF(ISERROR(VLOOKUP(Table1[[#This Row],[Compte]],#REF!,4,FALSE))=FALSE,VLOOKUP(Table1[[#This Row],[Compte]],#REF!,4,FALSE),0)</f>
        <v>0</v>
      </c>
      <c r="G194" s="718">
        <f>IF(ISERROR(VLOOKUP(Table1[[#This Row],[Compte]],'Annexe 5 - CGAFE'!A:D,4,FALSE))=FALSE,VLOOKUP(Table1[[#This Row],[Compte]],'Annexe 5 - CGAFE'!A:D,4,FALSE),0)</f>
        <v>0</v>
      </c>
      <c r="H194" s="624">
        <f>IF(ISERROR(VLOOKUP(Table1[[#This Row],[Compte]],'Annexe 6 - CNG'!A:D,4,FALSE))=FALSE,VLOOKUP(Table1[[#This Row],[Compte]],'Annexe 6 - CNG'!A:D,4,FALSE),0)</f>
        <v>80897.06</v>
      </c>
      <c r="I194" s="624">
        <f>IF(ISERROR(VLOOKUP(Table1[[#This Row],[Compte]],'Annexe 7 - CNR'!A:D,4,FALSE))=FALSE,VLOOKUP(Table1[[#This Row],[Compte]],'Annexe 7 - CNR'!A:D,4,FALSE),0)</f>
        <v>0</v>
      </c>
      <c r="J194" s="624">
        <f>Table1[[#This Row],[2019 - hors invest]]-Table1[[#This Row],[Annexe 4]]-Table1[[#This Row],[Annexe 5]]-Table1[[#This Row],[Annexe 6]]-Table1[[#This Row],[Annexe 7]]</f>
        <v>0</v>
      </c>
    </row>
    <row r="195" spans="1:10">
      <c r="A195" s="596">
        <v>650118</v>
      </c>
      <c r="B195" s="596" t="s">
        <v>320</v>
      </c>
      <c r="C195" s="624">
        <v>310326.01</v>
      </c>
      <c r="D195" s="624">
        <v>0</v>
      </c>
      <c r="E195" s="624">
        <f>Table1[[#This Row],[Charges 2019]]-D195</f>
        <v>310326.01</v>
      </c>
      <c r="F195" s="624">
        <f>IF(ISERROR(VLOOKUP(Table1[[#This Row],[Compte]],#REF!,4,FALSE))=FALSE,VLOOKUP(Table1[[#This Row],[Compte]],#REF!,4,FALSE),0)</f>
        <v>0</v>
      </c>
      <c r="G195" s="718">
        <f>IF(ISERROR(VLOOKUP(Table1[[#This Row],[Compte]],'Annexe 5 - CGAFE'!A:D,4,FALSE))=FALSE,VLOOKUP(Table1[[#This Row],[Compte]],'Annexe 5 - CGAFE'!A:D,4,FALSE),0)</f>
        <v>0</v>
      </c>
      <c r="H195" s="624">
        <f>IF(ISERROR(VLOOKUP(Table1[[#This Row],[Compte]],'Annexe 6 - CNG'!A:D,4,FALSE))=FALSE,VLOOKUP(Table1[[#This Row],[Compte]],'Annexe 6 - CNG'!A:D,4,FALSE),0)</f>
        <v>310326.01</v>
      </c>
      <c r="I195" s="624">
        <f>IF(ISERROR(VLOOKUP(Table1[[#This Row],[Compte]],'Annexe 7 - CNR'!A:D,4,FALSE))=FALSE,VLOOKUP(Table1[[#This Row],[Compte]],'Annexe 7 - CNR'!A:D,4,FALSE),0)</f>
        <v>0</v>
      </c>
      <c r="J195" s="624">
        <f>Table1[[#This Row],[2019 - hors invest]]-Table1[[#This Row],[Annexe 4]]-Table1[[#This Row],[Annexe 5]]-Table1[[#This Row],[Annexe 6]]-Table1[[#This Row],[Annexe 7]]</f>
        <v>0</v>
      </c>
    </row>
    <row r="196" spans="1:10">
      <c r="A196" s="596">
        <v>650119</v>
      </c>
      <c r="B196" s="596" t="s">
        <v>320</v>
      </c>
      <c r="C196" s="624">
        <v>11375.88</v>
      </c>
      <c r="D196" s="624">
        <v>0</v>
      </c>
      <c r="E196" s="624">
        <f>Table1[[#This Row],[Charges 2019]]-D196</f>
        <v>11375.88</v>
      </c>
      <c r="F196" s="624">
        <f>IF(ISERROR(VLOOKUP(Table1[[#This Row],[Compte]],#REF!,4,FALSE))=FALSE,VLOOKUP(Table1[[#This Row],[Compte]],#REF!,4,FALSE),0)</f>
        <v>0</v>
      </c>
      <c r="G196" s="718">
        <f>IF(ISERROR(VLOOKUP(Table1[[#This Row],[Compte]],'Annexe 5 - CGAFE'!A:D,4,FALSE))=FALSE,VLOOKUP(Table1[[#This Row],[Compte]],'Annexe 5 - CGAFE'!A:D,4,FALSE),0)</f>
        <v>0</v>
      </c>
      <c r="H196" s="624">
        <f>IF(ISERROR(VLOOKUP(Table1[[#This Row],[Compte]],'Annexe 6 - CNG'!A:D,4,FALSE))=FALSE,VLOOKUP(Table1[[#This Row],[Compte]],'Annexe 6 - CNG'!A:D,4,FALSE),0)</f>
        <v>11375.88</v>
      </c>
      <c r="I196" s="624">
        <f>IF(ISERROR(VLOOKUP(Table1[[#This Row],[Compte]],'Annexe 7 - CNR'!A:D,4,FALSE))=FALSE,VLOOKUP(Table1[[#This Row],[Compte]],'Annexe 7 - CNR'!A:D,4,FALSE),0)</f>
        <v>0</v>
      </c>
      <c r="J196" s="624">
        <f>Table1[[#This Row],[2019 - hors invest]]-Table1[[#This Row],[Annexe 4]]-Table1[[#This Row],[Annexe 5]]-Table1[[#This Row],[Annexe 6]]-Table1[[#This Row],[Annexe 7]]</f>
        <v>0</v>
      </c>
    </row>
    <row r="197" spans="1:10">
      <c r="A197" s="596">
        <v>650120</v>
      </c>
      <c r="B197" s="596" t="s">
        <v>320</v>
      </c>
      <c r="C197" s="624">
        <v>9750.75</v>
      </c>
      <c r="D197" s="624">
        <v>0</v>
      </c>
      <c r="E197" s="624">
        <f>Table1[[#This Row],[Charges 2019]]-D197</f>
        <v>9750.75</v>
      </c>
      <c r="F197" s="624">
        <f>IF(ISERROR(VLOOKUP(Table1[[#This Row],[Compte]],#REF!,4,FALSE))=FALSE,VLOOKUP(Table1[[#This Row],[Compte]],#REF!,4,FALSE),0)</f>
        <v>0</v>
      </c>
      <c r="G197" s="718">
        <f>IF(ISERROR(VLOOKUP(Table1[[#This Row],[Compte]],'Annexe 5 - CGAFE'!A:D,4,FALSE))=FALSE,VLOOKUP(Table1[[#This Row],[Compte]],'Annexe 5 - CGAFE'!A:D,4,FALSE),0)</f>
        <v>0</v>
      </c>
      <c r="H197" s="624">
        <f>IF(ISERROR(VLOOKUP(Table1[[#This Row],[Compte]],'Annexe 6 - CNG'!A:D,4,FALSE))=FALSE,VLOOKUP(Table1[[#This Row],[Compte]],'Annexe 6 - CNG'!A:D,4,FALSE),0)</f>
        <v>9750.75</v>
      </c>
      <c r="I197" s="624">
        <f>IF(ISERROR(VLOOKUP(Table1[[#This Row],[Compte]],'Annexe 7 - CNR'!A:D,4,FALSE))=FALSE,VLOOKUP(Table1[[#This Row],[Compte]],'Annexe 7 - CNR'!A:D,4,FALSE),0)</f>
        <v>0</v>
      </c>
      <c r="J197" s="624">
        <f>Table1[[#This Row],[2019 - hors invest]]-Table1[[#This Row],[Annexe 4]]-Table1[[#This Row],[Annexe 5]]-Table1[[#This Row],[Annexe 6]]-Table1[[#This Row],[Annexe 7]]</f>
        <v>0</v>
      </c>
    </row>
    <row r="198" spans="1:10">
      <c r="A198" s="596">
        <v>650121</v>
      </c>
      <c r="B198" s="596" t="s">
        <v>321</v>
      </c>
      <c r="C198" s="624">
        <v>290969.99</v>
      </c>
      <c r="D198" s="624">
        <v>0</v>
      </c>
      <c r="E198" s="624">
        <f>Table1[[#This Row],[Charges 2019]]-D198</f>
        <v>290969.99</v>
      </c>
      <c r="F198" s="624">
        <f>IF(ISERROR(VLOOKUP(Table1[[#This Row],[Compte]],#REF!,4,FALSE))=FALSE,VLOOKUP(Table1[[#This Row],[Compte]],#REF!,4,FALSE),0)</f>
        <v>0</v>
      </c>
      <c r="G198" s="718">
        <f>IF(ISERROR(VLOOKUP(Table1[[#This Row],[Compte]],'Annexe 5 - CGAFE'!A:D,4,FALSE))=FALSE,VLOOKUP(Table1[[#This Row],[Compte]],'Annexe 5 - CGAFE'!A:D,4,FALSE),0)</f>
        <v>0</v>
      </c>
      <c r="H198" s="624">
        <f>IF(ISERROR(VLOOKUP(Table1[[#This Row],[Compte]],'Annexe 6 - CNG'!A:D,4,FALSE))=FALSE,VLOOKUP(Table1[[#This Row],[Compte]],'Annexe 6 - CNG'!A:D,4,FALSE),0)</f>
        <v>290969.99</v>
      </c>
      <c r="I198" s="624">
        <f>IF(ISERROR(VLOOKUP(Table1[[#This Row],[Compte]],'Annexe 7 - CNR'!A:D,4,FALSE))=FALSE,VLOOKUP(Table1[[#This Row],[Compte]],'Annexe 7 - CNR'!A:D,4,FALSE),0)</f>
        <v>0</v>
      </c>
      <c r="J198" s="624">
        <f>Table1[[#This Row],[2019 - hors invest]]-Table1[[#This Row],[Annexe 4]]-Table1[[#This Row],[Annexe 5]]-Table1[[#This Row],[Annexe 6]]-Table1[[#This Row],[Annexe 7]]</f>
        <v>0</v>
      </c>
    </row>
    <row r="199" spans="1:10">
      <c r="A199" s="596">
        <v>650122</v>
      </c>
      <c r="B199" s="596" t="s">
        <v>321</v>
      </c>
      <c r="C199" s="624">
        <v>34462.06</v>
      </c>
      <c r="D199" s="624">
        <v>0</v>
      </c>
      <c r="E199" s="624">
        <f>Table1[[#This Row],[Charges 2019]]-D199</f>
        <v>34462.06</v>
      </c>
      <c r="F199" s="624">
        <f>IF(ISERROR(VLOOKUP(Table1[[#This Row],[Compte]],#REF!,4,FALSE))=FALSE,VLOOKUP(Table1[[#This Row],[Compte]],#REF!,4,FALSE),0)</f>
        <v>0</v>
      </c>
      <c r="G199" s="718">
        <f>IF(ISERROR(VLOOKUP(Table1[[#This Row],[Compte]],'Annexe 5 - CGAFE'!A:D,4,FALSE))=FALSE,VLOOKUP(Table1[[#This Row],[Compte]],'Annexe 5 - CGAFE'!A:D,4,FALSE),0)</f>
        <v>0</v>
      </c>
      <c r="H199" s="624">
        <f>IF(ISERROR(VLOOKUP(Table1[[#This Row],[Compte]],'Annexe 6 - CNG'!A:D,4,FALSE))=FALSE,VLOOKUP(Table1[[#This Row],[Compte]],'Annexe 6 - CNG'!A:D,4,FALSE),0)</f>
        <v>34462.06</v>
      </c>
      <c r="I199" s="624">
        <f>IF(ISERROR(VLOOKUP(Table1[[#This Row],[Compte]],'Annexe 7 - CNR'!A:D,4,FALSE))=FALSE,VLOOKUP(Table1[[#This Row],[Compte]],'Annexe 7 - CNR'!A:D,4,FALSE),0)</f>
        <v>0</v>
      </c>
      <c r="J199" s="624">
        <f>Table1[[#This Row],[2019 - hors invest]]-Table1[[#This Row],[Annexe 4]]-Table1[[#This Row],[Annexe 5]]-Table1[[#This Row],[Annexe 6]]-Table1[[#This Row],[Annexe 7]]</f>
        <v>0</v>
      </c>
    </row>
    <row r="200" spans="1:10">
      <c r="A200" s="596">
        <v>650123</v>
      </c>
      <c r="B200" s="596" t="s">
        <v>321</v>
      </c>
      <c r="C200" s="624">
        <v>229035.26</v>
      </c>
      <c r="D200" s="624">
        <v>0</v>
      </c>
      <c r="E200" s="624">
        <f>Table1[[#This Row],[Charges 2019]]-D200</f>
        <v>229035.26</v>
      </c>
      <c r="F200" s="624">
        <f>IF(ISERROR(VLOOKUP(Table1[[#This Row],[Compte]],#REF!,4,FALSE))=FALSE,VLOOKUP(Table1[[#This Row],[Compte]],#REF!,4,FALSE),0)</f>
        <v>0</v>
      </c>
      <c r="G200" s="718">
        <f>IF(ISERROR(VLOOKUP(Table1[[#This Row],[Compte]],'Annexe 5 - CGAFE'!A:D,4,FALSE))=FALSE,VLOOKUP(Table1[[#This Row],[Compte]],'Annexe 5 - CGAFE'!A:D,4,FALSE),0)</f>
        <v>0</v>
      </c>
      <c r="H200" s="624">
        <f>IF(ISERROR(VLOOKUP(Table1[[#This Row],[Compte]],'Annexe 6 - CNG'!A:D,4,FALSE))=FALSE,VLOOKUP(Table1[[#This Row],[Compte]],'Annexe 6 - CNG'!A:D,4,FALSE),0)</f>
        <v>229035.26</v>
      </c>
      <c r="I200" s="624">
        <f>IF(ISERROR(VLOOKUP(Table1[[#This Row],[Compte]],'Annexe 7 - CNR'!A:D,4,FALSE))=FALSE,VLOOKUP(Table1[[#This Row],[Compte]],'Annexe 7 - CNR'!A:D,4,FALSE),0)</f>
        <v>0</v>
      </c>
      <c r="J200" s="624">
        <f>Table1[[#This Row],[2019 - hors invest]]-Table1[[#This Row],[Annexe 4]]-Table1[[#This Row],[Annexe 5]]-Table1[[#This Row],[Annexe 6]]-Table1[[#This Row],[Annexe 7]]</f>
        <v>0</v>
      </c>
    </row>
    <row r="201" spans="1:10">
      <c r="A201" s="596">
        <v>650124</v>
      </c>
      <c r="B201" s="596" t="s">
        <v>321</v>
      </c>
      <c r="C201" s="624">
        <v>30170.27</v>
      </c>
      <c r="D201" s="624">
        <v>0</v>
      </c>
      <c r="E201" s="624">
        <f>Table1[[#This Row],[Charges 2019]]-D201</f>
        <v>30170.27</v>
      </c>
      <c r="F201" s="624">
        <f>IF(ISERROR(VLOOKUP(Table1[[#This Row],[Compte]],#REF!,4,FALSE))=FALSE,VLOOKUP(Table1[[#This Row],[Compte]],#REF!,4,FALSE),0)</f>
        <v>0</v>
      </c>
      <c r="G201" s="718">
        <f>IF(ISERROR(VLOOKUP(Table1[[#This Row],[Compte]],'Annexe 5 - CGAFE'!A:D,4,FALSE))=FALSE,VLOOKUP(Table1[[#This Row],[Compte]],'Annexe 5 - CGAFE'!A:D,4,FALSE),0)</f>
        <v>0</v>
      </c>
      <c r="H201" s="624">
        <f>IF(ISERROR(VLOOKUP(Table1[[#This Row],[Compte]],'Annexe 6 - CNG'!A:D,4,FALSE))=FALSE,VLOOKUP(Table1[[#This Row],[Compte]],'Annexe 6 - CNG'!A:D,4,FALSE),0)</f>
        <v>30170.27</v>
      </c>
      <c r="I201" s="624">
        <f>IF(ISERROR(VLOOKUP(Table1[[#This Row],[Compte]],'Annexe 7 - CNR'!A:D,4,FALSE))=FALSE,VLOOKUP(Table1[[#This Row],[Compte]],'Annexe 7 - CNR'!A:D,4,FALSE),0)</f>
        <v>0</v>
      </c>
      <c r="J201" s="624">
        <f>Table1[[#This Row],[2019 - hors invest]]-Table1[[#This Row],[Annexe 4]]-Table1[[#This Row],[Annexe 5]]-Table1[[#This Row],[Annexe 6]]-Table1[[#This Row],[Annexe 7]]</f>
        <v>0</v>
      </c>
    </row>
    <row r="202" spans="1:10">
      <c r="A202" s="596">
        <v>650125</v>
      </c>
      <c r="B202" s="596" t="s">
        <v>321</v>
      </c>
      <c r="C202" s="624">
        <v>43574.9</v>
      </c>
      <c r="D202" s="624">
        <v>0</v>
      </c>
      <c r="E202" s="624">
        <f>Table1[[#This Row],[Charges 2019]]-D202</f>
        <v>43574.9</v>
      </c>
      <c r="F202" s="624">
        <f>IF(ISERROR(VLOOKUP(Table1[[#This Row],[Compte]],#REF!,4,FALSE))=FALSE,VLOOKUP(Table1[[#This Row],[Compte]],#REF!,4,FALSE),0)</f>
        <v>0</v>
      </c>
      <c r="G202" s="718">
        <f>IF(ISERROR(VLOOKUP(Table1[[#This Row],[Compte]],'Annexe 5 - CGAFE'!A:D,4,FALSE))=FALSE,VLOOKUP(Table1[[#This Row],[Compte]],'Annexe 5 - CGAFE'!A:D,4,FALSE),0)</f>
        <v>0</v>
      </c>
      <c r="H202" s="624">
        <f>IF(ISERROR(VLOOKUP(Table1[[#This Row],[Compte]],'Annexe 6 - CNG'!A:D,4,FALSE))=FALSE,VLOOKUP(Table1[[#This Row],[Compte]],'Annexe 6 - CNG'!A:D,4,FALSE),0)</f>
        <v>43574.9</v>
      </c>
      <c r="I202" s="624">
        <f>IF(ISERROR(VLOOKUP(Table1[[#This Row],[Compte]],'Annexe 7 - CNR'!A:D,4,FALSE))=FALSE,VLOOKUP(Table1[[#This Row],[Compte]],'Annexe 7 - CNR'!A:D,4,FALSE),0)</f>
        <v>0</v>
      </c>
      <c r="J202" s="624">
        <f>Table1[[#This Row],[2019 - hors invest]]-Table1[[#This Row],[Annexe 4]]-Table1[[#This Row],[Annexe 5]]-Table1[[#This Row],[Annexe 6]]-Table1[[#This Row],[Annexe 7]]</f>
        <v>0</v>
      </c>
    </row>
    <row r="203" spans="1:10">
      <c r="A203" s="596">
        <v>650126</v>
      </c>
      <c r="B203" s="596" t="s">
        <v>321</v>
      </c>
      <c r="C203" s="624">
        <v>82750.53</v>
      </c>
      <c r="D203" s="624">
        <v>0</v>
      </c>
      <c r="E203" s="624">
        <f>Table1[[#This Row],[Charges 2019]]-D203</f>
        <v>82750.53</v>
      </c>
      <c r="F203" s="624">
        <f>IF(ISERROR(VLOOKUP(Table1[[#This Row],[Compte]],#REF!,4,FALSE))=FALSE,VLOOKUP(Table1[[#This Row],[Compte]],#REF!,4,FALSE),0)</f>
        <v>0</v>
      </c>
      <c r="G203" s="718">
        <f>IF(ISERROR(VLOOKUP(Table1[[#This Row],[Compte]],'Annexe 5 - CGAFE'!A:D,4,FALSE))=FALSE,VLOOKUP(Table1[[#This Row],[Compte]],'Annexe 5 - CGAFE'!A:D,4,FALSE),0)</f>
        <v>0</v>
      </c>
      <c r="H203" s="624">
        <f>IF(ISERROR(VLOOKUP(Table1[[#This Row],[Compte]],'Annexe 6 - CNG'!A:D,4,FALSE))=FALSE,VLOOKUP(Table1[[#This Row],[Compte]],'Annexe 6 - CNG'!A:D,4,FALSE),0)</f>
        <v>82750.53</v>
      </c>
      <c r="I203" s="624">
        <f>IF(ISERROR(VLOOKUP(Table1[[#This Row],[Compte]],'Annexe 7 - CNR'!A:D,4,FALSE))=FALSE,VLOOKUP(Table1[[#This Row],[Compte]],'Annexe 7 - CNR'!A:D,4,FALSE),0)</f>
        <v>0</v>
      </c>
      <c r="J203" s="624">
        <f>Table1[[#This Row],[2019 - hors invest]]-Table1[[#This Row],[Annexe 4]]-Table1[[#This Row],[Annexe 5]]-Table1[[#This Row],[Annexe 6]]-Table1[[#This Row],[Annexe 7]]</f>
        <v>0</v>
      </c>
    </row>
    <row r="204" spans="1:10">
      <c r="A204" s="596">
        <v>650127</v>
      </c>
      <c r="B204" s="596" t="s">
        <v>321</v>
      </c>
      <c r="C204" s="624">
        <v>21469.07</v>
      </c>
      <c r="D204" s="624">
        <v>0</v>
      </c>
      <c r="E204" s="624">
        <f>Table1[[#This Row],[Charges 2019]]-D204</f>
        <v>21469.07</v>
      </c>
      <c r="F204" s="624">
        <f>IF(ISERROR(VLOOKUP(Table1[[#This Row],[Compte]],#REF!,4,FALSE))=FALSE,VLOOKUP(Table1[[#This Row],[Compte]],#REF!,4,FALSE),0)</f>
        <v>0</v>
      </c>
      <c r="G204" s="718">
        <f>IF(ISERROR(VLOOKUP(Table1[[#This Row],[Compte]],'Annexe 5 - CGAFE'!A:D,4,FALSE))=FALSE,VLOOKUP(Table1[[#This Row],[Compte]],'Annexe 5 - CGAFE'!A:D,4,FALSE),0)</f>
        <v>0</v>
      </c>
      <c r="H204" s="624">
        <f>IF(ISERROR(VLOOKUP(Table1[[#This Row],[Compte]],'Annexe 6 - CNG'!A:D,4,FALSE))=FALSE,VLOOKUP(Table1[[#This Row],[Compte]],'Annexe 6 - CNG'!A:D,4,FALSE),0)</f>
        <v>21469.07</v>
      </c>
      <c r="I204" s="624">
        <f>IF(ISERROR(VLOOKUP(Table1[[#This Row],[Compte]],'Annexe 7 - CNR'!A:D,4,FALSE))=FALSE,VLOOKUP(Table1[[#This Row],[Compte]],'Annexe 7 - CNR'!A:D,4,FALSE),0)</f>
        <v>0</v>
      </c>
      <c r="J204" s="624">
        <f>Table1[[#This Row],[2019 - hors invest]]-Table1[[#This Row],[Annexe 4]]-Table1[[#This Row],[Annexe 5]]-Table1[[#This Row],[Annexe 6]]-Table1[[#This Row],[Annexe 7]]</f>
        <v>0</v>
      </c>
    </row>
    <row r="205" spans="1:10">
      <c r="A205" s="596">
        <v>650128</v>
      </c>
      <c r="B205" s="596" t="s">
        <v>321</v>
      </c>
      <c r="C205" s="624">
        <v>119158.8</v>
      </c>
      <c r="D205" s="624">
        <v>0</v>
      </c>
      <c r="E205" s="624">
        <f>Table1[[#This Row],[Charges 2019]]-D205</f>
        <v>119158.8</v>
      </c>
      <c r="F205" s="624">
        <f>IF(ISERROR(VLOOKUP(Table1[[#This Row],[Compte]],#REF!,4,FALSE))=FALSE,VLOOKUP(Table1[[#This Row],[Compte]],#REF!,4,FALSE),0)</f>
        <v>0</v>
      </c>
      <c r="G205" s="718">
        <f>IF(ISERROR(VLOOKUP(Table1[[#This Row],[Compte]],'Annexe 5 - CGAFE'!A:D,4,FALSE))=FALSE,VLOOKUP(Table1[[#This Row],[Compte]],'Annexe 5 - CGAFE'!A:D,4,FALSE),0)</f>
        <v>0</v>
      </c>
      <c r="H205" s="624">
        <f>IF(ISERROR(VLOOKUP(Table1[[#This Row],[Compte]],'Annexe 6 - CNG'!A:D,4,FALSE))=FALSE,VLOOKUP(Table1[[#This Row],[Compte]],'Annexe 6 - CNG'!A:D,4,FALSE),0)</f>
        <v>119158.8</v>
      </c>
      <c r="I205" s="624">
        <f>IF(ISERROR(VLOOKUP(Table1[[#This Row],[Compte]],'Annexe 7 - CNR'!A:D,4,FALSE))=FALSE,VLOOKUP(Table1[[#This Row],[Compte]],'Annexe 7 - CNR'!A:D,4,FALSE),0)</f>
        <v>0</v>
      </c>
      <c r="J205" s="624">
        <f>Table1[[#This Row],[2019 - hors invest]]-Table1[[#This Row],[Annexe 4]]-Table1[[#This Row],[Annexe 5]]-Table1[[#This Row],[Annexe 6]]-Table1[[#This Row],[Annexe 7]]</f>
        <v>0</v>
      </c>
    </row>
    <row r="206" spans="1:10">
      <c r="A206" s="596">
        <v>650200</v>
      </c>
      <c r="B206" s="596" t="s">
        <v>322</v>
      </c>
      <c r="C206" s="624">
        <v>7710.6</v>
      </c>
      <c r="D206" s="624">
        <v>0</v>
      </c>
      <c r="E206" s="624">
        <f>Table1[[#This Row],[Charges 2019]]-D206</f>
        <v>7710.6</v>
      </c>
      <c r="F206" s="624">
        <f>IF(ISERROR(VLOOKUP(Table1[[#This Row],[Compte]],#REF!,4,FALSE))=FALSE,VLOOKUP(Table1[[#This Row],[Compte]],#REF!,4,FALSE),0)</f>
        <v>0</v>
      </c>
      <c r="G206" s="718">
        <f>IF(ISERROR(VLOOKUP(Table1[[#This Row],[Compte]],'Annexe 5 - CGAFE'!A:D,4,FALSE))=FALSE,VLOOKUP(Table1[[#This Row],[Compte]],'Annexe 5 - CGAFE'!A:D,4,FALSE),0)</f>
        <v>0</v>
      </c>
      <c r="H206" s="624">
        <f>IF(ISERROR(VLOOKUP(Table1[[#This Row],[Compte]],'Annexe 6 - CNG'!A:D,4,FALSE))=FALSE,VLOOKUP(Table1[[#This Row],[Compte]],'Annexe 6 - CNG'!A:D,4,FALSE),0)</f>
        <v>7710.6</v>
      </c>
      <c r="I206" s="624">
        <f>IF(ISERROR(VLOOKUP(Table1[[#This Row],[Compte]],'Annexe 7 - CNR'!A:D,4,FALSE))=FALSE,VLOOKUP(Table1[[#This Row],[Compte]],'Annexe 7 - CNR'!A:D,4,FALSE),0)</f>
        <v>0</v>
      </c>
      <c r="J206" s="624">
        <f>Table1[[#This Row],[2019 - hors invest]]-Table1[[#This Row],[Annexe 4]]-Table1[[#This Row],[Annexe 5]]-Table1[[#This Row],[Annexe 6]]-Table1[[#This Row],[Annexe 7]]</f>
        <v>0</v>
      </c>
    </row>
    <row r="207" spans="1:10">
      <c r="A207" s="596">
        <v>650201</v>
      </c>
      <c r="B207" s="596" t="s">
        <v>323</v>
      </c>
      <c r="C207" s="624">
        <v>87806.25</v>
      </c>
      <c r="D207" s="624">
        <v>0</v>
      </c>
      <c r="E207" s="624">
        <f>Table1[[#This Row],[Charges 2019]]-D207</f>
        <v>87806.25</v>
      </c>
      <c r="F207" s="624">
        <f>IF(ISERROR(VLOOKUP(Table1[[#This Row],[Compte]],#REF!,4,FALSE))=FALSE,VLOOKUP(Table1[[#This Row],[Compte]],#REF!,4,FALSE),0)</f>
        <v>0</v>
      </c>
      <c r="G207" s="718">
        <f>IF(ISERROR(VLOOKUP(Table1[[#This Row],[Compte]],'Annexe 5 - CGAFE'!A:D,4,FALSE))=FALSE,VLOOKUP(Table1[[#This Row],[Compte]],'Annexe 5 - CGAFE'!A:D,4,FALSE),0)</f>
        <v>0</v>
      </c>
      <c r="H207" s="624">
        <f>IF(ISERROR(VLOOKUP(Table1[[#This Row],[Compte]],'Annexe 6 - CNG'!A:D,4,FALSE))=FALSE,VLOOKUP(Table1[[#This Row],[Compte]],'Annexe 6 - CNG'!A:D,4,FALSE),0)</f>
        <v>87806.25</v>
      </c>
      <c r="I207" s="624">
        <f>IF(ISERROR(VLOOKUP(Table1[[#This Row],[Compte]],'Annexe 7 - CNR'!A:D,4,FALSE))=FALSE,VLOOKUP(Table1[[#This Row],[Compte]],'Annexe 7 - CNR'!A:D,4,FALSE),0)</f>
        <v>0</v>
      </c>
      <c r="J207" s="624">
        <f>Table1[[#This Row],[2019 - hors invest]]-Table1[[#This Row],[Annexe 4]]-Table1[[#This Row],[Annexe 5]]-Table1[[#This Row],[Annexe 6]]-Table1[[#This Row],[Annexe 7]]</f>
        <v>0</v>
      </c>
    </row>
    <row r="208" spans="1:10">
      <c r="A208" s="596">
        <v>650202</v>
      </c>
      <c r="B208" s="596" t="s">
        <v>324</v>
      </c>
      <c r="C208" s="624">
        <v>63870.83</v>
      </c>
      <c r="D208" s="624">
        <v>0</v>
      </c>
      <c r="E208" s="624">
        <f>Table1[[#This Row],[Charges 2019]]-D208</f>
        <v>63870.83</v>
      </c>
      <c r="F208" s="624">
        <f>IF(ISERROR(VLOOKUP(Table1[[#This Row],[Compte]],#REF!,4,FALSE))=FALSE,VLOOKUP(Table1[[#This Row],[Compte]],#REF!,4,FALSE),0)</f>
        <v>0</v>
      </c>
      <c r="G208" s="718">
        <f>IF(ISERROR(VLOOKUP(Table1[[#This Row],[Compte]],'Annexe 5 - CGAFE'!A:D,4,FALSE))=FALSE,VLOOKUP(Table1[[#This Row],[Compte]],'Annexe 5 - CGAFE'!A:D,4,FALSE),0)</f>
        <v>0</v>
      </c>
      <c r="H208" s="624">
        <f>IF(ISERROR(VLOOKUP(Table1[[#This Row],[Compte]],'Annexe 6 - CNG'!A:D,4,FALSE))=FALSE,VLOOKUP(Table1[[#This Row],[Compte]],'Annexe 6 - CNG'!A:D,4,FALSE),0)</f>
        <v>63870.83</v>
      </c>
      <c r="I208" s="624">
        <f>IF(ISERROR(VLOOKUP(Table1[[#This Row],[Compte]],'Annexe 7 - CNR'!A:D,4,FALSE))=FALSE,VLOOKUP(Table1[[#This Row],[Compte]],'Annexe 7 - CNR'!A:D,4,FALSE),0)</f>
        <v>0</v>
      </c>
      <c r="J208" s="624">
        <f>Table1[[#This Row],[2019 - hors invest]]-Table1[[#This Row],[Annexe 4]]-Table1[[#This Row],[Annexe 5]]-Table1[[#This Row],[Annexe 6]]-Table1[[#This Row],[Annexe 7]]</f>
        <v>0</v>
      </c>
    </row>
    <row r="209" spans="1:10">
      <c r="A209" s="596">
        <v>650203</v>
      </c>
      <c r="B209" s="596" t="s">
        <v>325</v>
      </c>
      <c r="C209" s="624">
        <v>70617.350000000006</v>
      </c>
      <c r="D209" s="624">
        <v>0</v>
      </c>
      <c r="E209" s="624">
        <f>Table1[[#This Row],[Charges 2019]]-D209</f>
        <v>70617.350000000006</v>
      </c>
      <c r="F209" s="624">
        <f>IF(ISERROR(VLOOKUP(Table1[[#This Row],[Compte]],#REF!,4,FALSE))=FALSE,VLOOKUP(Table1[[#This Row],[Compte]],#REF!,4,FALSE),0)</f>
        <v>0</v>
      </c>
      <c r="G209" s="718">
        <f>IF(ISERROR(VLOOKUP(Table1[[#This Row],[Compte]],'Annexe 5 - CGAFE'!A:D,4,FALSE))=FALSE,VLOOKUP(Table1[[#This Row],[Compte]],'Annexe 5 - CGAFE'!A:D,4,FALSE),0)</f>
        <v>0</v>
      </c>
      <c r="H209" s="624">
        <f>IF(ISERROR(VLOOKUP(Table1[[#This Row],[Compte]],'Annexe 6 - CNG'!A:D,4,FALSE))=FALSE,VLOOKUP(Table1[[#This Row],[Compte]],'Annexe 6 - CNG'!A:D,4,FALSE),0)</f>
        <v>70617.350000000006</v>
      </c>
      <c r="I209" s="624">
        <f>IF(ISERROR(VLOOKUP(Table1[[#This Row],[Compte]],'Annexe 7 - CNR'!A:D,4,FALSE))=FALSE,VLOOKUP(Table1[[#This Row],[Compte]],'Annexe 7 - CNR'!A:D,4,FALSE),0)</f>
        <v>0</v>
      </c>
      <c r="J209" s="624">
        <f>Table1[[#This Row],[2019 - hors invest]]-Table1[[#This Row],[Annexe 4]]-Table1[[#This Row],[Annexe 5]]-Table1[[#This Row],[Annexe 6]]-Table1[[#This Row],[Annexe 7]]</f>
        <v>0</v>
      </c>
    </row>
    <row r="210" spans="1:10">
      <c r="A210" s="596">
        <v>650204</v>
      </c>
      <c r="B210" s="596" t="s">
        <v>326</v>
      </c>
      <c r="C210" s="624">
        <v>106060.48</v>
      </c>
      <c r="D210" s="624">
        <v>0</v>
      </c>
      <c r="E210" s="624">
        <f>Table1[[#This Row],[Charges 2019]]-D210</f>
        <v>106060.48</v>
      </c>
      <c r="F210" s="624">
        <f>IF(ISERROR(VLOOKUP(Table1[[#This Row],[Compte]],#REF!,4,FALSE))=FALSE,VLOOKUP(Table1[[#This Row],[Compte]],#REF!,4,FALSE),0)</f>
        <v>0</v>
      </c>
      <c r="G210" s="718">
        <f>IF(ISERROR(VLOOKUP(Table1[[#This Row],[Compte]],'Annexe 5 - CGAFE'!A:D,4,FALSE))=FALSE,VLOOKUP(Table1[[#This Row],[Compte]],'Annexe 5 - CGAFE'!A:D,4,FALSE),0)</f>
        <v>0</v>
      </c>
      <c r="H210" s="624">
        <f>IF(ISERROR(VLOOKUP(Table1[[#This Row],[Compte]],'Annexe 6 - CNG'!A:D,4,FALSE))=FALSE,VLOOKUP(Table1[[#This Row],[Compte]],'Annexe 6 - CNG'!A:D,4,FALSE),0)</f>
        <v>106060.48</v>
      </c>
      <c r="I210" s="624">
        <f>IF(ISERROR(VLOOKUP(Table1[[#This Row],[Compte]],'Annexe 7 - CNR'!A:D,4,FALSE))=FALSE,VLOOKUP(Table1[[#This Row],[Compte]],'Annexe 7 - CNR'!A:D,4,FALSE),0)</f>
        <v>0</v>
      </c>
      <c r="J210" s="624">
        <f>Table1[[#This Row],[2019 - hors invest]]-Table1[[#This Row],[Annexe 4]]-Table1[[#This Row],[Annexe 5]]-Table1[[#This Row],[Annexe 6]]-Table1[[#This Row],[Annexe 7]]</f>
        <v>0</v>
      </c>
    </row>
    <row r="211" spans="1:10">
      <c r="A211" s="596">
        <v>650205</v>
      </c>
      <c r="B211" s="596" t="s">
        <v>327</v>
      </c>
      <c r="C211" s="624">
        <v>41837.99</v>
      </c>
      <c r="D211" s="624">
        <v>0</v>
      </c>
      <c r="E211" s="624">
        <f>Table1[[#This Row],[Charges 2019]]-D211</f>
        <v>41837.99</v>
      </c>
      <c r="F211" s="624">
        <f>IF(ISERROR(VLOOKUP(Table1[[#This Row],[Compte]],#REF!,4,FALSE))=FALSE,VLOOKUP(Table1[[#This Row],[Compte]],#REF!,4,FALSE),0)</f>
        <v>0</v>
      </c>
      <c r="G211" s="718">
        <f>IF(ISERROR(VLOOKUP(Table1[[#This Row],[Compte]],'Annexe 5 - CGAFE'!A:D,4,FALSE))=FALSE,VLOOKUP(Table1[[#This Row],[Compte]],'Annexe 5 - CGAFE'!A:D,4,FALSE),0)</f>
        <v>0</v>
      </c>
      <c r="H211" s="624">
        <f>IF(ISERROR(VLOOKUP(Table1[[#This Row],[Compte]],'Annexe 6 - CNG'!A:D,4,FALSE))=FALSE,VLOOKUP(Table1[[#This Row],[Compte]],'Annexe 6 - CNG'!A:D,4,FALSE),0)</f>
        <v>41837.99</v>
      </c>
      <c r="I211" s="624">
        <f>IF(ISERROR(VLOOKUP(Table1[[#This Row],[Compte]],'Annexe 7 - CNR'!A:D,4,FALSE))=FALSE,VLOOKUP(Table1[[#This Row],[Compte]],'Annexe 7 - CNR'!A:D,4,FALSE),0)</f>
        <v>0</v>
      </c>
      <c r="J211" s="624">
        <f>Table1[[#This Row],[2019 - hors invest]]-Table1[[#This Row],[Annexe 4]]-Table1[[#This Row],[Annexe 5]]-Table1[[#This Row],[Annexe 6]]-Table1[[#This Row],[Annexe 7]]</f>
        <v>0</v>
      </c>
    </row>
    <row r="212" spans="1:10">
      <c r="A212" s="596">
        <v>650206</v>
      </c>
      <c r="B212" s="596" t="s">
        <v>328</v>
      </c>
      <c r="C212" s="624">
        <v>84293.99</v>
      </c>
      <c r="D212" s="624">
        <v>0</v>
      </c>
      <c r="E212" s="624">
        <f>Table1[[#This Row],[Charges 2019]]-D212</f>
        <v>84293.99</v>
      </c>
      <c r="F212" s="624">
        <f>IF(ISERROR(VLOOKUP(Table1[[#This Row],[Compte]],#REF!,4,FALSE))=FALSE,VLOOKUP(Table1[[#This Row],[Compte]],#REF!,4,FALSE),0)</f>
        <v>0</v>
      </c>
      <c r="G212" s="718">
        <f>IF(ISERROR(VLOOKUP(Table1[[#This Row],[Compte]],'Annexe 5 - CGAFE'!A:D,4,FALSE))=FALSE,VLOOKUP(Table1[[#This Row],[Compte]],'Annexe 5 - CGAFE'!A:D,4,FALSE),0)</f>
        <v>0</v>
      </c>
      <c r="H212" s="624">
        <f>IF(ISERROR(VLOOKUP(Table1[[#This Row],[Compte]],'Annexe 6 - CNG'!A:D,4,FALSE))=FALSE,VLOOKUP(Table1[[#This Row],[Compte]],'Annexe 6 - CNG'!A:D,4,FALSE),0)</f>
        <v>84293.99</v>
      </c>
      <c r="I212" s="624">
        <f>IF(ISERROR(VLOOKUP(Table1[[#This Row],[Compte]],'Annexe 7 - CNR'!A:D,4,FALSE))=FALSE,VLOOKUP(Table1[[#This Row],[Compte]],'Annexe 7 - CNR'!A:D,4,FALSE),0)</f>
        <v>0</v>
      </c>
      <c r="J212" s="624">
        <f>Table1[[#This Row],[2019 - hors invest]]-Table1[[#This Row],[Annexe 4]]-Table1[[#This Row],[Annexe 5]]-Table1[[#This Row],[Annexe 6]]-Table1[[#This Row],[Annexe 7]]</f>
        <v>0</v>
      </c>
    </row>
    <row r="213" spans="1:10">
      <c r="A213" s="596">
        <v>650207</v>
      </c>
      <c r="B213" s="596" t="s">
        <v>329</v>
      </c>
      <c r="C213" s="624">
        <v>2121365.67</v>
      </c>
      <c r="D213" s="624">
        <v>0</v>
      </c>
      <c r="E213" s="624">
        <f>Table1[[#This Row],[Charges 2019]]-D213</f>
        <v>2121365.67</v>
      </c>
      <c r="F213" s="624">
        <f>IF(ISERROR(VLOOKUP(Table1[[#This Row],[Compte]],#REF!,4,FALSE))=FALSE,VLOOKUP(Table1[[#This Row],[Compte]],#REF!,4,FALSE),0)</f>
        <v>0</v>
      </c>
      <c r="G213" s="718">
        <f>IF(ISERROR(VLOOKUP(Table1[[#This Row],[Compte]],'Annexe 5 - CGAFE'!A:D,4,FALSE))=FALSE,VLOOKUP(Table1[[#This Row],[Compte]],'Annexe 5 - CGAFE'!A:D,4,FALSE),0)</f>
        <v>0</v>
      </c>
      <c r="H213" s="624">
        <f>IF(ISERROR(VLOOKUP(Table1[[#This Row],[Compte]],'Annexe 6 - CNG'!A:D,4,FALSE))=FALSE,VLOOKUP(Table1[[#This Row],[Compte]],'Annexe 6 - CNG'!A:D,4,FALSE),0)</f>
        <v>2121365.67</v>
      </c>
      <c r="I213" s="624">
        <f>IF(ISERROR(VLOOKUP(Table1[[#This Row],[Compte]],'Annexe 7 - CNR'!A:D,4,FALSE))=FALSE,VLOOKUP(Table1[[#This Row],[Compte]],'Annexe 7 - CNR'!A:D,4,FALSE),0)</f>
        <v>0</v>
      </c>
      <c r="J213" s="624">
        <f>Table1[[#This Row],[2019 - hors invest]]-Table1[[#This Row],[Annexe 4]]-Table1[[#This Row],[Annexe 5]]-Table1[[#This Row],[Annexe 6]]-Table1[[#This Row],[Annexe 7]]</f>
        <v>0</v>
      </c>
    </row>
    <row r="214" spans="1:10">
      <c r="A214" s="596">
        <v>650208</v>
      </c>
      <c r="B214" s="596" t="s">
        <v>330</v>
      </c>
      <c r="C214" s="624">
        <v>131100.26</v>
      </c>
      <c r="D214" s="624">
        <v>0</v>
      </c>
      <c r="E214" s="624">
        <f>Table1[[#This Row],[Charges 2019]]-D214</f>
        <v>131100.26</v>
      </c>
      <c r="F214" s="624">
        <f>IF(ISERROR(VLOOKUP(Table1[[#This Row],[Compte]],#REF!,4,FALSE))=FALSE,VLOOKUP(Table1[[#This Row],[Compte]],#REF!,4,FALSE),0)</f>
        <v>0</v>
      </c>
      <c r="G214" s="718">
        <f>IF(ISERROR(VLOOKUP(Table1[[#This Row],[Compte]],'Annexe 5 - CGAFE'!A:D,4,FALSE))=FALSE,VLOOKUP(Table1[[#This Row],[Compte]],'Annexe 5 - CGAFE'!A:D,4,FALSE),0)</f>
        <v>0</v>
      </c>
      <c r="H214" s="624">
        <f>IF(ISERROR(VLOOKUP(Table1[[#This Row],[Compte]],'Annexe 6 - CNG'!A:D,4,FALSE))=FALSE,VLOOKUP(Table1[[#This Row],[Compte]],'Annexe 6 - CNG'!A:D,4,FALSE),0)</f>
        <v>131100.26</v>
      </c>
      <c r="I214" s="624">
        <f>IF(ISERROR(VLOOKUP(Table1[[#This Row],[Compte]],'Annexe 7 - CNR'!A:D,4,FALSE))=FALSE,VLOOKUP(Table1[[#This Row],[Compte]],'Annexe 7 - CNR'!A:D,4,FALSE),0)</f>
        <v>0</v>
      </c>
      <c r="J214" s="624">
        <f>Table1[[#This Row],[2019 - hors invest]]-Table1[[#This Row],[Annexe 4]]-Table1[[#This Row],[Annexe 5]]-Table1[[#This Row],[Annexe 6]]-Table1[[#This Row],[Annexe 7]]</f>
        <v>0</v>
      </c>
    </row>
    <row r="215" spans="1:10">
      <c r="A215" s="596">
        <v>650209</v>
      </c>
      <c r="B215" s="596" t="s">
        <v>331</v>
      </c>
      <c r="C215" s="624">
        <v>227534.99</v>
      </c>
      <c r="D215" s="624">
        <v>0</v>
      </c>
      <c r="E215" s="624">
        <f>Table1[[#This Row],[Charges 2019]]-D215</f>
        <v>227534.99</v>
      </c>
      <c r="F215" s="624">
        <f>IF(ISERROR(VLOOKUP(Table1[[#This Row],[Compte]],#REF!,4,FALSE))=FALSE,VLOOKUP(Table1[[#This Row],[Compte]],#REF!,4,FALSE),0)</f>
        <v>0</v>
      </c>
      <c r="G215" s="718">
        <f>IF(ISERROR(VLOOKUP(Table1[[#This Row],[Compte]],'Annexe 5 - CGAFE'!A:D,4,FALSE))=FALSE,VLOOKUP(Table1[[#This Row],[Compte]],'Annexe 5 - CGAFE'!A:D,4,FALSE),0)</f>
        <v>0</v>
      </c>
      <c r="H215" s="624">
        <f>IF(ISERROR(VLOOKUP(Table1[[#This Row],[Compte]],'Annexe 6 - CNG'!A:D,4,FALSE))=FALSE,VLOOKUP(Table1[[#This Row],[Compte]],'Annexe 6 - CNG'!A:D,4,FALSE),0)</f>
        <v>227534.99</v>
      </c>
      <c r="I215" s="624">
        <f>IF(ISERROR(VLOOKUP(Table1[[#This Row],[Compte]],'Annexe 7 - CNR'!A:D,4,FALSE))=FALSE,VLOOKUP(Table1[[#This Row],[Compte]],'Annexe 7 - CNR'!A:D,4,FALSE),0)</f>
        <v>0</v>
      </c>
      <c r="J215" s="624">
        <f>Table1[[#This Row],[2019 - hors invest]]-Table1[[#This Row],[Annexe 4]]-Table1[[#This Row],[Annexe 5]]-Table1[[#This Row],[Annexe 6]]-Table1[[#This Row],[Annexe 7]]</f>
        <v>0</v>
      </c>
    </row>
    <row r="216" spans="1:10">
      <c r="A216" s="596">
        <v>650210</v>
      </c>
      <c r="B216" s="596" t="s">
        <v>330</v>
      </c>
      <c r="C216" s="624">
        <v>173099.99</v>
      </c>
      <c r="D216" s="624">
        <v>0</v>
      </c>
      <c r="E216" s="624">
        <f>Table1[[#This Row],[Charges 2019]]-D216</f>
        <v>173099.99</v>
      </c>
      <c r="F216" s="624">
        <f>IF(ISERROR(VLOOKUP(Table1[[#This Row],[Compte]],#REF!,4,FALSE))=FALSE,VLOOKUP(Table1[[#This Row],[Compte]],#REF!,4,FALSE),0)</f>
        <v>0</v>
      </c>
      <c r="G216" s="718">
        <f>IF(ISERROR(VLOOKUP(Table1[[#This Row],[Compte]],'Annexe 5 - CGAFE'!A:D,4,FALSE))=FALSE,VLOOKUP(Table1[[#This Row],[Compte]],'Annexe 5 - CGAFE'!A:D,4,FALSE),0)</f>
        <v>0</v>
      </c>
      <c r="H216" s="624">
        <f>IF(ISERROR(VLOOKUP(Table1[[#This Row],[Compte]],'Annexe 6 - CNG'!A:D,4,FALSE))=FALSE,VLOOKUP(Table1[[#This Row],[Compte]],'Annexe 6 - CNG'!A:D,4,FALSE),0)</f>
        <v>173099.99</v>
      </c>
      <c r="I216" s="624">
        <f>IF(ISERROR(VLOOKUP(Table1[[#This Row],[Compte]],'Annexe 7 - CNR'!A:D,4,FALSE))=FALSE,VLOOKUP(Table1[[#This Row],[Compte]],'Annexe 7 - CNR'!A:D,4,FALSE),0)</f>
        <v>0</v>
      </c>
      <c r="J216" s="624">
        <f>Table1[[#This Row],[2019 - hors invest]]-Table1[[#This Row],[Annexe 4]]-Table1[[#This Row],[Annexe 5]]-Table1[[#This Row],[Annexe 6]]-Table1[[#This Row],[Annexe 7]]</f>
        <v>0</v>
      </c>
    </row>
    <row r="217" spans="1:10">
      <c r="A217" s="596">
        <v>650211</v>
      </c>
      <c r="B217" s="596" t="s">
        <v>332</v>
      </c>
      <c r="C217" s="624">
        <v>119212.31</v>
      </c>
      <c r="D217" s="624">
        <v>0</v>
      </c>
      <c r="E217" s="624">
        <f>Table1[[#This Row],[Charges 2019]]-D217</f>
        <v>119212.31</v>
      </c>
      <c r="F217" s="624">
        <f>IF(ISERROR(VLOOKUP(Table1[[#This Row],[Compte]],#REF!,4,FALSE))=FALSE,VLOOKUP(Table1[[#This Row],[Compte]],#REF!,4,FALSE),0)</f>
        <v>0</v>
      </c>
      <c r="G217" s="718">
        <f>IF(ISERROR(VLOOKUP(Table1[[#This Row],[Compte]],'Annexe 5 - CGAFE'!A:D,4,FALSE))=FALSE,VLOOKUP(Table1[[#This Row],[Compte]],'Annexe 5 - CGAFE'!A:D,4,FALSE),0)</f>
        <v>0</v>
      </c>
      <c r="H217" s="624">
        <f>IF(ISERROR(VLOOKUP(Table1[[#This Row],[Compte]],'Annexe 6 - CNG'!A:D,4,FALSE))=FALSE,VLOOKUP(Table1[[#This Row],[Compte]],'Annexe 6 - CNG'!A:D,4,FALSE),0)</f>
        <v>119212.31</v>
      </c>
      <c r="I217" s="624">
        <f>IF(ISERROR(VLOOKUP(Table1[[#This Row],[Compte]],'Annexe 7 - CNR'!A:D,4,FALSE))=FALSE,VLOOKUP(Table1[[#This Row],[Compte]],'Annexe 7 - CNR'!A:D,4,FALSE),0)</f>
        <v>0</v>
      </c>
      <c r="J217" s="624">
        <f>Table1[[#This Row],[2019 - hors invest]]-Table1[[#This Row],[Annexe 4]]-Table1[[#This Row],[Annexe 5]]-Table1[[#This Row],[Annexe 6]]-Table1[[#This Row],[Annexe 7]]</f>
        <v>0</v>
      </c>
    </row>
    <row r="218" spans="1:10">
      <c r="A218" s="596">
        <v>650212</v>
      </c>
      <c r="B218" s="596" t="s">
        <v>333</v>
      </c>
      <c r="C218" s="624">
        <v>319124.45</v>
      </c>
      <c r="D218" s="624">
        <v>0</v>
      </c>
      <c r="E218" s="624">
        <f>Table1[[#This Row],[Charges 2019]]-D218</f>
        <v>319124.45</v>
      </c>
      <c r="F218" s="624">
        <f>IF(ISERROR(VLOOKUP(Table1[[#This Row],[Compte]],#REF!,4,FALSE))=FALSE,VLOOKUP(Table1[[#This Row],[Compte]],#REF!,4,FALSE),0)</f>
        <v>0</v>
      </c>
      <c r="G218" s="718">
        <f>IF(ISERROR(VLOOKUP(Table1[[#This Row],[Compte]],'Annexe 5 - CGAFE'!A:D,4,FALSE))=FALSE,VLOOKUP(Table1[[#This Row],[Compte]],'Annexe 5 - CGAFE'!A:D,4,FALSE),0)</f>
        <v>0</v>
      </c>
      <c r="H218" s="624">
        <f>IF(ISERROR(VLOOKUP(Table1[[#This Row],[Compte]],'Annexe 6 - CNG'!A:D,4,FALSE))=FALSE,VLOOKUP(Table1[[#This Row],[Compte]],'Annexe 6 - CNG'!A:D,4,FALSE),0)</f>
        <v>319124.45</v>
      </c>
      <c r="I218" s="624">
        <f>IF(ISERROR(VLOOKUP(Table1[[#This Row],[Compte]],'Annexe 7 - CNR'!A:D,4,FALSE))=FALSE,VLOOKUP(Table1[[#This Row],[Compte]],'Annexe 7 - CNR'!A:D,4,FALSE),0)</f>
        <v>0</v>
      </c>
      <c r="J218" s="624">
        <f>Table1[[#This Row],[2019 - hors invest]]-Table1[[#This Row],[Annexe 4]]-Table1[[#This Row],[Annexe 5]]-Table1[[#This Row],[Annexe 6]]-Table1[[#This Row],[Annexe 7]]</f>
        <v>0</v>
      </c>
    </row>
    <row r="219" spans="1:10">
      <c r="A219" s="596">
        <v>650213</v>
      </c>
      <c r="B219" s="596" t="s">
        <v>333</v>
      </c>
      <c r="C219" s="624">
        <v>19501.5</v>
      </c>
      <c r="D219" s="624">
        <v>0</v>
      </c>
      <c r="E219" s="624">
        <f>Table1[[#This Row],[Charges 2019]]-D219</f>
        <v>19501.5</v>
      </c>
      <c r="F219" s="624">
        <f>IF(ISERROR(VLOOKUP(Table1[[#This Row],[Compte]],#REF!,4,FALSE))=FALSE,VLOOKUP(Table1[[#This Row],[Compte]],#REF!,4,FALSE),0)</f>
        <v>0</v>
      </c>
      <c r="G219" s="718">
        <f>IF(ISERROR(VLOOKUP(Table1[[#This Row],[Compte]],'Annexe 5 - CGAFE'!A:D,4,FALSE))=FALSE,VLOOKUP(Table1[[#This Row],[Compte]],'Annexe 5 - CGAFE'!A:D,4,FALSE),0)</f>
        <v>0</v>
      </c>
      <c r="H219" s="624">
        <f>IF(ISERROR(VLOOKUP(Table1[[#This Row],[Compte]],'Annexe 6 - CNG'!A:D,4,FALSE))=FALSE,VLOOKUP(Table1[[#This Row],[Compte]],'Annexe 6 - CNG'!A:D,4,FALSE),0)</f>
        <v>19501.5</v>
      </c>
      <c r="I219" s="624">
        <f>IF(ISERROR(VLOOKUP(Table1[[#This Row],[Compte]],'Annexe 7 - CNR'!A:D,4,FALSE))=FALSE,VLOOKUP(Table1[[#This Row],[Compte]],'Annexe 7 - CNR'!A:D,4,FALSE),0)</f>
        <v>0</v>
      </c>
      <c r="J219" s="624">
        <f>Table1[[#This Row],[2019 - hors invest]]-Table1[[#This Row],[Annexe 4]]-Table1[[#This Row],[Annexe 5]]-Table1[[#This Row],[Annexe 6]]-Table1[[#This Row],[Annexe 7]]</f>
        <v>0</v>
      </c>
    </row>
    <row r="220" spans="1:10">
      <c r="A220" s="596">
        <v>650214</v>
      </c>
      <c r="B220" s="596" t="s">
        <v>334</v>
      </c>
      <c r="C220" s="624">
        <v>135785.99</v>
      </c>
      <c r="D220" s="624">
        <v>0</v>
      </c>
      <c r="E220" s="624">
        <f>Table1[[#This Row],[Charges 2019]]-D220</f>
        <v>135785.99</v>
      </c>
      <c r="F220" s="624">
        <f>IF(ISERROR(VLOOKUP(Table1[[#This Row],[Compte]],#REF!,4,FALSE))=FALSE,VLOOKUP(Table1[[#This Row],[Compte]],#REF!,4,FALSE),0)</f>
        <v>0</v>
      </c>
      <c r="G220" s="718">
        <f>IF(ISERROR(VLOOKUP(Table1[[#This Row],[Compte]],'Annexe 5 - CGAFE'!A:D,4,FALSE))=FALSE,VLOOKUP(Table1[[#This Row],[Compte]],'Annexe 5 - CGAFE'!A:D,4,FALSE),0)</f>
        <v>0</v>
      </c>
      <c r="H220" s="624">
        <f>IF(ISERROR(VLOOKUP(Table1[[#This Row],[Compte]],'Annexe 6 - CNG'!A:D,4,FALSE))=FALSE,VLOOKUP(Table1[[#This Row],[Compte]],'Annexe 6 - CNG'!A:D,4,FALSE),0)</f>
        <v>135785.99</v>
      </c>
      <c r="I220" s="624">
        <f>IF(ISERROR(VLOOKUP(Table1[[#This Row],[Compte]],'Annexe 7 - CNR'!A:D,4,FALSE))=FALSE,VLOOKUP(Table1[[#This Row],[Compte]],'Annexe 7 - CNR'!A:D,4,FALSE),0)</f>
        <v>0</v>
      </c>
      <c r="J220" s="624">
        <f>Table1[[#This Row],[2019 - hors invest]]-Table1[[#This Row],[Annexe 4]]-Table1[[#This Row],[Annexe 5]]-Table1[[#This Row],[Annexe 6]]-Table1[[#This Row],[Annexe 7]]</f>
        <v>0</v>
      </c>
    </row>
    <row r="221" spans="1:10">
      <c r="A221" s="596">
        <v>650215</v>
      </c>
      <c r="B221" s="596" t="s">
        <v>334</v>
      </c>
      <c r="C221" s="624">
        <v>145571.99</v>
      </c>
      <c r="D221" s="624">
        <v>0</v>
      </c>
      <c r="E221" s="624">
        <f>Table1[[#This Row],[Charges 2019]]-D221</f>
        <v>145571.99</v>
      </c>
      <c r="F221" s="624">
        <f>IF(ISERROR(VLOOKUP(Table1[[#This Row],[Compte]],#REF!,4,FALSE))=FALSE,VLOOKUP(Table1[[#This Row],[Compte]],#REF!,4,FALSE),0)</f>
        <v>0</v>
      </c>
      <c r="G221" s="718">
        <f>IF(ISERROR(VLOOKUP(Table1[[#This Row],[Compte]],'Annexe 5 - CGAFE'!A:D,4,FALSE))=FALSE,VLOOKUP(Table1[[#This Row],[Compte]],'Annexe 5 - CGAFE'!A:D,4,FALSE),0)</f>
        <v>0</v>
      </c>
      <c r="H221" s="624">
        <f>IF(ISERROR(VLOOKUP(Table1[[#This Row],[Compte]],'Annexe 6 - CNG'!A:D,4,FALSE))=FALSE,VLOOKUP(Table1[[#This Row],[Compte]],'Annexe 6 - CNG'!A:D,4,FALSE),0)</f>
        <v>145571.99</v>
      </c>
      <c r="I221" s="624">
        <f>IF(ISERROR(VLOOKUP(Table1[[#This Row],[Compte]],'Annexe 7 - CNR'!A:D,4,FALSE))=FALSE,VLOOKUP(Table1[[#This Row],[Compte]],'Annexe 7 - CNR'!A:D,4,FALSE),0)</f>
        <v>0</v>
      </c>
      <c r="J221" s="624">
        <f>Table1[[#This Row],[2019 - hors invest]]-Table1[[#This Row],[Annexe 4]]-Table1[[#This Row],[Annexe 5]]-Table1[[#This Row],[Annexe 6]]-Table1[[#This Row],[Annexe 7]]</f>
        <v>0</v>
      </c>
    </row>
    <row r="222" spans="1:10">
      <c r="A222" s="596">
        <v>650216</v>
      </c>
      <c r="B222" s="596" t="s">
        <v>334</v>
      </c>
      <c r="C222" s="624">
        <v>37595</v>
      </c>
      <c r="D222" s="624">
        <v>0</v>
      </c>
      <c r="E222" s="624">
        <f>Table1[[#This Row],[Charges 2019]]-D222</f>
        <v>37595</v>
      </c>
      <c r="F222" s="624">
        <f>IF(ISERROR(VLOOKUP(Table1[[#This Row],[Compte]],#REF!,4,FALSE))=FALSE,VLOOKUP(Table1[[#This Row],[Compte]],#REF!,4,FALSE),0)</f>
        <v>0</v>
      </c>
      <c r="G222" s="718">
        <f>IF(ISERROR(VLOOKUP(Table1[[#This Row],[Compte]],'Annexe 5 - CGAFE'!A:D,4,FALSE))=FALSE,VLOOKUP(Table1[[#This Row],[Compte]],'Annexe 5 - CGAFE'!A:D,4,FALSE),0)</f>
        <v>0</v>
      </c>
      <c r="H222" s="624">
        <f>IF(ISERROR(VLOOKUP(Table1[[#This Row],[Compte]],'Annexe 6 - CNG'!A:D,4,FALSE))=FALSE,VLOOKUP(Table1[[#This Row],[Compte]],'Annexe 6 - CNG'!A:D,4,FALSE),0)</f>
        <v>37595</v>
      </c>
      <c r="I222" s="624">
        <f>IF(ISERROR(VLOOKUP(Table1[[#This Row],[Compte]],'Annexe 7 - CNR'!A:D,4,FALSE))=FALSE,VLOOKUP(Table1[[#This Row],[Compte]],'Annexe 7 - CNR'!A:D,4,FALSE),0)</f>
        <v>0</v>
      </c>
      <c r="J222" s="624">
        <f>Table1[[#This Row],[2019 - hors invest]]-Table1[[#This Row],[Annexe 4]]-Table1[[#This Row],[Annexe 5]]-Table1[[#This Row],[Annexe 6]]-Table1[[#This Row],[Annexe 7]]</f>
        <v>0</v>
      </c>
    </row>
    <row r="223" spans="1:10">
      <c r="A223" s="596">
        <v>650217</v>
      </c>
      <c r="B223" s="596" t="s">
        <v>334</v>
      </c>
      <c r="C223" s="624">
        <v>75129.149999999994</v>
      </c>
      <c r="D223" s="624">
        <v>0</v>
      </c>
      <c r="E223" s="624">
        <f>Table1[[#This Row],[Charges 2019]]-D223</f>
        <v>75129.149999999994</v>
      </c>
      <c r="F223" s="624">
        <f>IF(ISERROR(VLOOKUP(Table1[[#This Row],[Compte]],#REF!,4,FALSE))=FALSE,VLOOKUP(Table1[[#This Row],[Compte]],#REF!,4,FALSE),0)</f>
        <v>0</v>
      </c>
      <c r="G223" s="718">
        <f>IF(ISERROR(VLOOKUP(Table1[[#This Row],[Compte]],'Annexe 5 - CGAFE'!A:D,4,FALSE))=FALSE,VLOOKUP(Table1[[#This Row],[Compte]],'Annexe 5 - CGAFE'!A:D,4,FALSE),0)</f>
        <v>0</v>
      </c>
      <c r="H223" s="624">
        <f>IF(ISERROR(VLOOKUP(Table1[[#This Row],[Compte]],'Annexe 6 - CNG'!A:D,4,FALSE))=FALSE,VLOOKUP(Table1[[#This Row],[Compte]],'Annexe 6 - CNG'!A:D,4,FALSE),0)</f>
        <v>75129.149999999994</v>
      </c>
      <c r="I223" s="624">
        <f>IF(ISERROR(VLOOKUP(Table1[[#This Row],[Compte]],'Annexe 7 - CNR'!A:D,4,FALSE))=FALSE,VLOOKUP(Table1[[#This Row],[Compte]],'Annexe 7 - CNR'!A:D,4,FALSE),0)</f>
        <v>0</v>
      </c>
      <c r="J223" s="624">
        <f>Table1[[#This Row],[2019 - hors invest]]-Table1[[#This Row],[Annexe 4]]-Table1[[#This Row],[Annexe 5]]-Table1[[#This Row],[Annexe 6]]-Table1[[#This Row],[Annexe 7]]</f>
        <v>0</v>
      </c>
    </row>
    <row r="224" spans="1:10">
      <c r="A224" s="596">
        <v>650218</v>
      </c>
      <c r="B224" s="596" t="s">
        <v>334</v>
      </c>
      <c r="C224" s="624">
        <v>29544</v>
      </c>
      <c r="D224" s="624">
        <v>0</v>
      </c>
      <c r="E224" s="624">
        <f>Table1[[#This Row],[Charges 2019]]-D224</f>
        <v>29544</v>
      </c>
      <c r="F224" s="624">
        <f>IF(ISERROR(VLOOKUP(Table1[[#This Row],[Compte]],#REF!,4,FALSE))=FALSE,VLOOKUP(Table1[[#This Row],[Compte]],#REF!,4,FALSE),0)</f>
        <v>0</v>
      </c>
      <c r="G224" s="718">
        <f>IF(ISERROR(VLOOKUP(Table1[[#This Row],[Compte]],'Annexe 5 - CGAFE'!A:D,4,FALSE))=FALSE,VLOOKUP(Table1[[#This Row],[Compte]],'Annexe 5 - CGAFE'!A:D,4,FALSE),0)</f>
        <v>0</v>
      </c>
      <c r="H224" s="624">
        <f>IF(ISERROR(VLOOKUP(Table1[[#This Row],[Compte]],'Annexe 6 - CNG'!A:D,4,FALSE))=FALSE,VLOOKUP(Table1[[#This Row],[Compte]],'Annexe 6 - CNG'!A:D,4,FALSE),0)</f>
        <v>29544</v>
      </c>
      <c r="I224" s="624">
        <f>IF(ISERROR(VLOOKUP(Table1[[#This Row],[Compte]],'Annexe 7 - CNR'!A:D,4,FALSE))=FALSE,VLOOKUP(Table1[[#This Row],[Compte]],'Annexe 7 - CNR'!A:D,4,FALSE),0)</f>
        <v>0</v>
      </c>
      <c r="J224" s="624">
        <f>Table1[[#This Row],[2019 - hors invest]]-Table1[[#This Row],[Annexe 4]]-Table1[[#This Row],[Annexe 5]]-Table1[[#This Row],[Annexe 6]]-Table1[[#This Row],[Annexe 7]]</f>
        <v>0</v>
      </c>
    </row>
    <row r="225" spans="1:10">
      <c r="A225" s="596">
        <v>650219</v>
      </c>
      <c r="B225" s="596" t="s">
        <v>335</v>
      </c>
      <c r="C225" s="624">
        <v>177177.09</v>
      </c>
      <c r="D225" s="624">
        <v>0</v>
      </c>
      <c r="E225" s="624">
        <f>Table1[[#This Row],[Charges 2019]]-D225</f>
        <v>177177.09</v>
      </c>
      <c r="F225" s="624">
        <f>IF(ISERROR(VLOOKUP(Table1[[#This Row],[Compte]],#REF!,4,FALSE))=FALSE,VLOOKUP(Table1[[#This Row],[Compte]],#REF!,4,FALSE),0)</f>
        <v>0</v>
      </c>
      <c r="G225" s="718">
        <f>IF(ISERROR(VLOOKUP(Table1[[#This Row],[Compte]],'Annexe 5 - CGAFE'!A:D,4,FALSE))=FALSE,VLOOKUP(Table1[[#This Row],[Compte]],'Annexe 5 - CGAFE'!A:D,4,FALSE),0)</f>
        <v>0</v>
      </c>
      <c r="H225" s="624">
        <f>IF(ISERROR(VLOOKUP(Table1[[#This Row],[Compte]],'Annexe 6 - CNG'!A:D,4,FALSE))=FALSE,VLOOKUP(Table1[[#This Row],[Compte]],'Annexe 6 - CNG'!A:D,4,FALSE),0)</f>
        <v>177177.09</v>
      </c>
      <c r="I225" s="624">
        <f>IF(ISERROR(VLOOKUP(Table1[[#This Row],[Compte]],'Annexe 7 - CNR'!A:D,4,FALSE))=FALSE,VLOOKUP(Table1[[#This Row],[Compte]],'Annexe 7 - CNR'!A:D,4,FALSE),0)</f>
        <v>0</v>
      </c>
      <c r="J225" s="624">
        <f>Table1[[#This Row],[2019 - hors invest]]-Table1[[#This Row],[Annexe 4]]-Table1[[#This Row],[Annexe 5]]-Table1[[#This Row],[Annexe 6]]-Table1[[#This Row],[Annexe 7]]</f>
        <v>0</v>
      </c>
    </row>
    <row r="226" spans="1:10">
      <c r="A226" s="596">
        <v>650220</v>
      </c>
      <c r="B226" s="596" t="s">
        <v>336</v>
      </c>
      <c r="C226" s="624">
        <v>387397.26</v>
      </c>
      <c r="D226" s="624">
        <v>0</v>
      </c>
      <c r="E226" s="624">
        <f>Table1[[#This Row],[Charges 2019]]-D226</f>
        <v>387397.26</v>
      </c>
      <c r="F226" s="624">
        <f>IF(ISERROR(VLOOKUP(Table1[[#This Row],[Compte]],#REF!,4,FALSE))=FALSE,VLOOKUP(Table1[[#This Row],[Compte]],#REF!,4,FALSE),0)</f>
        <v>0</v>
      </c>
      <c r="G226" s="718">
        <f>IF(ISERROR(VLOOKUP(Table1[[#This Row],[Compte]],'Annexe 5 - CGAFE'!A:D,4,FALSE))=FALSE,VLOOKUP(Table1[[#This Row],[Compte]],'Annexe 5 - CGAFE'!A:D,4,FALSE),0)</f>
        <v>0</v>
      </c>
      <c r="H226" s="624">
        <f>IF(ISERROR(VLOOKUP(Table1[[#This Row],[Compte]],'Annexe 6 - CNG'!A:D,4,FALSE))=FALSE,VLOOKUP(Table1[[#This Row],[Compte]],'Annexe 6 - CNG'!A:D,4,FALSE),0)</f>
        <v>387397.26</v>
      </c>
      <c r="I226" s="624">
        <f>IF(ISERROR(VLOOKUP(Table1[[#This Row],[Compte]],'Annexe 7 - CNR'!A:D,4,FALSE))=FALSE,VLOOKUP(Table1[[#This Row],[Compte]],'Annexe 7 - CNR'!A:D,4,FALSE),0)</f>
        <v>0</v>
      </c>
      <c r="J226" s="624">
        <f>Table1[[#This Row],[2019 - hors invest]]-Table1[[#This Row],[Annexe 4]]-Table1[[#This Row],[Annexe 5]]-Table1[[#This Row],[Annexe 6]]-Table1[[#This Row],[Annexe 7]]</f>
        <v>0</v>
      </c>
    </row>
    <row r="227" spans="1:10">
      <c r="A227" s="596">
        <v>650221</v>
      </c>
      <c r="B227" s="596" t="s">
        <v>337</v>
      </c>
      <c r="C227" s="624">
        <v>697680</v>
      </c>
      <c r="D227" s="624">
        <v>0</v>
      </c>
      <c r="E227" s="624">
        <f>Table1[[#This Row],[Charges 2019]]-D227</f>
        <v>697680</v>
      </c>
      <c r="F227" s="624">
        <f>IF(ISERROR(VLOOKUP(Table1[[#This Row],[Compte]],#REF!,4,FALSE))=FALSE,VLOOKUP(Table1[[#This Row],[Compte]],#REF!,4,FALSE),0)</f>
        <v>0</v>
      </c>
      <c r="G227" s="718">
        <f>IF(ISERROR(VLOOKUP(Table1[[#This Row],[Compte]],'Annexe 5 - CGAFE'!A:D,4,FALSE))=FALSE,VLOOKUP(Table1[[#This Row],[Compte]],'Annexe 5 - CGAFE'!A:D,4,FALSE),0)</f>
        <v>0</v>
      </c>
      <c r="H227" s="624">
        <f>IF(ISERROR(VLOOKUP(Table1[[#This Row],[Compte]],'Annexe 6 - CNG'!A:D,4,FALSE))=FALSE,VLOOKUP(Table1[[#This Row],[Compte]],'Annexe 6 - CNG'!A:D,4,FALSE),0)</f>
        <v>697680</v>
      </c>
      <c r="I227" s="624">
        <f>IF(ISERROR(VLOOKUP(Table1[[#This Row],[Compte]],'Annexe 7 - CNR'!A:D,4,FALSE))=FALSE,VLOOKUP(Table1[[#This Row],[Compte]],'Annexe 7 - CNR'!A:D,4,FALSE),0)</f>
        <v>0</v>
      </c>
      <c r="J227" s="624">
        <f>Table1[[#This Row],[2019 - hors invest]]-Table1[[#This Row],[Annexe 4]]-Table1[[#This Row],[Annexe 5]]-Table1[[#This Row],[Annexe 6]]-Table1[[#This Row],[Annexe 7]]</f>
        <v>0</v>
      </c>
    </row>
    <row r="228" spans="1:10">
      <c r="A228" s="596">
        <v>650222</v>
      </c>
      <c r="B228" s="596" t="s">
        <v>338</v>
      </c>
      <c r="C228" s="624">
        <v>244860</v>
      </c>
      <c r="D228" s="624">
        <v>0</v>
      </c>
      <c r="E228" s="624">
        <f>Table1[[#This Row],[Charges 2019]]-D228</f>
        <v>244860</v>
      </c>
      <c r="F228" s="624">
        <f>IF(ISERROR(VLOOKUP(Table1[[#This Row],[Compte]],#REF!,4,FALSE))=FALSE,VLOOKUP(Table1[[#This Row],[Compte]],#REF!,4,FALSE),0)</f>
        <v>0</v>
      </c>
      <c r="G228" s="718">
        <f>IF(ISERROR(VLOOKUP(Table1[[#This Row],[Compte]],'Annexe 5 - CGAFE'!A:D,4,FALSE))=FALSE,VLOOKUP(Table1[[#This Row],[Compte]],'Annexe 5 - CGAFE'!A:D,4,FALSE),0)</f>
        <v>0</v>
      </c>
      <c r="H228" s="624">
        <f>IF(ISERROR(VLOOKUP(Table1[[#This Row],[Compte]],'Annexe 6 - CNG'!A:D,4,FALSE))=FALSE,VLOOKUP(Table1[[#This Row],[Compte]],'Annexe 6 - CNG'!A:D,4,FALSE),0)</f>
        <v>244860</v>
      </c>
      <c r="I228" s="624">
        <f>IF(ISERROR(VLOOKUP(Table1[[#This Row],[Compte]],'Annexe 7 - CNR'!A:D,4,FALSE))=FALSE,VLOOKUP(Table1[[#This Row],[Compte]],'Annexe 7 - CNR'!A:D,4,FALSE),0)</f>
        <v>0</v>
      </c>
      <c r="J228" s="624">
        <f>Table1[[#This Row],[2019 - hors invest]]-Table1[[#This Row],[Annexe 4]]-Table1[[#This Row],[Annexe 5]]-Table1[[#This Row],[Annexe 6]]-Table1[[#This Row],[Annexe 7]]</f>
        <v>0</v>
      </c>
    </row>
    <row r="229" spans="1:10">
      <c r="A229" s="596">
        <v>650223</v>
      </c>
      <c r="B229" s="596" t="s">
        <v>339</v>
      </c>
      <c r="C229" s="624">
        <v>322245</v>
      </c>
      <c r="D229" s="624">
        <v>0</v>
      </c>
      <c r="E229" s="624">
        <f>Table1[[#This Row],[Charges 2019]]-D229</f>
        <v>322245</v>
      </c>
      <c r="F229" s="624">
        <f>IF(ISERROR(VLOOKUP(Table1[[#This Row],[Compte]],#REF!,4,FALSE))=FALSE,VLOOKUP(Table1[[#This Row],[Compte]],#REF!,4,FALSE),0)</f>
        <v>0</v>
      </c>
      <c r="G229" s="718">
        <f>IF(ISERROR(VLOOKUP(Table1[[#This Row],[Compte]],'Annexe 5 - CGAFE'!A:D,4,FALSE))=FALSE,VLOOKUP(Table1[[#This Row],[Compte]],'Annexe 5 - CGAFE'!A:D,4,FALSE),0)</f>
        <v>0</v>
      </c>
      <c r="H229" s="624">
        <f>IF(ISERROR(VLOOKUP(Table1[[#This Row],[Compte]],'Annexe 6 - CNG'!A:D,4,FALSE))=FALSE,VLOOKUP(Table1[[#This Row],[Compte]],'Annexe 6 - CNG'!A:D,4,FALSE),0)</f>
        <v>322245</v>
      </c>
      <c r="I229" s="624">
        <f>IF(ISERROR(VLOOKUP(Table1[[#This Row],[Compte]],'Annexe 7 - CNR'!A:D,4,FALSE))=FALSE,VLOOKUP(Table1[[#This Row],[Compte]],'Annexe 7 - CNR'!A:D,4,FALSE),0)</f>
        <v>0</v>
      </c>
      <c r="J229" s="624">
        <f>Table1[[#This Row],[2019 - hors invest]]-Table1[[#This Row],[Annexe 4]]-Table1[[#This Row],[Annexe 5]]-Table1[[#This Row],[Annexe 6]]-Table1[[#This Row],[Annexe 7]]</f>
        <v>0</v>
      </c>
    </row>
    <row r="230" spans="1:10">
      <c r="A230" s="596">
        <v>650224</v>
      </c>
      <c r="B230" s="596" t="s">
        <v>340</v>
      </c>
      <c r="C230" s="624">
        <v>266987.36</v>
      </c>
      <c r="D230" s="624">
        <v>0</v>
      </c>
      <c r="E230" s="624">
        <f>Table1[[#This Row],[Charges 2019]]-D230</f>
        <v>266987.36</v>
      </c>
      <c r="F230" s="624">
        <f>IF(ISERROR(VLOOKUP(Table1[[#This Row],[Compte]],#REF!,4,FALSE))=FALSE,VLOOKUP(Table1[[#This Row],[Compte]],#REF!,4,FALSE),0)</f>
        <v>0</v>
      </c>
      <c r="G230" s="718">
        <f>IF(ISERROR(VLOOKUP(Table1[[#This Row],[Compte]],'Annexe 5 - CGAFE'!A:D,4,FALSE))=FALSE,VLOOKUP(Table1[[#This Row],[Compte]],'Annexe 5 - CGAFE'!A:D,4,FALSE),0)</f>
        <v>0</v>
      </c>
      <c r="H230" s="624">
        <f>IF(ISERROR(VLOOKUP(Table1[[#This Row],[Compte]],'Annexe 6 - CNG'!A:D,4,FALSE))=FALSE,VLOOKUP(Table1[[#This Row],[Compte]],'Annexe 6 - CNG'!A:D,4,FALSE),0)</f>
        <v>266987.36</v>
      </c>
      <c r="I230" s="624">
        <f>IF(ISERROR(VLOOKUP(Table1[[#This Row],[Compte]],'Annexe 7 - CNR'!A:D,4,FALSE))=FALSE,VLOOKUP(Table1[[#This Row],[Compte]],'Annexe 7 - CNR'!A:D,4,FALSE),0)</f>
        <v>0</v>
      </c>
      <c r="J230" s="624">
        <f>Table1[[#This Row],[2019 - hors invest]]-Table1[[#This Row],[Annexe 4]]-Table1[[#This Row],[Annexe 5]]-Table1[[#This Row],[Annexe 6]]-Table1[[#This Row],[Annexe 7]]</f>
        <v>0</v>
      </c>
    </row>
    <row r="231" spans="1:10">
      <c r="A231" s="596">
        <v>650225</v>
      </c>
      <c r="B231" s="596" t="s">
        <v>341</v>
      </c>
      <c r="C231" s="624">
        <v>259590</v>
      </c>
      <c r="D231" s="624">
        <v>0</v>
      </c>
      <c r="E231" s="624">
        <f>Table1[[#This Row],[Charges 2019]]-D231</f>
        <v>259590</v>
      </c>
      <c r="F231" s="624">
        <f>IF(ISERROR(VLOOKUP(Table1[[#This Row],[Compte]],#REF!,4,FALSE))=FALSE,VLOOKUP(Table1[[#This Row],[Compte]],#REF!,4,FALSE),0)</f>
        <v>0</v>
      </c>
      <c r="G231" s="718">
        <f>IF(ISERROR(VLOOKUP(Table1[[#This Row],[Compte]],'Annexe 5 - CGAFE'!A:D,4,FALSE))=FALSE,VLOOKUP(Table1[[#This Row],[Compte]],'Annexe 5 - CGAFE'!A:D,4,FALSE),0)</f>
        <v>0</v>
      </c>
      <c r="H231" s="624">
        <f>IF(ISERROR(VLOOKUP(Table1[[#This Row],[Compte]],'Annexe 6 - CNG'!A:D,4,FALSE))=FALSE,VLOOKUP(Table1[[#This Row],[Compte]],'Annexe 6 - CNG'!A:D,4,FALSE),0)</f>
        <v>259590</v>
      </c>
      <c r="I231" s="624">
        <f>IF(ISERROR(VLOOKUP(Table1[[#This Row],[Compte]],'Annexe 7 - CNR'!A:D,4,FALSE))=FALSE,VLOOKUP(Table1[[#This Row],[Compte]],'Annexe 7 - CNR'!A:D,4,FALSE),0)</f>
        <v>0</v>
      </c>
      <c r="J231" s="624">
        <f>Table1[[#This Row],[2019 - hors invest]]-Table1[[#This Row],[Annexe 4]]-Table1[[#This Row],[Annexe 5]]-Table1[[#This Row],[Annexe 6]]-Table1[[#This Row],[Annexe 7]]</f>
        <v>0</v>
      </c>
    </row>
    <row r="232" spans="1:10">
      <c r="A232" s="596">
        <v>650226</v>
      </c>
      <c r="B232" s="596" t="s">
        <v>342</v>
      </c>
      <c r="C232" s="624">
        <v>301472.42</v>
      </c>
      <c r="D232" s="624">
        <v>0</v>
      </c>
      <c r="E232" s="624">
        <f>Table1[[#This Row],[Charges 2019]]-D232</f>
        <v>301472.42</v>
      </c>
      <c r="F232" s="624">
        <f>IF(ISERROR(VLOOKUP(Table1[[#This Row],[Compte]],#REF!,4,FALSE))=FALSE,VLOOKUP(Table1[[#This Row],[Compte]],#REF!,4,FALSE),0)</f>
        <v>0</v>
      </c>
      <c r="G232" s="718">
        <f>IF(ISERROR(VLOOKUP(Table1[[#This Row],[Compte]],'Annexe 5 - CGAFE'!A:D,4,FALSE))=FALSE,VLOOKUP(Table1[[#This Row],[Compte]],'Annexe 5 - CGAFE'!A:D,4,FALSE),0)</f>
        <v>0</v>
      </c>
      <c r="H232" s="624">
        <f>IF(ISERROR(VLOOKUP(Table1[[#This Row],[Compte]],'Annexe 6 - CNG'!A:D,4,FALSE))=FALSE,VLOOKUP(Table1[[#This Row],[Compte]],'Annexe 6 - CNG'!A:D,4,FALSE),0)</f>
        <v>301472.42</v>
      </c>
      <c r="I232" s="624">
        <f>IF(ISERROR(VLOOKUP(Table1[[#This Row],[Compte]],'Annexe 7 - CNR'!A:D,4,FALSE))=FALSE,VLOOKUP(Table1[[#This Row],[Compte]],'Annexe 7 - CNR'!A:D,4,FALSE),0)</f>
        <v>0</v>
      </c>
      <c r="J232" s="624">
        <f>Table1[[#This Row],[2019 - hors invest]]-Table1[[#This Row],[Annexe 4]]-Table1[[#This Row],[Annexe 5]]-Table1[[#This Row],[Annexe 6]]-Table1[[#This Row],[Annexe 7]]</f>
        <v>0</v>
      </c>
    </row>
    <row r="233" spans="1:10">
      <c r="A233" s="596">
        <v>650227</v>
      </c>
      <c r="B233" s="596" t="s">
        <v>343</v>
      </c>
      <c r="C233" s="624">
        <v>114528.89</v>
      </c>
      <c r="D233" s="624">
        <v>0</v>
      </c>
      <c r="E233" s="624">
        <f>Table1[[#This Row],[Charges 2019]]-D233</f>
        <v>114528.89</v>
      </c>
      <c r="F233" s="624">
        <f>IF(ISERROR(VLOOKUP(Table1[[#This Row],[Compte]],#REF!,4,FALSE))=FALSE,VLOOKUP(Table1[[#This Row],[Compte]],#REF!,4,FALSE),0)</f>
        <v>0</v>
      </c>
      <c r="G233" s="718">
        <f>IF(ISERROR(VLOOKUP(Table1[[#This Row],[Compte]],'Annexe 5 - CGAFE'!A:D,4,FALSE))=FALSE,VLOOKUP(Table1[[#This Row],[Compte]],'Annexe 5 - CGAFE'!A:D,4,FALSE),0)</f>
        <v>0</v>
      </c>
      <c r="H233" s="624">
        <f>IF(ISERROR(VLOOKUP(Table1[[#This Row],[Compte]],'Annexe 6 - CNG'!A:D,4,FALSE))=FALSE,VLOOKUP(Table1[[#This Row],[Compte]],'Annexe 6 - CNG'!A:D,4,FALSE),0)</f>
        <v>114528.89</v>
      </c>
      <c r="I233" s="624">
        <f>IF(ISERROR(VLOOKUP(Table1[[#This Row],[Compte]],'Annexe 7 - CNR'!A:D,4,FALSE))=FALSE,VLOOKUP(Table1[[#This Row],[Compte]],'Annexe 7 - CNR'!A:D,4,FALSE),0)</f>
        <v>0</v>
      </c>
      <c r="J233" s="624">
        <f>Table1[[#This Row],[2019 - hors invest]]-Table1[[#This Row],[Annexe 4]]-Table1[[#This Row],[Annexe 5]]-Table1[[#This Row],[Annexe 6]]-Table1[[#This Row],[Annexe 7]]</f>
        <v>0</v>
      </c>
    </row>
    <row r="234" spans="1:10">
      <c r="A234" s="596">
        <v>650228</v>
      </c>
      <c r="B234" s="596" t="s">
        <v>344</v>
      </c>
      <c r="C234" s="624">
        <v>457919.5</v>
      </c>
      <c r="D234" s="624">
        <v>0</v>
      </c>
      <c r="E234" s="624">
        <f>Table1[[#This Row],[Charges 2019]]-D234</f>
        <v>457919.5</v>
      </c>
      <c r="F234" s="624">
        <f>IF(ISERROR(VLOOKUP(Table1[[#This Row],[Compte]],#REF!,4,FALSE))=FALSE,VLOOKUP(Table1[[#This Row],[Compte]],#REF!,4,FALSE),0)</f>
        <v>0</v>
      </c>
      <c r="G234" s="718">
        <f>IF(ISERROR(VLOOKUP(Table1[[#This Row],[Compte]],'Annexe 5 - CGAFE'!A:D,4,FALSE))=FALSE,VLOOKUP(Table1[[#This Row],[Compte]],'Annexe 5 - CGAFE'!A:D,4,FALSE),0)</f>
        <v>0</v>
      </c>
      <c r="H234" s="624">
        <f>IF(ISERROR(VLOOKUP(Table1[[#This Row],[Compte]],'Annexe 6 - CNG'!A:D,4,FALSE))=FALSE,VLOOKUP(Table1[[#This Row],[Compte]],'Annexe 6 - CNG'!A:D,4,FALSE),0)</f>
        <v>457919.5</v>
      </c>
      <c r="I234" s="624">
        <f>IF(ISERROR(VLOOKUP(Table1[[#This Row],[Compte]],'Annexe 7 - CNR'!A:D,4,FALSE))=FALSE,VLOOKUP(Table1[[#This Row],[Compte]],'Annexe 7 - CNR'!A:D,4,FALSE),0)</f>
        <v>0</v>
      </c>
      <c r="J234" s="624">
        <f>Table1[[#This Row],[2019 - hors invest]]-Table1[[#This Row],[Annexe 4]]-Table1[[#This Row],[Annexe 5]]-Table1[[#This Row],[Annexe 6]]-Table1[[#This Row],[Annexe 7]]</f>
        <v>0</v>
      </c>
    </row>
    <row r="235" spans="1:10">
      <c r="A235" s="596">
        <v>650300</v>
      </c>
      <c r="B235" s="596" t="s">
        <v>252</v>
      </c>
      <c r="C235" s="624">
        <v>877500</v>
      </c>
      <c r="D235" s="624">
        <v>0</v>
      </c>
      <c r="E235" s="624">
        <f>Table1[[#This Row],[Charges 2019]]-D235</f>
        <v>877500</v>
      </c>
      <c r="F235" s="624">
        <f>IF(ISERROR(VLOOKUP(Table1[[#This Row],[Compte]],#REF!,4,FALSE))=FALSE,VLOOKUP(Table1[[#This Row],[Compte]],#REF!,4,FALSE),0)</f>
        <v>0</v>
      </c>
      <c r="G235" s="718">
        <f>IF(ISERROR(VLOOKUP(Table1[[#This Row],[Compte]],'Annexe 5 - CGAFE'!A:D,4,FALSE))=FALSE,VLOOKUP(Table1[[#This Row],[Compte]],'Annexe 5 - CGAFE'!A:D,4,FALSE),0)</f>
        <v>0</v>
      </c>
      <c r="H235" s="624">
        <f>IF(ISERROR(VLOOKUP(Table1[[#This Row],[Compte]],'Annexe 6 - CNG'!A:D,4,FALSE))=FALSE,VLOOKUP(Table1[[#This Row],[Compte]],'Annexe 6 - CNG'!A:D,4,FALSE),0)</f>
        <v>877500</v>
      </c>
      <c r="I235" s="624">
        <f>IF(ISERROR(VLOOKUP(Table1[[#This Row],[Compte]],'Annexe 7 - CNR'!A:D,4,FALSE))=FALSE,VLOOKUP(Table1[[#This Row],[Compte]],'Annexe 7 - CNR'!A:D,4,FALSE),0)</f>
        <v>0</v>
      </c>
      <c r="J235" s="624">
        <f>Table1[[#This Row],[2019 - hors invest]]-Table1[[#This Row],[Annexe 4]]-Table1[[#This Row],[Annexe 5]]-Table1[[#This Row],[Annexe 6]]-Table1[[#This Row],[Annexe 7]]</f>
        <v>0</v>
      </c>
    </row>
    <row r="236" spans="1:10">
      <c r="A236" s="596">
        <v>650301</v>
      </c>
      <c r="B236" s="596" t="s">
        <v>253</v>
      </c>
      <c r="C236" s="624">
        <v>562590</v>
      </c>
      <c r="D236" s="624">
        <v>0</v>
      </c>
      <c r="E236" s="624">
        <f>Table1[[#This Row],[Charges 2019]]-D236</f>
        <v>562590</v>
      </c>
      <c r="F236" s="624">
        <f>IF(ISERROR(VLOOKUP(Table1[[#This Row],[Compte]],#REF!,4,FALSE))=FALSE,VLOOKUP(Table1[[#This Row],[Compte]],#REF!,4,FALSE),0)</f>
        <v>0</v>
      </c>
      <c r="G236" s="718">
        <f>IF(ISERROR(VLOOKUP(Table1[[#This Row],[Compte]],'Annexe 5 - CGAFE'!A:D,4,FALSE))=FALSE,VLOOKUP(Table1[[#This Row],[Compte]],'Annexe 5 - CGAFE'!A:D,4,FALSE),0)</f>
        <v>0</v>
      </c>
      <c r="H236" s="624">
        <f>IF(ISERROR(VLOOKUP(Table1[[#This Row],[Compte]],'Annexe 6 - CNG'!A:D,4,FALSE))=FALSE,VLOOKUP(Table1[[#This Row],[Compte]],'Annexe 6 - CNG'!A:D,4,FALSE),0)</f>
        <v>562590</v>
      </c>
      <c r="I236" s="624">
        <f>IF(ISERROR(VLOOKUP(Table1[[#This Row],[Compte]],'Annexe 7 - CNR'!A:D,4,FALSE))=FALSE,VLOOKUP(Table1[[#This Row],[Compte]],'Annexe 7 - CNR'!A:D,4,FALSE),0)</f>
        <v>0</v>
      </c>
      <c r="J236" s="624">
        <f>Table1[[#This Row],[2019 - hors invest]]-Table1[[#This Row],[Annexe 4]]-Table1[[#This Row],[Annexe 5]]-Table1[[#This Row],[Annexe 6]]-Table1[[#This Row],[Annexe 7]]</f>
        <v>0</v>
      </c>
    </row>
    <row r="237" spans="1:10">
      <c r="A237" s="596">
        <v>650302</v>
      </c>
      <c r="B237" s="596" t="s">
        <v>254</v>
      </c>
      <c r="C237" s="624">
        <v>720656.04</v>
      </c>
      <c r="D237" s="624">
        <v>0</v>
      </c>
      <c r="E237" s="624">
        <f>Table1[[#This Row],[Charges 2019]]-D237</f>
        <v>720656.04</v>
      </c>
      <c r="F237" s="624">
        <f>IF(ISERROR(VLOOKUP(Table1[[#This Row],[Compte]],#REF!,4,FALSE))=FALSE,VLOOKUP(Table1[[#This Row],[Compte]],#REF!,4,FALSE),0)</f>
        <v>0</v>
      </c>
      <c r="G237" s="718">
        <f>IF(ISERROR(VLOOKUP(Table1[[#This Row],[Compte]],'Annexe 5 - CGAFE'!A:D,4,FALSE))=FALSE,VLOOKUP(Table1[[#This Row],[Compte]],'Annexe 5 - CGAFE'!A:D,4,FALSE),0)</f>
        <v>0</v>
      </c>
      <c r="H237" s="624">
        <f>IF(ISERROR(VLOOKUP(Table1[[#This Row],[Compte]],'Annexe 6 - CNG'!A:D,4,FALSE))=FALSE,VLOOKUP(Table1[[#This Row],[Compte]],'Annexe 6 - CNG'!A:D,4,FALSE),0)</f>
        <v>720656.04</v>
      </c>
      <c r="I237" s="624">
        <f>IF(ISERROR(VLOOKUP(Table1[[#This Row],[Compte]],'Annexe 7 - CNR'!A:D,4,FALSE))=FALSE,VLOOKUP(Table1[[#This Row],[Compte]],'Annexe 7 - CNR'!A:D,4,FALSE),0)</f>
        <v>0</v>
      </c>
      <c r="J237" s="624">
        <f>Table1[[#This Row],[2019 - hors invest]]-Table1[[#This Row],[Annexe 4]]-Table1[[#This Row],[Annexe 5]]-Table1[[#This Row],[Annexe 6]]-Table1[[#This Row],[Annexe 7]]</f>
        <v>0</v>
      </c>
    </row>
    <row r="238" spans="1:10">
      <c r="A238" s="596">
        <v>650303</v>
      </c>
      <c r="B238" s="596" t="s">
        <v>255</v>
      </c>
      <c r="C238" s="624">
        <v>337323.65</v>
      </c>
      <c r="D238" s="624">
        <v>0</v>
      </c>
      <c r="E238" s="624">
        <f>Table1[[#This Row],[Charges 2019]]-D238</f>
        <v>337323.65</v>
      </c>
      <c r="F238" s="624">
        <f>IF(ISERROR(VLOOKUP(Table1[[#This Row],[Compte]],#REF!,4,FALSE))=FALSE,VLOOKUP(Table1[[#This Row],[Compte]],#REF!,4,FALSE),0)</f>
        <v>0</v>
      </c>
      <c r="G238" s="718">
        <f>IF(ISERROR(VLOOKUP(Table1[[#This Row],[Compte]],'Annexe 5 - CGAFE'!A:D,4,FALSE))=FALSE,VLOOKUP(Table1[[#This Row],[Compte]],'Annexe 5 - CGAFE'!A:D,4,FALSE),0)</f>
        <v>0</v>
      </c>
      <c r="H238" s="624">
        <f>IF(ISERROR(VLOOKUP(Table1[[#This Row],[Compte]],'Annexe 6 - CNG'!A:D,4,FALSE))=FALSE,VLOOKUP(Table1[[#This Row],[Compte]],'Annexe 6 - CNG'!A:D,4,FALSE),0)</f>
        <v>337323.65</v>
      </c>
      <c r="I238" s="624">
        <f>IF(ISERROR(VLOOKUP(Table1[[#This Row],[Compte]],'Annexe 7 - CNR'!A:D,4,FALSE))=FALSE,VLOOKUP(Table1[[#This Row],[Compte]],'Annexe 7 - CNR'!A:D,4,FALSE),0)</f>
        <v>0</v>
      </c>
      <c r="J238" s="624">
        <f>Table1[[#This Row],[2019 - hors invest]]-Table1[[#This Row],[Annexe 4]]-Table1[[#This Row],[Annexe 5]]-Table1[[#This Row],[Annexe 6]]-Table1[[#This Row],[Annexe 7]]</f>
        <v>0</v>
      </c>
    </row>
    <row r="239" spans="1:10">
      <c r="A239" s="596">
        <v>650304</v>
      </c>
      <c r="B239" s="596" t="s">
        <v>256</v>
      </c>
      <c r="C239" s="624">
        <v>343971.8</v>
      </c>
      <c r="D239" s="624">
        <v>0</v>
      </c>
      <c r="E239" s="624">
        <f>Table1[[#This Row],[Charges 2019]]-D239</f>
        <v>343971.8</v>
      </c>
      <c r="F239" s="624">
        <f>IF(ISERROR(VLOOKUP(Table1[[#This Row],[Compte]],#REF!,4,FALSE))=FALSE,VLOOKUP(Table1[[#This Row],[Compte]],#REF!,4,FALSE),0)</f>
        <v>0</v>
      </c>
      <c r="G239" s="718">
        <f>IF(ISERROR(VLOOKUP(Table1[[#This Row],[Compte]],'Annexe 5 - CGAFE'!A:D,4,FALSE))=FALSE,VLOOKUP(Table1[[#This Row],[Compte]],'Annexe 5 - CGAFE'!A:D,4,FALSE),0)</f>
        <v>0</v>
      </c>
      <c r="H239" s="624">
        <f>IF(ISERROR(VLOOKUP(Table1[[#This Row],[Compte]],'Annexe 6 - CNG'!A:D,4,FALSE))=FALSE,VLOOKUP(Table1[[#This Row],[Compte]],'Annexe 6 - CNG'!A:D,4,FALSE),0)</f>
        <v>343971.8</v>
      </c>
      <c r="I239" s="624">
        <f>IF(ISERROR(VLOOKUP(Table1[[#This Row],[Compte]],'Annexe 7 - CNR'!A:D,4,FALSE))=FALSE,VLOOKUP(Table1[[#This Row],[Compte]],'Annexe 7 - CNR'!A:D,4,FALSE),0)</f>
        <v>0</v>
      </c>
      <c r="J239" s="624">
        <f>Table1[[#This Row],[2019 - hors invest]]-Table1[[#This Row],[Annexe 4]]-Table1[[#This Row],[Annexe 5]]-Table1[[#This Row],[Annexe 6]]-Table1[[#This Row],[Annexe 7]]</f>
        <v>0</v>
      </c>
    </row>
    <row r="240" spans="1:10">
      <c r="A240" s="596">
        <v>650305</v>
      </c>
      <c r="B240" s="596" t="s">
        <v>257</v>
      </c>
      <c r="C240" s="624">
        <v>1491021</v>
      </c>
      <c r="D240" s="624">
        <v>0</v>
      </c>
      <c r="E240" s="624">
        <f>Table1[[#This Row],[Charges 2019]]-D240</f>
        <v>1491021</v>
      </c>
      <c r="F240" s="624">
        <f>IF(ISERROR(VLOOKUP(Table1[[#This Row],[Compte]],#REF!,4,FALSE))=FALSE,VLOOKUP(Table1[[#This Row],[Compte]],#REF!,4,FALSE),0)</f>
        <v>0</v>
      </c>
      <c r="G240" s="718">
        <f>IF(ISERROR(VLOOKUP(Table1[[#This Row],[Compte]],'Annexe 5 - CGAFE'!A:D,4,FALSE))=FALSE,VLOOKUP(Table1[[#This Row],[Compte]],'Annexe 5 - CGAFE'!A:D,4,FALSE),0)</f>
        <v>0</v>
      </c>
      <c r="H240" s="624">
        <f>IF(ISERROR(VLOOKUP(Table1[[#This Row],[Compte]],'Annexe 6 - CNG'!A:D,4,FALSE))=FALSE,VLOOKUP(Table1[[#This Row],[Compte]],'Annexe 6 - CNG'!A:D,4,FALSE),0)</f>
        <v>1491021</v>
      </c>
      <c r="I240" s="624">
        <f>IF(ISERROR(VLOOKUP(Table1[[#This Row],[Compte]],'Annexe 7 - CNR'!A:D,4,FALSE))=FALSE,VLOOKUP(Table1[[#This Row],[Compte]],'Annexe 7 - CNR'!A:D,4,FALSE),0)</f>
        <v>0</v>
      </c>
      <c r="J240" s="624">
        <f>Table1[[#This Row],[2019 - hors invest]]-Table1[[#This Row],[Annexe 4]]-Table1[[#This Row],[Annexe 5]]-Table1[[#This Row],[Annexe 6]]-Table1[[#This Row],[Annexe 7]]</f>
        <v>0</v>
      </c>
    </row>
    <row r="241" spans="1:10">
      <c r="A241" s="596">
        <v>650306</v>
      </c>
      <c r="B241" s="596" t="s">
        <v>258</v>
      </c>
      <c r="C241" s="624">
        <v>345675</v>
      </c>
      <c r="D241" s="624">
        <v>0</v>
      </c>
      <c r="E241" s="624">
        <f>Table1[[#This Row],[Charges 2019]]-D241</f>
        <v>345675</v>
      </c>
      <c r="F241" s="624">
        <f>IF(ISERROR(VLOOKUP(Table1[[#This Row],[Compte]],#REF!,4,FALSE))=FALSE,VLOOKUP(Table1[[#This Row],[Compte]],#REF!,4,FALSE),0)</f>
        <v>0</v>
      </c>
      <c r="G241" s="718">
        <f>IF(ISERROR(VLOOKUP(Table1[[#This Row],[Compte]],'Annexe 5 - CGAFE'!A:D,4,FALSE))=FALSE,VLOOKUP(Table1[[#This Row],[Compte]],'Annexe 5 - CGAFE'!A:D,4,FALSE),0)</f>
        <v>0</v>
      </c>
      <c r="H241" s="624">
        <f>IF(ISERROR(VLOOKUP(Table1[[#This Row],[Compte]],'Annexe 6 - CNG'!A:D,4,FALSE))=FALSE,VLOOKUP(Table1[[#This Row],[Compte]],'Annexe 6 - CNG'!A:D,4,FALSE),0)</f>
        <v>345675</v>
      </c>
      <c r="I241" s="624">
        <f>IF(ISERROR(VLOOKUP(Table1[[#This Row],[Compte]],'Annexe 7 - CNR'!A:D,4,FALSE))=FALSE,VLOOKUP(Table1[[#This Row],[Compte]],'Annexe 7 - CNR'!A:D,4,FALSE),0)</f>
        <v>0</v>
      </c>
      <c r="J241" s="624">
        <f>Table1[[#This Row],[2019 - hors invest]]-Table1[[#This Row],[Annexe 4]]-Table1[[#This Row],[Annexe 5]]-Table1[[#This Row],[Annexe 6]]-Table1[[#This Row],[Annexe 7]]</f>
        <v>0</v>
      </c>
    </row>
    <row r="242" spans="1:10">
      <c r="A242" s="596">
        <v>650307</v>
      </c>
      <c r="B242" s="596" t="s">
        <v>345</v>
      </c>
      <c r="C242" s="624">
        <v>378028.77</v>
      </c>
      <c r="D242" s="624">
        <v>0</v>
      </c>
      <c r="E242" s="624">
        <f>Table1[[#This Row],[Charges 2019]]-D242</f>
        <v>378028.77</v>
      </c>
      <c r="F242" s="624">
        <f>IF(ISERROR(VLOOKUP(Table1[[#This Row],[Compte]],#REF!,4,FALSE))=FALSE,VLOOKUP(Table1[[#This Row],[Compte]],#REF!,4,FALSE),0)</f>
        <v>0</v>
      </c>
      <c r="G242" s="718">
        <f>IF(ISERROR(VLOOKUP(Table1[[#This Row],[Compte]],'Annexe 5 - CGAFE'!A:D,4,FALSE))=FALSE,VLOOKUP(Table1[[#This Row],[Compte]],'Annexe 5 - CGAFE'!A:D,4,FALSE),0)</f>
        <v>0</v>
      </c>
      <c r="H242" s="624">
        <f>IF(ISERROR(VLOOKUP(Table1[[#This Row],[Compte]],'Annexe 6 - CNG'!A:D,4,FALSE))=FALSE,VLOOKUP(Table1[[#This Row],[Compte]],'Annexe 6 - CNG'!A:D,4,FALSE),0)</f>
        <v>378028.77</v>
      </c>
      <c r="I242" s="624">
        <f>IF(ISERROR(VLOOKUP(Table1[[#This Row],[Compte]],'Annexe 7 - CNR'!A:D,4,FALSE))=FALSE,VLOOKUP(Table1[[#This Row],[Compte]],'Annexe 7 - CNR'!A:D,4,FALSE),0)</f>
        <v>0</v>
      </c>
      <c r="J242" s="624">
        <f>Table1[[#This Row],[2019 - hors invest]]-Table1[[#This Row],[Annexe 4]]-Table1[[#This Row],[Annexe 5]]-Table1[[#This Row],[Annexe 6]]-Table1[[#This Row],[Annexe 7]]</f>
        <v>0</v>
      </c>
    </row>
    <row r="243" spans="1:10">
      <c r="A243" s="596">
        <v>650308</v>
      </c>
      <c r="B243" s="596" t="s">
        <v>346</v>
      </c>
      <c r="C243" s="624">
        <v>426651.23</v>
      </c>
      <c r="D243" s="624">
        <v>0</v>
      </c>
      <c r="E243" s="624">
        <f>Table1[[#This Row],[Charges 2019]]-D243</f>
        <v>426651.23</v>
      </c>
      <c r="F243" s="624">
        <f>IF(ISERROR(VLOOKUP(Table1[[#This Row],[Compte]],#REF!,4,FALSE))=FALSE,VLOOKUP(Table1[[#This Row],[Compte]],#REF!,4,FALSE),0)</f>
        <v>0</v>
      </c>
      <c r="G243" s="718">
        <f>IF(ISERROR(VLOOKUP(Table1[[#This Row],[Compte]],'Annexe 5 - CGAFE'!A:D,4,FALSE))=FALSE,VLOOKUP(Table1[[#This Row],[Compte]],'Annexe 5 - CGAFE'!A:D,4,FALSE),0)</f>
        <v>0</v>
      </c>
      <c r="H243" s="624">
        <f>IF(ISERROR(VLOOKUP(Table1[[#This Row],[Compte]],'Annexe 6 - CNG'!A:D,4,FALSE))=FALSE,VLOOKUP(Table1[[#This Row],[Compte]],'Annexe 6 - CNG'!A:D,4,FALSE),0)</f>
        <v>426651.23</v>
      </c>
      <c r="I243" s="624">
        <f>IF(ISERROR(VLOOKUP(Table1[[#This Row],[Compte]],'Annexe 7 - CNR'!A:D,4,FALSE))=FALSE,VLOOKUP(Table1[[#This Row],[Compte]],'Annexe 7 - CNR'!A:D,4,FALSE),0)</f>
        <v>0</v>
      </c>
      <c r="J243" s="624">
        <f>Table1[[#This Row],[2019 - hors invest]]-Table1[[#This Row],[Annexe 4]]-Table1[[#This Row],[Annexe 5]]-Table1[[#This Row],[Annexe 6]]-Table1[[#This Row],[Annexe 7]]</f>
        <v>0</v>
      </c>
    </row>
    <row r="244" spans="1:10">
      <c r="A244" s="596">
        <v>650309</v>
      </c>
      <c r="B244" s="596" t="s">
        <v>347</v>
      </c>
      <c r="C244" s="624">
        <v>539250.59</v>
      </c>
      <c r="D244" s="624">
        <v>0</v>
      </c>
      <c r="E244" s="624">
        <f>Table1[[#This Row],[Charges 2019]]-D244</f>
        <v>539250.59</v>
      </c>
      <c r="F244" s="624">
        <f>IF(ISERROR(VLOOKUP(Table1[[#This Row],[Compte]],#REF!,4,FALSE))=FALSE,VLOOKUP(Table1[[#This Row],[Compte]],#REF!,4,FALSE),0)</f>
        <v>0</v>
      </c>
      <c r="G244" s="718">
        <f>IF(ISERROR(VLOOKUP(Table1[[#This Row],[Compte]],'Annexe 5 - CGAFE'!A:D,4,FALSE))=FALSE,VLOOKUP(Table1[[#This Row],[Compte]],'Annexe 5 - CGAFE'!A:D,4,FALSE),0)</f>
        <v>0</v>
      </c>
      <c r="H244" s="624">
        <f>IF(ISERROR(VLOOKUP(Table1[[#This Row],[Compte]],'Annexe 6 - CNG'!A:D,4,FALSE))=FALSE,VLOOKUP(Table1[[#This Row],[Compte]],'Annexe 6 - CNG'!A:D,4,FALSE),0)</f>
        <v>539250.59</v>
      </c>
      <c r="I244" s="624">
        <f>IF(ISERROR(VLOOKUP(Table1[[#This Row],[Compte]],'Annexe 7 - CNR'!A:D,4,FALSE))=FALSE,VLOOKUP(Table1[[#This Row],[Compte]],'Annexe 7 - CNR'!A:D,4,FALSE),0)</f>
        <v>0</v>
      </c>
      <c r="J244" s="624">
        <f>Table1[[#This Row],[2019 - hors invest]]-Table1[[#This Row],[Annexe 4]]-Table1[[#This Row],[Annexe 5]]-Table1[[#This Row],[Annexe 6]]-Table1[[#This Row],[Annexe 7]]</f>
        <v>0</v>
      </c>
    </row>
    <row r="245" spans="1:10">
      <c r="A245" s="596">
        <v>650310</v>
      </c>
      <c r="B245" s="596" t="s">
        <v>348</v>
      </c>
      <c r="C245" s="624">
        <v>7102.73</v>
      </c>
      <c r="D245" s="624">
        <v>0</v>
      </c>
      <c r="E245" s="624">
        <f>Table1[[#This Row],[Charges 2019]]-D245</f>
        <v>7102.73</v>
      </c>
      <c r="F245" s="624">
        <f>IF(ISERROR(VLOOKUP(Table1[[#This Row],[Compte]],#REF!,4,FALSE))=FALSE,VLOOKUP(Table1[[#This Row],[Compte]],#REF!,4,FALSE),0)</f>
        <v>0</v>
      </c>
      <c r="G245" s="718">
        <f>IF(ISERROR(VLOOKUP(Table1[[#This Row],[Compte]],'Annexe 5 - CGAFE'!A:D,4,FALSE))=FALSE,VLOOKUP(Table1[[#This Row],[Compte]],'Annexe 5 - CGAFE'!A:D,4,FALSE),0)</f>
        <v>0</v>
      </c>
      <c r="H245" s="624">
        <f>IF(ISERROR(VLOOKUP(Table1[[#This Row],[Compte]],'Annexe 6 - CNG'!A:D,4,FALSE))=FALSE,VLOOKUP(Table1[[#This Row],[Compte]],'Annexe 6 - CNG'!A:D,4,FALSE),0)</f>
        <v>7102.73</v>
      </c>
      <c r="I245" s="624">
        <f>IF(ISERROR(VLOOKUP(Table1[[#This Row],[Compte]],'Annexe 7 - CNR'!A:D,4,FALSE))=FALSE,VLOOKUP(Table1[[#This Row],[Compte]],'Annexe 7 - CNR'!A:D,4,FALSE),0)</f>
        <v>0</v>
      </c>
      <c r="J245" s="624">
        <f>Table1[[#This Row],[2019 - hors invest]]-Table1[[#This Row],[Annexe 4]]-Table1[[#This Row],[Annexe 5]]-Table1[[#This Row],[Annexe 6]]-Table1[[#This Row],[Annexe 7]]</f>
        <v>0</v>
      </c>
    </row>
    <row r="246" spans="1:10">
      <c r="A246" s="596">
        <v>654001</v>
      </c>
      <c r="B246" s="596" t="s">
        <v>246</v>
      </c>
      <c r="C246" s="624">
        <v>79.400000000000006</v>
      </c>
      <c r="D246" s="624">
        <v>0</v>
      </c>
      <c r="E246" s="624">
        <f>Table1[[#This Row],[Charges 2019]]-D246</f>
        <v>79.400000000000006</v>
      </c>
      <c r="F246" s="624">
        <f>IF(ISERROR(VLOOKUP(Table1[[#This Row],[Compte]],#REF!,4,FALSE))=FALSE,VLOOKUP(Table1[[#This Row],[Compte]],#REF!,4,FALSE),0)</f>
        <v>0</v>
      </c>
      <c r="G246" s="718">
        <f>IF(ISERROR(VLOOKUP(Table1[[#This Row],[Compte]],'Annexe 5 - CGAFE'!A:D,4,FALSE))=FALSE,VLOOKUP(Table1[[#This Row],[Compte]],'Annexe 5 - CGAFE'!A:D,4,FALSE),0)</f>
        <v>0</v>
      </c>
      <c r="H246" s="624">
        <f>IF(ISERROR(VLOOKUP(Table1[[#This Row],[Compte]],'Annexe 6 - CNG'!A:D,4,FALSE))=FALSE,VLOOKUP(Table1[[#This Row],[Compte]],'Annexe 6 - CNG'!A:D,4,FALSE),0)</f>
        <v>79.400000000000006</v>
      </c>
      <c r="I246" s="624">
        <f>IF(ISERROR(VLOOKUP(Table1[[#This Row],[Compte]],'Annexe 7 - CNR'!A:D,4,FALSE))=FALSE,VLOOKUP(Table1[[#This Row],[Compte]],'Annexe 7 - CNR'!A:D,4,FALSE),0)</f>
        <v>0</v>
      </c>
      <c r="J246" s="624">
        <f>Table1[[#This Row],[2019 - hors invest]]-Table1[[#This Row],[Annexe 4]]-Table1[[#This Row],[Annexe 5]]-Table1[[#This Row],[Annexe 6]]-Table1[[#This Row],[Annexe 7]]</f>
        <v>0</v>
      </c>
    </row>
    <row r="247" spans="1:10">
      <c r="A247" s="596">
        <v>656101</v>
      </c>
      <c r="B247" s="596" t="s">
        <v>349</v>
      </c>
      <c r="C247" s="624">
        <v>-2071399</v>
      </c>
      <c r="D247" s="624">
        <v>0</v>
      </c>
      <c r="E247" s="624">
        <f>Table1[[#This Row],[Charges 2019]]-D247</f>
        <v>-2071399</v>
      </c>
      <c r="F247" s="624">
        <f>IF(ISERROR(VLOOKUP(Table1[[#This Row],[Compte]],#REF!,4,FALSE))=FALSE,VLOOKUP(Table1[[#This Row],[Compte]],#REF!,4,FALSE),0)</f>
        <v>0</v>
      </c>
      <c r="G247" s="718">
        <f>IF(ISERROR(VLOOKUP(Table1[[#This Row],[Compte]],'Annexe 5 - CGAFE'!A:D,4,FALSE))=FALSE,VLOOKUP(Table1[[#This Row],[Compte]],'Annexe 5 - CGAFE'!A:D,4,FALSE),0)</f>
        <v>0</v>
      </c>
      <c r="H247" s="624">
        <f>IF(ISERROR(VLOOKUP(Table1[[#This Row],[Compte]],'Annexe 6 - CNG'!A:D,4,FALSE))=FALSE,VLOOKUP(Table1[[#This Row],[Compte]],'Annexe 6 - CNG'!A:D,4,FALSE),0)</f>
        <v>-2071399</v>
      </c>
      <c r="I247" s="624">
        <f>IF(ISERROR(VLOOKUP(Table1[[#This Row],[Compte]],'Annexe 7 - CNR'!A:D,4,FALSE))=FALSE,VLOOKUP(Table1[[#This Row],[Compte]],'Annexe 7 - CNR'!A:D,4,FALSE),0)</f>
        <v>0</v>
      </c>
      <c r="J247" s="624">
        <f>Table1[[#This Row],[2019 - hors invest]]-Table1[[#This Row],[Annexe 4]]-Table1[[#This Row],[Annexe 5]]-Table1[[#This Row],[Annexe 6]]-Table1[[#This Row],[Annexe 7]]</f>
        <v>0</v>
      </c>
    </row>
    <row r="248" spans="1:10">
      <c r="A248" s="596">
        <v>659001</v>
      </c>
      <c r="B248" s="596" t="s">
        <v>350</v>
      </c>
      <c r="C248" s="624">
        <v>703083.33</v>
      </c>
      <c r="D248" s="624">
        <v>0</v>
      </c>
      <c r="E248" s="624">
        <f>Table1[[#This Row],[Charges 2019]]-D248</f>
        <v>703083.33</v>
      </c>
      <c r="F248" s="624">
        <f>IF(ISERROR(VLOOKUP(Table1[[#This Row],[Compte]],#REF!,4,FALSE))=FALSE,VLOOKUP(Table1[[#This Row],[Compte]],#REF!,4,FALSE),0)</f>
        <v>0</v>
      </c>
      <c r="G248" s="718">
        <f>IF(ISERROR(VLOOKUP(Table1[[#This Row],[Compte]],'Annexe 5 - CGAFE'!A:D,4,FALSE))=FALSE,VLOOKUP(Table1[[#This Row],[Compte]],'Annexe 5 - CGAFE'!A:D,4,FALSE),0)</f>
        <v>0</v>
      </c>
      <c r="H248" s="624">
        <f>IF(ISERROR(VLOOKUP(Table1[[#This Row],[Compte]],'Annexe 6 - CNG'!A:D,4,FALSE))=FALSE,VLOOKUP(Table1[[#This Row],[Compte]],'Annexe 6 - CNG'!A:D,4,FALSE),0)</f>
        <v>703083.33</v>
      </c>
      <c r="I248" s="624">
        <f>IF(ISERROR(VLOOKUP(Table1[[#This Row],[Compte]],'Annexe 7 - CNR'!A:D,4,FALSE))=FALSE,VLOOKUP(Table1[[#This Row],[Compte]],'Annexe 7 - CNR'!A:D,4,FALSE),0)</f>
        <v>0</v>
      </c>
      <c r="J248" s="624">
        <f>Table1[[#This Row],[2019 - hors invest]]-Table1[[#This Row],[Annexe 4]]-Table1[[#This Row],[Annexe 5]]-Table1[[#This Row],[Annexe 6]]-Table1[[#This Row],[Annexe 7]]</f>
        <v>0</v>
      </c>
    </row>
    <row r="249" spans="1:10">
      <c r="A249" s="596">
        <v>659009</v>
      </c>
      <c r="B249" s="596" t="s">
        <v>247</v>
      </c>
      <c r="C249" s="624">
        <v>40420.44</v>
      </c>
      <c r="D249" s="624">
        <v>0</v>
      </c>
      <c r="E249" s="624">
        <f>Table1[[#This Row],[Charges 2019]]-D249</f>
        <v>40420.44</v>
      </c>
      <c r="F249" s="624">
        <f>IF(ISERROR(VLOOKUP(Table1[[#This Row],[Compte]],#REF!,4,FALSE))=FALSE,VLOOKUP(Table1[[#This Row],[Compte]],#REF!,4,FALSE),0)</f>
        <v>0</v>
      </c>
      <c r="G249" s="718">
        <f>IF(ISERROR(VLOOKUP(Table1[[#This Row],[Compte]],'Annexe 5 - CGAFE'!A:D,4,FALSE))=FALSE,VLOOKUP(Table1[[#This Row],[Compte]],'Annexe 5 - CGAFE'!A:D,4,FALSE),0)</f>
        <v>0</v>
      </c>
      <c r="H249" s="624">
        <f>IF(ISERROR(VLOOKUP(Table1[[#This Row],[Compte]],'Annexe 6 - CNG'!A:D,4,FALSE))=FALSE,VLOOKUP(Table1[[#This Row],[Compte]],'Annexe 6 - CNG'!A:D,4,FALSE),0)</f>
        <v>40420.44</v>
      </c>
      <c r="I249" s="624">
        <f>IF(ISERROR(VLOOKUP(Table1[[#This Row],[Compte]],'Annexe 7 - CNR'!A:D,4,FALSE))=FALSE,VLOOKUP(Table1[[#This Row],[Compte]],'Annexe 7 - CNR'!A:D,4,FALSE),0)</f>
        <v>0</v>
      </c>
      <c r="J249" s="624">
        <f>Table1[[#This Row],[2019 - hors invest]]-Table1[[#This Row],[Annexe 4]]-Table1[[#This Row],[Annexe 5]]-Table1[[#This Row],[Annexe 6]]-Table1[[#This Row],[Annexe 7]]</f>
        <v>0</v>
      </c>
    </row>
    <row r="250" spans="1:10">
      <c r="A250" s="596">
        <v>659010</v>
      </c>
      <c r="B250" s="596" t="s">
        <v>248</v>
      </c>
      <c r="C250" s="624">
        <v>0.98</v>
      </c>
      <c r="D250" s="624">
        <v>0</v>
      </c>
      <c r="E250" s="624">
        <f>Table1[[#This Row],[Charges 2019]]-D250</f>
        <v>0.98</v>
      </c>
      <c r="F250" s="624">
        <f>IF(ISERROR(VLOOKUP(Table1[[#This Row],[Compte]],#REF!,4,FALSE))=FALSE,VLOOKUP(Table1[[#This Row],[Compte]],#REF!,4,FALSE),0)</f>
        <v>0</v>
      </c>
      <c r="G250" s="718">
        <f>IF(ISERROR(VLOOKUP(Table1[[#This Row],[Compte]],'Annexe 5 - CGAFE'!A:D,4,FALSE))=FALSE,VLOOKUP(Table1[[#This Row],[Compte]],'Annexe 5 - CGAFE'!A:D,4,FALSE),0)</f>
        <v>0</v>
      </c>
      <c r="H250" s="624">
        <f>IF(ISERROR(VLOOKUP(Table1[[#This Row],[Compte]],'Annexe 6 - CNG'!A:D,4,FALSE))=FALSE,VLOOKUP(Table1[[#This Row],[Compte]],'Annexe 6 - CNG'!A:D,4,FALSE),0)</f>
        <v>0.98</v>
      </c>
      <c r="I250" s="624">
        <f>IF(ISERROR(VLOOKUP(Table1[[#This Row],[Compte]],'Annexe 7 - CNR'!A:D,4,FALSE))=FALSE,VLOOKUP(Table1[[#This Row],[Compte]],'Annexe 7 - CNR'!A:D,4,FALSE),0)</f>
        <v>0</v>
      </c>
      <c r="J250" s="624">
        <f>Table1[[#This Row],[2019 - hors invest]]-Table1[[#This Row],[Annexe 4]]-Table1[[#This Row],[Annexe 5]]-Table1[[#This Row],[Annexe 6]]-Table1[[#This Row],[Annexe 7]]</f>
        <v>0</v>
      </c>
    </row>
    <row r="251" spans="1:10">
      <c r="A251" s="596">
        <v>659020</v>
      </c>
      <c r="B251" s="596" t="s">
        <v>249</v>
      </c>
      <c r="C251" s="624">
        <v>41803.599999999999</v>
      </c>
      <c r="D251" s="624">
        <v>1175.71</v>
      </c>
      <c r="E251" s="624">
        <f>Table1[[#This Row],[Charges 2019]]-D251</f>
        <v>40627.89</v>
      </c>
      <c r="F251" s="624">
        <f>IF(ISERROR(VLOOKUP(Table1[[#This Row],[Compte]],#REF!,4,FALSE))=FALSE,VLOOKUP(Table1[[#This Row],[Compte]],#REF!,4,FALSE),0)</f>
        <v>0</v>
      </c>
      <c r="G251" s="718">
        <f>IF(ISERROR(VLOOKUP(Table1[[#This Row],[Compte]],'Annexe 5 - CGAFE'!A:D,4,FALSE))=FALSE,VLOOKUP(Table1[[#This Row],[Compte]],'Annexe 5 - CGAFE'!A:D,4,FALSE),0)</f>
        <v>40627.89</v>
      </c>
      <c r="H251" s="624">
        <f>IF(ISERROR(VLOOKUP(Table1[[#This Row],[Compte]],'Annexe 6 - CNG'!A:D,4,FALSE))=FALSE,VLOOKUP(Table1[[#This Row],[Compte]],'Annexe 6 - CNG'!A:D,4,FALSE),0)</f>
        <v>0</v>
      </c>
      <c r="I251" s="624">
        <f>IF(ISERROR(VLOOKUP(Table1[[#This Row],[Compte]],'Annexe 7 - CNR'!A:D,4,FALSE))=FALSE,VLOOKUP(Table1[[#This Row],[Compte]],'Annexe 7 - CNR'!A:D,4,FALSE),0)</f>
        <v>0</v>
      </c>
      <c r="J251" s="624">
        <f>Table1[[#This Row],[2019 - hors invest]]-Table1[[#This Row],[Annexe 4]]-Table1[[#This Row],[Annexe 5]]-Table1[[#This Row],[Annexe 6]]-Table1[[#This Row],[Annexe 7]]</f>
        <v>0</v>
      </c>
    </row>
    <row r="252" spans="1:10">
      <c r="A252" s="596">
        <v>663001</v>
      </c>
      <c r="B252" s="596" t="s">
        <v>351</v>
      </c>
      <c r="C252" s="624">
        <v>13654.24</v>
      </c>
      <c r="D252" s="624"/>
      <c r="E252" s="624">
        <f>Table1[[#This Row],[Charges 2019]]-D252</f>
        <v>13654.24</v>
      </c>
      <c r="F252" s="624">
        <f>IF(ISERROR(VLOOKUP(Table1[[#This Row],[Compte]],#REF!,4,FALSE))=FALSE,VLOOKUP(Table1[[#This Row],[Compte]],#REF!,4,FALSE),0)</f>
        <v>0</v>
      </c>
      <c r="G252" s="718">
        <f>IF(ISERROR(VLOOKUP(Table1[[#This Row],[Compte]],'Annexe 5 - CGAFE'!A:D,4,FALSE))=FALSE,VLOOKUP(Table1[[#This Row],[Compte]],'Annexe 5 - CGAFE'!A:D,4,FALSE),0)</f>
        <v>0</v>
      </c>
      <c r="H252" s="624">
        <f>IF(ISERROR(VLOOKUP(Table1[[#This Row],[Compte]],'Annexe 6 - CNG'!A:D,4,FALSE))=FALSE,VLOOKUP(Table1[[#This Row],[Compte]],'Annexe 6 - CNG'!A:D,4,FALSE),0)</f>
        <v>13654.24</v>
      </c>
      <c r="I252" s="624">
        <f>IF(ISERROR(VLOOKUP(Table1[[#This Row],[Compte]],'Annexe 7 - CNR'!A:D,4,FALSE))=FALSE,VLOOKUP(Table1[[#This Row],[Compte]],'Annexe 7 - CNR'!A:D,4,FALSE),0)</f>
        <v>0</v>
      </c>
      <c r="J252" s="624">
        <f>Table1[[#This Row],[2019 - hors invest]]-Table1[[#This Row],[Annexe 4]]-Table1[[#This Row],[Annexe 5]]-Table1[[#This Row],[Annexe 6]]-Table1[[#This Row],[Annexe 7]]</f>
        <v>0</v>
      </c>
    </row>
    <row r="253" spans="1:10">
      <c r="A253" s="596">
        <v>663003</v>
      </c>
      <c r="B253" s="596" t="s">
        <v>250</v>
      </c>
      <c r="C253" s="624">
        <v>31715.83</v>
      </c>
      <c r="D253" s="624">
        <v>0</v>
      </c>
      <c r="E253" s="624">
        <f>Table1[[#This Row],[Charges 2019]]-D253</f>
        <v>31715.83</v>
      </c>
      <c r="F253" s="624">
        <f>IF(ISERROR(VLOOKUP(Table1[[#This Row],[Compte]],#REF!,4,FALSE))=FALSE,VLOOKUP(Table1[[#This Row],[Compte]],#REF!,4,FALSE),0)</f>
        <v>0</v>
      </c>
      <c r="G253" s="718">
        <f>IF(ISERROR(VLOOKUP(Table1[[#This Row],[Compte]],'Annexe 5 - CGAFE'!A:D,4,FALSE))=FALSE,VLOOKUP(Table1[[#This Row],[Compte]],'Annexe 5 - CGAFE'!A:D,4,FALSE),0)</f>
        <v>0</v>
      </c>
      <c r="H253" s="624">
        <f>IF(ISERROR(VLOOKUP(Table1[[#This Row],[Compte]],'Annexe 6 - CNG'!A:D,4,FALSE))=FALSE,VLOOKUP(Table1[[#This Row],[Compte]],'Annexe 6 - CNG'!A:D,4,FALSE),0)</f>
        <v>31715.83</v>
      </c>
      <c r="I253" s="624">
        <f>IF(ISERROR(VLOOKUP(Table1[[#This Row],[Compte]],'Annexe 7 - CNR'!A:D,4,FALSE))=FALSE,VLOOKUP(Table1[[#This Row],[Compte]],'Annexe 7 - CNR'!A:D,4,FALSE),0)</f>
        <v>0</v>
      </c>
      <c r="J253" s="624">
        <f>Table1[[#This Row],[2019 - hors invest]]-Table1[[#This Row],[Annexe 4]]-Table1[[#This Row],[Annexe 5]]-Table1[[#This Row],[Annexe 6]]-Table1[[#This Row],[Annexe 7]]</f>
        <v>0</v>
      </c>
    </row>
    <row r="254" spans="1:10">
      <c r="A254" s="596">
        <v>664001</v>
      </c>
      <c r="B254" s="596" t="s">
        <v>259</v>
      </c>
      <c r="C254" s="624">
        <v>0</v>
      </c>
      <c r="D254" s="624">
        <v>0</v>
      </c>
      <c r="E254" s="624">
        <f>Table1[[#This Row],[Charges 2019]]-D254</f>
        <v>0</v>
      </c>
      <c r="F254" s="624">
        <f>IF(ISERROR(VLOOKUP(Table1[[#This Row],[Compte]],#REF!,4,FALSE))=FALSE,VLOOKUP(Table1[[#This Row],[Compte]],#REF!,4,FALSE),0)</f>
        <v>0</v>
      </c>
      <c r="G254" s="718">
        <f>IF(ISERROR(VLOOKUP(Table1[[#This Row],[Compte]],'Annexe 5 - CGAFE'!A:D,4,FALSE))=FALSE,VLOOKUP(Table1[[#This Row],[Compte]],'Annexe 5 - CGAFE'!A:D,4,FALSE),0)</f>
        <v>0</v>
      </c>
      <c r="H254" s="624">
        <f>IF(ISERROR(VLOOKUP(Table1[[#This Row],[Compte]],'Annexe 6 - CNG'!A:D,4,FALSE))=FALSE,VLOOKUP(Table1[[#This Row],[Compte]],'Annexe 6 - CNG'!A:D,4,FALSE),0)</f>
        <v>0</v>
      </c>
      <c r="I254" s="624">
        <f>IF(ISERROR(VLOOKUP(Table1[[#This Row],[Compte]],'Annexe 7 - CNR'!A:D,4,FALSE))=FALSE,VLOOKUP(Table1[[#This Row],[Compte]],'Annexe 7 - CNR'!A:D,4,FALSE),0)</f>
        <v>0</v>
      </c>
      <c r="J254" s="624">
        <f>Table1[[#This Row],[2019 - hors invest]]-Table1[[#This Row],[Annexe 4]]-Table1[[#This Row],[Annexe 5]]-Table1[[#This Row],[Annexe 6]]-Table1[[#This Row],[Annexe 7]]</f>
        <v>0</v>
      </c>
    </row>
    <row r="255" spans="1:10">
      <c r="A255" s="596">
        <v>664002</v>
      </c>
      <c r="B255" s="596" t="s">
        <v>418</v>
      </c>
      <c r="C255" s="624">
        <v>2423918.65</v>
      </c>
      <c r="D255" s="624">
        <v>0</v>
      </c>
      <c r="E255" s="624">
        <f>Table1[[#This Row],[Charges 2019]]-D255</f>
        <v>2423918.65</v>
      </c>
      <c r="F255" s="624">
        <f>IF(ISERROR(VLOOKUP(Table1[[#This Row],[Compte]],#REF!,4,FALSE))=FALSE,VLOOKUP(Table1[[#This Row],[Compte]],#REF!,4,FALSE),0)</f>
        <v>0</v>
      </c>
      <c r="G255" s="718">
        <f>IF(ISERROR(VLOOKUP(Table1[[#This Row],[Compte]],'Annexe 5 - CGAFE'!A:D,4,FALSE))=FALSE,VLOOKUP(Table1[[#This Row],[Compte]],'Annexe 5 - CGAFE'!A:D,4,FALSE),0)</f>
        <v>0</v>
      </c>
      <c r="H255" s="624">
        <f>IF(ISERROR(VLOOKUP(Table1[[#This Row],[Compte]],'Annexe 6 - CNG'!A:D,4,FALSE))=FALSE,VLOOKUP(Table1[[#This Row],[Compte]],'Annexe 6 - CNG'!A:D,4,FALSE),0)</f>
        <v>2423918.65</v>
      </c>
      <c r="I255" s="624">
        <f>IF(ISERROR(VLOOKUP(Table1[[#This Row],[Compte]],'Annexe 7 - CNR'!A:D,4,FALSE))=FALSE,VLOOKUP(Table1[[#This Row],[Compte]],'Annexe 7 - CNR'!A:D,4,FALSE),0)</f>
        <v>0</v>
      </c>
      <c r="J255" s="624">
        <f>Table1[[#This Row],[2019 - hors invest]]-Table1[[#This Row],[Annexe 4]]-Table1[[#This Row],[Annexe 5]]-Table1[[#This Row],[Annexe 6]]-Table1[[#This Row],[Annexe 7]]</f>
        <v>0</v>
      </c>
    </row>
    <row r="256" spans="1:10">
      <c r="A256" s="596">
        <v>692106</v>
      </c>
      <c r="B256" s="596" t="s">
        <v>419</v>
      </c>
      <c r="C256" s="624">
        <v>10913008.68</v>
      </c>
      <c r="D256" s="624">
        <v>0</v>
      </c>
      <c r="E256" s="624">
        <f>Table1[[#This Row],[Charges 2019]]-D256</f>
        <v>10913008.68</v>
      </c>
      <c r="F256" s="624">
        <f>IF(ISERROR(VLOOKUP(Table1[[#This Row],[Compte]],#REF!,4,FALSE))=FALSE,VLOOKUP(Table1[[#This Row],[Compte]],#REF!,4,FALSE),0)</f>
        <v>0</v>
      </c>
      <c r="G256" s="718">
        <f>IF(ISERROR(VLOOKUP(Table1[[#This Row],[Compte]],'Annexe 5 - CGAFE'!A:D,4,FALSE))=FALSE,VLOOKUP(Table1[[#This Row],[Compte]],'Annexe 5 - CGAFE'!A:D,4,FALSE),0)</f>
        <v>0</v>
      </c>
      <c r="H256" s="624">
        <f>IF(ISERROR(VLOOKUP(Table1[[#This Row],[Compte]],'Annexe 6 - CNG'!A:D,4,FALSE))=FALSE,VLOOKUP(Table1[[#This Row],[Compte]],'Annexe 6 - CNG'!A:D,4,FALSE),0)</f>
        <v>0</v>
      </c>
      <c r="I256" s="624">
        <f>IF(ISERROR(VLOOKUP(Table1[[#This Row],[Compte]],'Annexe 7 - CNR'!A:D,4,FALSE))=FALSE,VLOOKUP(Table1[[#This Row],[Compte]],'Annexe 7 - CNR'!A:D,4,FALSE),0)</f>
        <v>10913008.68</v>
      </c>
      <c r="J256" s="624">
        <f>Table1[[#This Row],[2019 - hors invest]]-Table1[[#This Row],[Annexe 4]]-Table1[[#This Row],[Annexe 5]]-Table1[[#This Row],[Annexe 6]]-Table1[[#This Row],[Annexe 7]]</f>
        <v>0</v>
      </c>
    </row>
    <row r="257" spans="1:10">
      <c r="A257" s="623">
        <v>700011</v>
      </c>
      <c r="B257" s="623" t="s">
        <v>352</v>
      </c>
      <c r="C257" s="718">
        <v>-16373282.300000001</v>
      </c>
      <c r="D257" s="718">
        <v>0</v>
      </c>
      <c r="E257" s="624">
        <f>Table1[[#This Row],[Charges 2019]]-D257</f>
        <v>-16373282.300000001</v>
      </c>
      <c r="F257" s="624">
        <f>IF(ISERROR(VLOOKUP(Table1[[#This Row],[Compte]],#REF!,4,FALSE))=FALSE,VLOOKUP(Table1[[#This Row],[Compte]],#REF!,4,FALSE),0)</f>
        <v>0</v>
      </c>
      <c r="G257" s="718">
        <f>IF(ISERROR(VLOOKUP(Table1[[#This Row],[Compte]],'Annexe 5 - CGAFE'!A:D,4,FALSE))=FALSE,VLOOKUP(Table1[[#This Row],[Compte]],'Annexe 5 - CGAFE'!A:D,4,FALSE),0)</f>
        <v>0</v>
      </c>
      <c r="H257" s="624">
        <f>IF(ISERROR(VLOOKUP(Table1[[#This Row],[Compte]],'Annexe 6 - CNG'!A:D,4,FALSE))=FALSE,VLOOKUP(Table1[[#This Row],[Compte]],'Annexe 6 - CNG'!A:D,4,FALSE),0)</f>
        <v>0</v>
      </c>
      <c r="I257" s="624">
        <f>IF(ISERROR(VLOOKUP(Table1[[#This Row],[Compte]],'Annexe 7 - CNR'!A:D,4,FALSE))=FALSE,VLOOKUP(Table1[[#This Row],[Compte]],'Annexe 7 - CNR'!A:D,4,FALSE),0)</f>
        <v>0</v>
      </c>
      <c r="J257" s="624">
        <f>Table1[[#This Row],[2019 - hors invest]]-Table1[[#This Row],[Annexe 4]]-Table1[[#This Row],[Annexe 5]]-Table1[[#This Row],[Annexe 6]]-Table1[[#This Row],[Annexe 7]]</f>
        <v>-16373282.300000001</v>
      </c>
    </row>
    <row r="258" spans="1:10">
      <c r="A258" s="623">
        <v>700012</v>
      </c>
      <c r="B258" s="623" t="s">
        <v>353</v>
      </c>
      <c r="C258" s="718">
        <v>-22295292.98</v>
      </c>
      <c r="D258" s="718">
        <v>0</v>
      </c>
      <c r="E258" s="624">
        <f>Table1[[#This Row],[Charges 2019]]-D258</f>
        <v>-22295292.98</v>
      </c>
      <c r="F258" s="624">
        <f>IF(ISERROR(VLOOKUP(Table1[[#This Row],[Compte]],#REF!,4,FALSE))=FALSE,VLOOKUP(Table1[[#This Row],[Compte]],#REF!,4,FALSE),0)</f>
        <v>0</v>
      </c>
      <c r="G258" s="718">
        <f>IF(ISERROR(VLOOKUP(Table1[[#This Row],[Compte]],'Annexe 5 - CGAFE'!A:D,4,FALSE))=FALSE,VLOOKUP(Table1[[#This Row],[Compte]],'Annexe 5 - CGAFE'!A:D,4,FALSE),0)</f>
        <v>0</v>
      </c>
      <c r="H258" s="624">
        <f>IF(ISERROR(VLOOKUP(Table1[[#This Row],[Compte]],'Annexe 6 - CNG'!A:D,4,FALSE))=FALSE,VLOOKUP(Table1[[#This Row],[Compte]],'Annexe 6 - CNG'!A:D,4,FALSE),0)</f>
        <v>0</v>
      </c>
      <c r="I258" s="624">
        <f>IF(ISERROR(VLOOKUP(Table1[[#This Row],[Compte]],'Annexe 7 - CNR'!A:D,4,FALSE))=FALSE,VLOOKUP(Table1[[#This Row],[Compte]],'Annexe 7 - CNR'!A:D,4,FALSE),0)</f>
        <v>0</v>
      </c>
      <c r="J258" s="624">
        <f>Table1[[#This Row],[2019 - hors invest]]-Table1[[#This Row],[Annexe 4]]-Table1[[#This Row],[Annexe 5]]-Table1[[#This Row],[Annexe 6]]-Table1[[#This Row],[Annexe 7]]</f>
        <v>-22295292.98</v>
      </c>
    </row>
    <row r="259" spans="1:10">
      <c r="A259" s="623">
        <v>700021</v>
      </c>
      <c r="B259" s="623" t="s">
        <v>354</v>
      </c>
      <c r="C259" s="718">
        <v>-4794911.12</v>
      </c>
      <c r="D259" s="718">
        <v>0</v>
      </c>
      <c r="E259" s="624">
        <f>Table1[[#This Row],[Charges 2019]]-D259</f>
        <v>-4794911.12</v>
      </c>
      <c r="F259" s="624">
        <f>IF(ISERROR(VLOOKUP(Table1[[#This Row],[Compte]],#REF!,4,FALSE))=FALSE,VLOOKUP(Table1[[#This Row],[Compte]],#REF!,4,FALSE),0)</f>
        <v>0</v>
      </c>
      <c r="G259" s="718">
        <f>IF(ISERROR(VLOOKUP(Table1[[#This Row],[Compte]],'Annexe 5 - CGAFE'!A:D,4,FALSE))=FALSE,VLOOKUP(Table1[[#This Row],[Compte]],'Annexe 5 - CGAFE'!A:D,4,FALSE),0)</f>
        <v>0</v>
      </c>
      <c r="H259" s="624">
        <f>IF(ISERROR(VLOOKUP(Table1[[#This Row],[Compte]],'Annexe 6 - CNG'!A:D,4,FALSE))=FALSE,VLOOKUP(Table1[[#This Row],[Compte]],'Annexe 6 - CNG'!A:D,4,FALSE),0)</f>
        <v>0</v>
      </c>
      <c r="I259" s="624">
        <f>IF(ISERROR(VLOOKUP(Table1[[#This Row],[Compte]],'Annexe 7 - CNR'!A:D,4,FALSE))=FALSE,VLOOKUP(Table1[[#This Row],[Compte]],'Annexe 7 - CNR'!A:D,4,FALSE),0)</f>
        <v>0</v>
      </c>
      <c r="J259" s="624">
        <f>Table1[[#This Row],[2019 - hors invest]]-Table1[[#This Row],[Annexe 4]]-Table1[[#This Row],[Annexe 5]]-Table1[[#This Row],[Annexe 6]]-Table1[[#This Row],[Annexe 7]]</f>
        <v>-4794911.12</v>
      </c>
    </row>
    <row r="260" spans="1:10">
      <c r="A260" s="623">
        <v>700100</v>
      </c>
      <c r="B260" s="623" t="s">
        <v>355</v>
      </c>
      <c r="C260" s="718">
        <v>-2276833.86</v>
      </c>
      <c r="D260" s="718"/>
      <c r="E260" s="624">
        <f>Table1[[#This Row],[Charges 2019]]-D260</f>
        <v>-2276833.86</v>
      </c>
      <c r="F260" s="624">
        <f>IF(ISERROR(VLOOKUP(Table1[[#This Row],[Compte]],#REF!,4,FALSE))=FALSE,VLOOKUP(Table1[[#This Row],[Compte]],#REF!,4,FALSE),0)</f>
        <v>0</v>
      </c>
      <c r="G260" s="718">
        <f>IF(ISERROR(VLOOKUP(Table1[[#This Row],[Compte]],'Annexe 5 - CGAFE'!A:D,4,FALSE))=FALSE,VLOOKUP(Table1[[#This Row],[Compte]],'Annexe 5 - CGAFE'!A:D,4,FALSE),0)</f>
        <v>0</v>
      </c>
      <c r="H260" s="624">
        <f>IF(ISERROR(VLOOKUP(Table1[[#This Row],[Compte]],'Annexe 6 - CNG'!A:D,4,FALSE))=FALSE,VLOOKUP(Table1[[#This Row],[Compte]],'Annexe 6 - CNG'!A:D,4,FALSE),0)</f>
        <v>0</v>
      </c>
      <c r="I260" s="624">
        <f>IF(ISERROR(VLOOKUP(Table1[[#This Row],[Compte]],'Annexe 7 - CNR'!A:D,4,FALSE))=FALSE,VLOOKUP(Table1[[#This Row],[Compte]],'Annexe 7 - CNR'!A:D,4,FALSE),0)</f>
        <v>0</v>
      </c>
      <c r="J260" s="624">
        <f>Table1[[#This Row],[2019 - hors invest]]-Table1[[#This Row],[Annexe 4]]-Table1[[#This Row],[Annexe 5]]-Table1[[#This Row],[Annexe 6]]-Table1[[#This Row],[Annexe 7]]</f>
        <v>-2276833.86</v>
      </c>
    </row>
    <row r="261" spans="1:10">
      <c r="A261" s="623">
        <v>700102</v>
      </c>
      <c r="B261" s="623" t="s">
        <v>356</v>
      </c>
      <c r="C261" s="718">
        <v>-114251072.97</v>
      </c>
      <c r="D261" s="718"/>
      <c r="E261" s="624">
        <f>Table1[[#This Row],[Charges 2019]]-D261</f>
        <v>-114251072.97</v>
      </c>
      <c r="F261" s="624">
        <f>IF(ISERROR(VLOOKUP(Table1[[#This Row],[Compte]],#REF!,4,FALSE))=FALSE,VLOOKUP(Table1[[#This Row],[Compte]],#REF!,4,FALSE),0)</f>
        <v>0</v>
      </c>
      <c r="G261" s="718">
        <f>IF(ISERROR(VLOOKUP(Table1[[#This Row],[Compte]],'Annexe 5 - CGAFE'!A:D,4,FALSE))=FALSE,VLOOKUP(Table1[[#This Row],[Compte]],'Annexe 5 - CGAFE'!A:D,4,FALSE),0)</f>
        <v>0</v>
      </c>
      <c r="H261" s="624">
        <f>IF(ISERROR(VLOOKUP(Table1[[#This Row],[Compte]],'Annexe 6 - CNG'!A:D,4,FALSE))=FALSE,VLOOKUP(Table1[[#This Row],[Compte]],'Annexe 6 - CNG'!A:D,4,FALSE),0)</f>
        <v>0</v>
      </c>
      <c r="I261" s="624">
        <f>IF(ISERROR(VLOOKUP(Table1[[#This Row],[Compte]],'Annexe 7 - CNR'!A:D,4,FALSE))=FALSE,VLOOKUP(Table1[[#This Row],[Compte]],'Annexe 7 - CNR'!A:D,4,FALSE),0)</f>
        <v>0</v>
      </c>
      <c r="J261" s="624">
        <f>Table1[[#This Row],[2019 - hors invest]]-Table1[[#This Row],[Annexe 4]]-Table1[[#This Row],[Annexe 5]]-Table1[[#This Row],[Annexe 6]]-Table1[[#This Row],[Annexe 7]]</f>
        <v>-114251072.97</v>
      </c>
    </row>
    <row r="262" spans="1:10">
      <c r="A262" s="623">
        <v>700103</v>
      </c>
      <c r="B262" s="623" t="s">
        <v>357</v>
      </c>
      <c r="C262" s="718">
        <v>-6858881.71</v>
      </c>
      <c r="D262" s="718"/>
      <c r="E262" s="624">
        <f>Table1[[#This Row],[Charges 2019]]-D262</f>
        <v>-6858881.71</v>
      </c>
      <c r="F262" s="624">
        <f>IF(ISERROR(VLOOKUP(Table1[[#This Row],[Compte]],#REF!,4,FALSE))=FALSE,VLOOKUP(Table1[[#This Row],[Compte]],#REF!,4,FALSE),0)</f>
        <v>0</v>
      </c>
      <c r="G262" s="718">
        <f>IF(ISERROR(VLOOKUP(Table1[[#This Row],[Compte]],'Annexe 5 - CGAFE'!A:D,4,FALSE))=FALSE,VLOOKUP(Table1[[#This Row],[Compte]],'Annexe 5 - CGAFE'!A:D,4,FALSE),0)</f>
        <v>0</v>
      </c>
      <c r="H262" s="624">
        <f>IF(ISERROR(VLOOKUP(Table1[[#This Row],[Compte]],'Annexe 6 - CNG'!A:D,4,FALSE))=FALSE,VLOOKUP(Table1[[#This Row],[Compte]],'Annexe 6 - CNG'!A:D,4,FALSE),0)</f>
        <v>0</v>
      </c>
      <c r="I262" s="624">
        <f>IF(ISERROR(VLOOKUP(Table1[[#This Row],[Compte]],'Annexe 7 - CNR'!A:D,4,FALSE))=FALSE,VLOOKUP(Table1[[#This Row],[Compte]],'Annexe 7 - CNR'!A:D,4,FALSE),0)</f>
        <v>0</v>
      </c>
      <c r="J262" s="624">
        <f>Table1[[#This Row],[2019 - hors invest]]-Table1[[#This Row],[Annexe 4]]-Table1[[#This Row],[Annexe 5]]-Table1[[#This Row],[Annexe 6]]-Table1[[#This Row],[Annexe 7]]</f>
        <v>-6858881.71</v>
      </c>
    </row>
    <row r="263" spans="1:10">
      <c r="A263" s="623">
        <v>700104</v>
      </c>
      <c r="B263" s="623" t="s">
        <v>358</v>
      </c>
      <c r="C263" s="718">
        <v>-5953580.9299999997</v>
      </c>
      <c r="D263" s="718"/>
      <c r="E263" s="624">
        <f>Table1[[#This Row],[Charges 2019]]-D263</f>
        <v>-5953580.9299999997</v>
      </c>
      <c r="F263" s="624">
        <f>IF(ISERROR(VLOOKUP(Table1[[#This Row],[Compte]],#REF!,4,FALSE))=FALSE,VLOOKUP(Table1[[#This Row],[Compte]],#REF!,4,FALSE),0)</f>
        <v>0</v>
      </c>
      <c r="G263" s="718">
        <f>IF(ISERROR(VLOOKUP(Table1[[#This Row],[Compte]],'Annexe 5 - CGAFE'!A:D,4,FALSE))=FALSE,VLOOKUP(Table1[[#This Row],[Compte]],'Annexe 5 - CGAFE'!A:D,4,FALSE),0)</f>
        <v>0</v>
      </c>
      <c r="H263" s="624">
        <f>IF(ISERROR(VLOOKUP(Table1[[#This Row],[Compte]],'Annexe 6 - CNG'!A:D,4,FALSE))=FALSE,VLOOKUP(Table1[[#This Row],[Compte]],'Annexe 6 - CNG'!A:D,4,FALSE),0)</f>
        <v>0</v>
      </c>
      <c r="I263" s="624">
        <f>IF(ISERROR(VLOOKUP(Table1[[#This Row],[Compte]],'Annexe 7 - CNR'!A:D,4,FALSE))=FALSE,VLOOKUP(Table1[[#This Row],[Compte]],'Annexe 7 - CNR'!A:D,4,FALSE),0)</f>
        <v>0</v>
      </c>
      <c r="J263" s="624">
        <f>Table1[[#This Row],[2019 - hors invest]]-Table1[[#This Row],[Annexe 4]]-Table1[[#This Row],[Annexe 5]]-Table1[[#This Row],[Annexe 6]]-Table1[[#This Row],[Annexe 7]]</f>
        <v>-5953580.9299999997</v>
      </c>
    </row>
    <row r="264" spans="1:10">
      <c r="A264" s="623">
        <v>700105</v>
      </c>
      <c r="B264" s="623" t="s">
        <v>359</v>
      </c>
      <c r="C264" s="718">
        <v>-803070.35</v>
      </c>
      <c r="D264" s="718"/>
      <c r="E264" s="624">
        <f>Table1[[#This Row],[Charges 2019]]-D264</f>
        <v>-803070.35</v>
      </c>
      <c r="F264" s="624">
        <f>IF(ISERROR(VLOOKUP(Table1[[#This Row],[Compte]],#REF!,4,FALSE))=FALSE,VLOOKUP(Table1[[#This Row],[Compte]],#REF!,4,FALSE),0)</f>
        <v>0</v>
      </c>
      <c r="G264" s="718">
        <f>IF(ISERROR(VLOOKUP(Table1[[#This Row],[Compte]],'Annexe 5 - CGAFE'!A:D,4,FALSE))=FALSE,VLOOKUP(Table1[[#This Row],[Compte]],'Annexe 5 - CGAFE'!A:D,4,FALSE),0)</f>
        <v>0</v>
      </c>
      <c r="H264" s="624">
        <f>IF(ISERROR(VLOOKUP(Table1[[#This Row],[Compte]],'Annexe 6 - CNG'!A:D,4,FALSE))=FALSE,VLOOKUP(Table1[[#This Row],[Compte]],'Annexe 6 - CNG'!A:D,4,FALSE),0)</f>
        <v>0</v>
      </c>
      <c r="I264" s="624">
        <f>IF(ISERROR(VLOOKUP(Table1[[#This Row],[Compte]],'Annexe 7 - CNR'!A:D,4,FALSE))=FALSE,VLOOKUP(Table1[[#This Row],[Compte]],'Annexe 7 - CNR'!A:D,4,FALSE),0)</f>
        <v>0</v>
      </c>
      <c r="J264" s="624">
        <f>Table1[[#This Row],[2019 - hors invest]]-Table1[[#This Row],[Annexe 4]]-Table1[[#This Row],[Annexe 5]]-Table1[[#This Row],[Annexe 6]]-Table1[[#This Row],[Annexe 7]]</f>
        <v>-803070.35</v>
      </c>
    </row>
    <row r="265" spans="1:10">
      <c r="A265" s="623">
        <v>700106</v>
      </c>
      <c r="B265" s="623" t="s">
        <v>360</v>
      </c>
      <c r="C265" s="718">
        <v>-59630104.82</v>
      </c>
      <c r="D265" s="718"/>
      <c r="E265" s="624">
        <f>Table1[[#This Row],[Charges 2019]]-D265</f>
        <v>-59630104.82</v>
      </c>
      <c r="F265" s="624">
        <f>IF(ISERROR(VLOOKUP(Table1[[#This Row],[Compte]],#REF!,4,FALSE))=FALSE,VLOOKUP(Table1[[#This Row],[Compte]],#REF!,4,FALSE),0)</f>
        <v>0</v>
      </c>
      <c r="G265" s="718">
        <f>IF(ISERROR(VLOOKUP(Table1[[#This Row],[Compte]],'Annexe 5 - CGAFE'!A:D,4,FALSE))=FALSE,VLOOKUP(Table1[[#This Row],[Compte]],'Annexe 5 - CGAFE'!A:D,4,FALSE),0)</f>
        <v>0</v>
      </c>
      <c r="H265" s="624">
        <f>IF(ISERROR(VLOOKUP(Table1[[#This Row],[Compte]],'Annexe 6 - CNG'!A:D,4,FALSE))=FALSE,VLOOKUP(Table1[[#This Row],[Compte]],'Annexe 6 - CNG'!A:D,4,FALSE),0)</f>
        <v>0</v>
      </c>
      <c r="I265" s="624">
        <f>IF(ISERROR(VLOOKUP(Table1[[#This Row],[Compte]],'Annexe 7 - CNR'!A:D,4,FALSE))=FALSE,VLOOKUP(Table1[[#This Row],[Compte]],'Annexe 7 - CNR'!A:D,4,FALSE),0)</f>
        <v>0</v>
      </c>
      <c r="J265" s="624">
        <f>Table1[[#This Row],[2019 - hors invest]]-Table1[[#This Row],[Annexe 4]]-Table1[[#This Row],[Annexe 5]]-Table1[[#This Row],[Annexe 6]]-Table1[[#This Row],[Annexe 7]]</f>
        <v>-59630104.82</v>
      </c>
    </row>
    <row r="266" spans="1:10">
      <c r="A266" s="623">
        <v>700107</v>
      </c>
      <c r="B266" s="623" t="s">
        <v>361</v>
      </c>
      <c r="C266" s="718">
        <v>-32400322.09</v>
      </c>
      <c r="D266" s="718"/>
      <c r="E266" s="624">
        <f>Table1[[#This Row],[Charges 2019]]-D266</f>
        <v>-32400322.09</v>
      </c>
      <c r="F266" s="624">
        <f>IF(ISERROR(VLOOKUP(Table1[[#This Row],[Compte]],#REF!,4,FALSE))=FALSE,VLOOKUP(Table1[[#This Row],[Compte]],#REF!,4,FALSE),0)</f>
        <v>0</v>
      </c>
      <c r="G266" s="718">
        <f>IF(ISERROR(VLOOKUP(Table1[[#This Row],[Compte]],'Annexe 5 - CGAFE'!A:D,4,FALSE))=FALSE,VLOOKUP(Table1[[#This Row],[Compte]],'Annexe 5 - CGAFE'!A:D,4,FALSE),0)</f>
        <v>0</v>
      </c>
      <c r="H266" s="624">
        <f>IF(ISERROR(VLOOKUP(Table1[[#This Row],[Compte]],'Annexe 6 - CNG'!A:D,4,FALSE))=FALSE,VLOOKUP(Table1[[#This Row],[Compte]],'Annexe 6 - CNG'!A:D,4,FALSE),0)</f>
        <v>0</v>
      </c>
      <c r="I266" s="624">
        <f>IF(ISERROR(VLOOKUP(Table1[[#This Row],[Compte]],'Annexe 7 - CNR'!A:D,4,FALSE))=FALSE,VLOOKUP(Table1[[#This Row],[Compte]],'Annexe 7 - CNR'!A:D,4,FALSE),0)</f>
        <v>0</v>
      </c>
      <c r="J266" s="624">
        <f>Table1[[#This Row],[2019 - hors invest]]-Table1[[#This Row],[Annexe 4]]-Table1[[#This Row],[Annexe 5]]-Table1[[#This Row],[Annexe 6]]-Table1[[#This Row],[Annexe 7]]</f>
        <v>-32400322.09</v>
      </c>
    </row>
    <row r="267" spans="1:10">
      <c r="A267" s="623">
        <v>705001</v>
      </c>
      <c r="B267" s="623" t="s">
        <v>362</v>
      </c>
      <c r="C267" s="718">
        <v>-4133.2700000000004</v>
      </c>
      <c r="D267" s="718"/>
      <c r="E267" s="624">
        <f>Table1[[#This Row],[Charges 2019]]-D267</f>
        <v>-4133.2700000000004</v>
      </c>
      <c r="F267" s="624">
        <f>IF(ISERROR(VLOOKUP(Table1[[#This Row],[Compte]],#REF!,4,FALSE))=FALSE,VLOOKUP(Table1[[#This Row],[Compte]],#REF!,4,FALSE),0)</f>
        <v>0</v>
      </c>
      <c r="G267" s="718">
        <f>IF(ISERROR(VLOOKUP(Table1[[#This Row],[Compte]],'Annexe 5 - CGAFE'!A:D,4,FALSE))=FALSE,VLOOKUP(Table1[[#This Row],[Compte]],'Annexe 5 - CGAFE'!A:D,4,FALSE),0)</f>
        <v>0</v>
      </c>
      <c r="H267" s="624">
        <f>IF(ISERROR(VLOOKUP(Table1[[#This Row],[Compte]],'Annexe 6 - CNG'!A:D,4,FALSE))=FALSE,VLOOKUP(Table1[[#This Row],[Compte]],'Annexe 6 - CNG'!A:D,4,FALSE),0)</f>
        <v>0</v>
      </c>
      <c r="I267" s="624">
        <f>IF(ISERROR(VLOOKUP(Table1[[#This Row],[Compte]],'Annexe 7 - CNR'!A:D,4,FALSE))=FALSE,VLOOKUP(Table1[[#This Row],[Compte]],'Annexe 7 - CNR'!A:D,4,FALSE),0)</f>
        <v>0</v>
      </c>
      <c r="J267" s="624">
        <f>Table1[[#This Row],[2019 - hors invest]]-Table1[[#This Row],[Annexe 4]]-Table1[[#This Row],[Annexe 5]]-Table1[[#This Row],[Annexe 6]]-Table1[[#This Row],[Annexe 7]]</f>
        <v>-4133.2700000000004</v>
      </c>
    </row>
    <row r="268" spans="1:10">
      <c r="A268" s="623">
        <v>705002</v>
      </c>
      <c r="B268" s="623" t="s">
        <v>363</v>
      </c>
      <c r="C268" s="718">
        <v>-5306.77</v>
      </c>
      <c r="D268" s="718"/>
      <c r="E268" s="624">
        <f>Table1[[#This Row],[Charges 2019]]-D268</f>
        <v>-5306.77</v>
      </c>
      <c r="F268" s="624">
        <f>IF(ISERROR(VLOOKUP(Table1[[#This Row],[Compte]],#REF!,4,FALSE))=FALSE,VLOOKUP(Table1[[#This Row],[Compte]],#REF!,4,FALSE),0)</f>
        <v>0</v>
      </c>
      <c r="G268" s="718">
        <f>IF(ISERROR(VLOOKUP(Table1[[#This Row],[Compte]],'Annexe 5 - CGAFE'!A:D,4,FALSE))=FALSE,VLOOKUP(Table1[[#This Row],[Compte]],'Annexe 5 - CGAFE'!A:D,4,FALSE),0)</f>
        <v>0</v>
      </c>
      <c r="H268" s="624">
        <f>IF(ISERROR(VLOOKUP(Table1[[#This Row],[Compte]],'Annexe 6 - CNG'!A:D,4,FALSE))=FALSE,VLOOKUP(Table1[[#This Row],[Compte]],'Annexe 6 - CNG'!A:D,4,FALSE),0)</f>
        <v>0</v>
      </c>
      <c r="I268" s="624">
        <f>IF(ISERROR(VLOOKUP(Table1[[#This Row],[Compte]],'Annexe 7 - CNR'!A:D,4,FALSE))=FALSE,VLOOKUP(Table1[[#This Row],[Compte]],'Annexe 7 - CNR'!A:D,4,FALSE),0)</f>
        <v>0</v>
      </c>
      <c r="J268" s="624">
        <f>Table1[[#This Row],[2019 - hors invest]]-Table1[[#This Row],[Annexe 4]]-Table1[[#This Row],[Annexe 5]]-Table1[[#This Row],[Annexe 6]]-Table1[[#This Row],[Annexe 7]]</f>
        <v>-5306.77</v>
      </c>
    </row>
    <row r="269" spans="1:10">
      <c r="A269" s="623">
        <v>705005</v>
      </c>
      <c r="B269" s="623" t="s">
        <v>363</v>
      </c>
      <c r="C269" s="718">
        <v>-640170.44999999995</v>
      </c>
      <c r="D269" s="718"/>
      <c r="E269" s="624">
        <f>Table1[[#This Row],[Charges 2019]]-D269</f>
        <v>-640170.44999999995</v>
      </c>
      <c r="F269" s="624">
        <f>IF(ISERROR(VLOOKUP(Table1[[#This Row],[Compte]],#REF!,4,FALSE))=FALSE,VLOOKUP(Table1[[#This Row],[Compte]],#REF!,4,FALSE),0)</f>
        <v>0</v>
      </c>
      <c r="G269" s="718">
        <f>IF(ISERROR(VLOOKUP(Table1[[#This Row],[Compte]],'Annexe 5 - CGAFE'!A:D,4,FALSE))=FALSE,VLOOKUP(Table1[[#This Row],[Compte]],'Annexe 5 - CGAFE'!A:D,4,FALSE),0)</f>
        <v>0</v>
      </c>
      <c r="H269" s="624">
        <f>IF(ISERROR(VLOOKUP(Table1[[#This Row],[Compte]],'Annexe 6 - CNG'!A:D,4,FALSE))=FALSE,VLOOKUP(Table1[[#This Row],[Compte]],'Annexe 6 - CNG'!A:D,4,FALSE),0)</f>
        <v>0</v>
      </c>
      <c r="I269" s="624">
        <f>IF(ISERROR(VLOOKUP(Table1[[#This Row],[Compte]],'Annexe 7 - CNR'!A:D,4,FALSE))=FALSE,VLOOKUP(Table1[[#This Row],[Compte]],'Annexe 7 - CNR'!A:D,4,FALSE),0)</f>
        <v>0</v>
      </c>
      <c r="J269" s="624">
        <f>Table1[[#This Row],[2019 - hors invest]]-Table1[[#This Row],[Annexe 4]]-Table1[[#This Row],[Annexe 5]]-Table1[[#This Row],[Annexe 6]]-Table1[[#This Row],[Annexe 7]]</f>
        <v>-640170.44999999995</v>
      </c>
    </row>
    <row r="270" spans="1:10">
      <c r="A270" s="623">
        <v>705006</v>
      </c>
      <c r="B270" s="623" t="s">
        <v>363</v>
      </c>
      <c r="C270" s="718">
        <v>0</v>
      </c>
      <c r="D270" s="718"/>
      <c r="E270" s="624">
        <f>Table1[[#This Row],[Charges 2019]]-D270</f>
        <v>0</v>
      </c>
      <c r="F270" s="624">
        <f>IF(ISERROR(VLOOKUP(Table1[[#This Row],[Compte]],#REF!,4,FALSE))=FALSE,VLOOKUP(Table1[[#This Row],[Compte]],#REF!,4,FALSE),0)</f>
        <v>0</v>
      </c>
      <c r="G270" s="718">
        <f>IF(ISERROR(VLOOKUP(Table1[[#This Row],[Compte]],'Annexe 5 - CGAFE'!A:D,4,FALSE))=FALSE,VLOOKUP(Table1[[#This Row],[Compte]],'Annexe 5 - CGAFE'!A:D,4,FALSE),0)</f>
        <v>0</v>
      </c>
      <c r="H270" s="624">
        <f>IF(ISERROR(VLOOKUP(Table1[[#This Row],[Compte]],'Annexe 6 - CNG'!A:D,4,FALSE))=FALSE,VLOOKUP(Table1[[#This Row],[Compte]],'Annexe 6 - CNG'!A:D,4,FALSE),0)</f>
        <v>0</v>
      </c>
      <c r="I270" s="624">
        <f>IF(ISERROR(VLOOKUP(Table1[[#This Row],[Compte]],'Annexe 7 - CNR'!A:D,4,FALSE))=FALSE,VLOOKUP(Table1[[#This Row],[Compte]],'Annexe 7 - CNR'!A:D,4,FALSE),0)</f>
        <v>0</v>
      </c>
      <c r="J270" s="624">
        <f>Table1[[#This Row],[2019 - hors invest]]-Table1[[#This Row],[Annexe 4]]-Table1[[#This Row],[Annexe 5]]-Table1[[#This Row],[Annexe 6]]-Table1[[#This Row],[Annexe 7]]</f>
        <v>0</v>
      </c>
    </row>
    <row r="271" spans="1:10">
      <c r="A271" s="623">
        <v>705400</v>
      </c>
      <c r="B271" s="623" t="s">
        <v>364</v>
      </c>
      <c r="C271" s="718">
        <v>513455.35999999999</v>
      </c>
      <c r="D271" s="718"/>
      <c r="E271" s="624">
        <f>Table1[[#This Row],[Charges 2019]]-D271</f>
        <v>513455.35999999999</v>
      </c>
      <c r="F271" s="624">
        <f>IF(ISERROR(VLOOKUP(Table1[[#This Row],[Compte]],#REF!,4,FALSE))=FALSE,VLOOKUP(Table1[[#This Row],[Compte]],#REF!,4,FALSE),0)</f>
        <v>0</v>
      </c>
      <c r="G271" s="718">
        <f>IF(ISERROR(VLOOKUP(Table1[[#This Row],[Compte]],'Annexe 5 - CGAFE'!A:D,4,FALSE))=FALSE,VLOOKUP(Table1[[#This Row],[Compte]],'Annexe 5 - CGAFE'!A:D,4,FALSE),0)</f>
        <v>0</v>
      </c>
      <c r="H271" s="624">
        <f>IF(ISERROR(VLOOKUP(Table1[[#This Row],[Compte]],'Annexe 6 - CNG'!A:D,4,FALSE))=FALSE,VLOOKUP(Table1[[#This Row],[Compte]],'Annexe 6 - CNG'!A:D,4,FALSE),0)</f>
        <v>0</v>
      </c>
      <c r="I271" s="624">
        <f>IF(ISERROR(VLOOKUP(Table1[[#This Row],[Compte]],'Annexe 7 - CNR'!A:D,4,FALSE))=FALSE,VLOOKUP(Table1[[#This Row],[Compte]],'Annexe 7 - CNR'!A:D,4,FALSE),0)</f>
        <v>0</v>
      </c>
      <c r="J271" s="624">
        <f>Table1[[#This Row],[2019 - hors invest]]-Table1[[#This Row],[Annexe 4]]-Table1[[#This Row],[Annexe 5]]-Table1[[#This Row],[Annexe 6]]-Table1[[#This Row],[Annexe 7]]</f>
        <v>513455.35999999999</v>
      </c>
    </row>
    <row r="272" spans="1:10">
      <c r="A272" s="623">
        <v>705410</v>
      </c>
      <c r="B272" s="623" t="s">
        <v>365</v>
      </c>
      <c r="C272" s="718">
        <v>7614130.25</v>
      </c>
      <c r="D272" s="718"/>
      <c r="E272" s="624">
        <f>Table1[[#This Row],[Charges 2019]]-D272</f>
        <v>7614130.25</v>
      </c>
      <c r="F272" s="624">
        <f>IF(ISERROR(VLOOKUP(Table1[[#This Row],[Compte]],#REF!,4,FALSE))=FALSE,VLOOKUP(Table1[[#This Row],[Compte]],#REF!,4,FALSE),0)</f>
        <v>0</v>
      </c>
      <c r="G272" s="718">
        <f>IF(ISERROR(VLOOKUP(Table1[[#This Row],[Compte]],'Annexe 5 - CGAFE'!A:D,4,FALSE))=FALSE,VLOOKUP(Table1[[#This Row],[Compte]],'Annexe 5 - CGAFE'!A:D,4,FALSE),0)</f>
        <v>0</v>
      </c>
      <c r="H272" s="624">
        <f>IF(ISERROR(VLOOKUP(Table1[[#This Row],[Compte]],'Annexe 6 - CNG'!A:D,4,FALSE))=FALSE,VLOOKUP(Table1[[#This Row],[Compte]],'Annexe 6 - CNG'!A:D,4,FALSE),0)</f>
        <v>0</v>
      </c>
      <c r="I272" s="624">
        <f>IF(ISERROR(VLOOKUP(Table1[[#This Row],[Compte]],'Annexe 7 - CNR'!A:D,4,FALSE))=FALSE,VLOOKUP(Table1[[#This Row],[Compte]],'Annexe 7 - CNR'!A:D,4,FALSE),0)</f>
        <v>0</v>
      </c>
      <c r="J272" s="624">
        <f>Table1[[#This Row],[2019 - hors invest]]-Table1[[#This Row],[Annexe 4]]-Table1[[#This Row],[Annexe 5]]-Table1[[#This Row],[Annexe 6]]-Table1[[#This Row],[Annexe 7]]</f>
        <v>7614130.25</v>
      </c>
    </row>
    <row r="273" spans="1:10">
      <c r="A273" s="623">
        <v>705420</v>
      </c>
      <c r="B273" s="623" t="s">
        <v>366</v>
      </c>
      <c r="C273" s="718">
        <v>-1401579.94</v>
      </c>
      <c r="D273" s="718"/>
      <c r="E273" s="624">
        <f>Table1[[#This Row],[Charges 2019]]-D273</f>
        <v>-1401579.94</v>
      </c>
      <c r="F273" s="624">
        <f>IF(ISERROR(VLOOKUP(Table1[[#This Row],[Compte]],#REF!,4,FALSE))=FALSE,VLOOKUP(Table1[[#This Row],[Compte]],#REF!,4,FALSE),0)</f>
        <v>0</v>
      </c>
      <c r="G273" s="718">
        <f>IF(ISERROR(VLOOKUP(Table1[[#This Row],[Compte]],'Annexe 5 - CGAFE'!A:D,4,FALSE))=FALSE,VLOOKUP(Table1[[#This Row],[Compte]],'Annexe 5 - CGAFE'!A:D,4,FALSE),0)</f>
        <v>0</v>
      </c>
      <c r="H273" s="624">
        <f>IF(ISERROR(VLOOKUP(Table1[[#This Row],[Compte]],'Annexe 6 - CNG'!A:D,4,FALSE))=FALSE,VLOOKUP(Table1[[#This Row],[Compte]],'Annexe 6 - CNG'!A:D,4,FALSE),0)</f>
        <v>0</v>
      </c>
      <c r="I273" s="624">
        <f>IF(ISERROR(VLOOKUP(Table1[[#This Row],[Compte]],'Annexe 7 - CNR'!A:D,4,FALSE))=FALSE,VLOOKUP(Table1[[#This Row],[Compte]],'Annexe 7 - CNR'!A:D,4,FALSE),0)</f>
        <v>0</v>
      </c>
      <c r="J273" s="624">
        <f>Table1[[#This Row],[2019 - hors invest]]-Table1[[#This Row],[Annexe 4]]-Table1[[#This Row],[Annexe 5]]-Table1[[#This Row],[Annexe 6]]-Table1[[#This Row],[Annexe 7]]</f>
        <v>-1401579.94</v>
      </c>
    </row>
    <row r="274" spans="1:10">
      <c r="A274" s="623">
        <v>706010</v>
      </c>
      <c r="B274" s="623" t="s">
        <v>367</v>
      </c>
      <c r="C274" s="718">
        <v>0</v>
      </c>
      <c r="D274" s="718"/>
      <c r="E274" s="624">
        <f>Table1[[#This Row],[Charges 2019]]-D274</f>
        <v>0</v>
      </c>
      <c r="F274" s="624">
        <f>IF(ISERROR(VLOOKUP(Table1[[#This Row],[Compte]],#REF!,4,FALSE))=FALSE,VLOOKUP(Table1[[#This Row],[Compte]],#REF!,4,FALSE),0)</f>
        <v>0</v>
      </c>
      <c r="G274" s="718">
        <f>IF(ISERROR(VLOOKUP(Table1[[#This Row],[Compte]],'Annexe 5 - CGAFE'!A:D,4,FALSE))=FALSE,VLOOKUP(Table1[[#This Row],[Compte]],'Annexe 5 - CGAFE'!A:D,4,FALSE),0)</f>
        <v>0</v>
      </c>
      <c r="H274" s="624">
        <f>IF(ISERROR(VLOOKUP(Table1[[#This Row],[Compte]],'Annexe 6 - CNG'!A:D,4,FALSE))=FALSE,VLOOKUP(Table1[[#This Row],[Compte]],'Annexe 6 - CNG'!A:D,4,FALSE),0)</f>
        <v>0</v>
      </c>
      <c r="I274" s="624">
        <f>IF(ISERROR(VLOOKUP(Table1[[#This Row],[Compte]],'Annexe 7 - CNR'!A:D,4,FALSE))=FALSE,VLOOKUP(Table1[[#This Row],[Compte]],'Annexe 7 - CNR'!A:D,4,FALSE),0)</f>
        <v>0</v>
      </c>
      <c r="J274" s="624">
        <f>Table1[[#This Row],[2019 - hors invest]]-Table1[[#This Row],[Annexe 4]]-Table1[[#This Row],[Annexe 5]]-Table1[[#This Row],[Annexe 6]]-Table1[[#This Row],[Annexe 7]]</f>
        <v>0</v>
      </c>
    </row>
    <row r="275" spans="1:10">
      <c r="A275" s="623">
        <v>706020</v>
      </c>
      <c r="B275" s="623" t="s">
        <v>368</v>
      </c>
      <c r="C275" s="718">
        <v>0</v>
      </c>
      <c r="D275" s="718"/>
      <c r="E275" s="624">
        <f>Table1[[#This Row],[Charges 2019]]-D275</f>
        <v>0</v>
      </c>
      <c r="F275" s="624">
        <f>IF(ISERROR(VLOOKUP(Table1[[#This Row],[Compte]],#REF!,4,FALSE))=FALSE,VLOOKUP(Table1[[#This Row],[Compte]],#REF!,4,FALSE),0)</f>
        <v>0</v>
      </c>
      <c r="G275" s="718">
        <f>IF(ISERROR(VLOOKUP(Table1[[#This Row],[Compte]],'Annexe 5 - CGAFE'!A:D,4,FALSE))=FALSE,VLOOKUP(Table1[[#This Row],[Compte]],'Annexe 5 - CGAFE'!A:D,4,FALSE),0)</f>
        <v>0</v>
      </c>
      <c r="H275" s="624">
        <f>IF(ISERROR(VLOOKUP(Table1[[#This Row],[Compte]],'Annexe 6 - CNG'!A:D,4,FALSE))=FALSE,VLOOKUP(Table1[[#This Row],[Compte]],'Annexe 6 - CNG'!A:D,4,FALSE),0)</f>
        <v>0</v>
      </c>
      <c r="I275" s="624">
        <f>IF(ISERROR(VLOOKUP(Table1[[#This Row],[Compte]],'Annexe 7 - CNR'!A:D,4,FALSE))=FALSE,VLOOKUP(Table1[[#This Row],[Compte]],'Annexe 7 - CNR'!A:D,4,FALSE),0)</f>
        <v>0</v>
      </c>
      <c r="J275" s="624">
        <f>Table1[[#This Row],[2019 - hors invest]]-Table1[[#This Row],[Annexe 4]]-Table1[[#This Row],[Annexe 5]]-Table1[[#This Row],[Annexe 6]]-Table1[[#This Row],[Annexe 7]]</f>
        <v>0</v>
      </c>
    </row>
    <row r="276" spans="1:10">
      <c r="A276" s="623">
        <v>706030</v>
      </c>
      <c r="B276" s="623" t="s">
        <v>368</v>
      </c>
      <c r="C276" s="718">
        <v>-45010.54</v>
      </c>
      <c r="D276" s="718"/>
      <c r="E276" s="624">
        <f>Table1[[#This Row],[Charges 2019]]-D276</f>
        <v>-45010.54</v>
      </c>
      <c r="F276" s="624">
        <f>IF(ISERROR(VLOOKUP(Table1[[#This Row],[Compte]],#REF!,4,FALSE))=FALSE,VLOOKUP(Table1[[#This Row],[Compte]],#REF!,4,FALSE),0)</f>
        <v>0</v>
      </c>
      <c r="G276" s="718">
        <f>IF(ISERROR(VLOOKUP(Table1[[#This Row],[Compte]],'Annexe 5 - CGAFE'!A:D,4,FALSE))=FALSE,VLOOKUP(Table1[[#This Row],[Compte]],'Annexe 5 - CGAFE'!A:D,4,FALSE),0)</f>
        <v>0</v>
      </c>
      <c r="H276" s="624">
        <f>IF(ISERROR(VLOOKUP(Table1[[#This Row],[Compte]],'Annexe 6 - CNG'!A:D,4,FALSE))=FALSE,VLOOKUP(Table1[[#This Row],[Compte]],'Annexe 6 - CNG'!A:D,4,FALSE),0)</f>
        <v>0</v>
      </c>
      <c r="I276" s="624">
        <f>IF(ISERROR(VLOOKUP(Table1[[#This Row],[Compte]],'Annexe 7 - CNR'!A:D,4,FALSE))=FALSE,VLOOKUP(Table1[[#This Row],[Compte]],'Annexe 7 - CNR'!A:D,4,FALSE),0)</f>
        <v>0</v>
      </c>
      <c r="J276" s="624">
        <f>Table1[[#This Row],[2019 - hors invest]]-Table1[[#This Row],[Annexe 4]]-Table1[[#This Row],[Annexe 5]]-Table1[[#This Row],[Annexe 6]]-Table1[[#This Row],[Annexe 7]]</f>
        <v>-45010.54</v>
      </c>
    </row>
    <row r="277" spans="1:10">
      <c r="A277" s="623">
        <v>706040</v>
      </c>
      <c r="B277" s="623" t="s">
        <v>369</v>
      </c>
      <c r="C277" s="718">
        <v>0</v>
      </c>
      <c r="D277" s="718"/>
      <c r="E277" s="624">
        <f>Table1[[#This Row],[Charges 2019]]-D277</f>
        <v>0</v>
      </c>
      <c r="F277" s="624">
        <f>IF(ISERROR(VLOOKUP(Table1[[#This Row],[Compte]],#REF!,4,FALSE))=FALSE,VLOOKUP(Table1[[#This Row],[Compte]],#REF!,4,FALSE),0)</f>
        <v>0</v>
      </c>
      <c r="G277" s="718">
        <f>IF(ISERROR(VLOOKUP(Table1[[#This Row],[Compte]],'Annexe 5 - CGAFE'!A:D,4,FALSE))=FALSE,VLOOKUP(Table1[[#This Row],[Compte]],'Annexe 5 - CGAFE'!A:D,4,FALSE),0)</f>
        <v>0</v>
      </c>
      <c r="H277" s="624">
        <f>IF(ISERROR(VLOOKUP(Table1[[#This Row],[Compte]],'Annexe 6 - CNG'!A:D,4,FALSE))=FALSE,VLOOKUP(Table1[[#This Row],[Compte]],'Annexe 6 - CNG'!A:D,4,FALSE),0)</f>
        <v>0</v>
      </c>
      <c r="I277" s="624">
        <f>IF(ISERROR(VLOOKUP(Table1[[#This Row],[Compte]],'Annexe 7 - CNR'!A:D,4,FALSE))=FALSE,VLOOKUP(Table1[[#This Row],[Compte]],'Annexe 7 - CNR'!A:D,4,FALSE),0)</f>
        <v>0</v>
      </c>
      <c r="J277" s="624">
        <f>Table1[[#This Row],[2019 - hors invest]]-Table1[[#This Row],[Annexe 4]]-Table1[[#This Row],[Annexe 5]]-Table1[[#This Row],[Annexe 6]]-Table1[[#This Row],[Annexe 7]]</f>
        <v>0</v>
      </c>
    </row>
    <row r="278" spans="1:10">
      <c r="A278" s="623">
        <v>706400</v>
      </c>
      <c r="B278" s="623" t="s">
        <v>370</v>
      </c>
      <c r="C278" s="718">
        <v>-8964852.4399999995</v>
      </c>
      <c r="D278" s="718"/>
      <c r="E278" s="624">
        <f>Table1[[#This Row],[Charges 2019]]-D278</f>
        <v>-8964852.4399999995</v>
      </c>
      <c r="F278" s="624">
        <f>IF(ISERROR(VLOOKUP(Table1[[#This Row],[Compte]],#REF!,4,FALSE))=FALSE,VLOOKUP(Table1[[#This Row],[Compte]],#REF!,4,FALSE),0)</f>
        <v>0</v>
      </c>
      <c r="G278" s="718">
        <f>IF(ISERROR(VLOOKUP(Table1[[#This Row],[Compte]],'Annexe 5 - CGAFE'!A:D,4,FALSE))=FALSE,VLOOKUP(Table1[[#This Row],[Compte]],'Annexe 5 - CGAFE'!A:D,4,FALSE),0)</f>
        <v>0</v>
      </c>
      <c r="H278" s="624">
        <f>IF(ISERROR(VLOOKUP(Table1[[#This Row],[Compte]],'Annexe 6 - CNG'!A:D,4,FALSE))=FALSE,VLOOKUP(Table1[[#This Row],[Compte]],'Annexe 6 - CNG'!A:D,4,FALSE),0)</f>
        <v>0</v>
      </c>
      <c r="I278" s="624">
        <f>IF(ISERROR(VLOOKUP(Table1[[#This Row],[Compte]],'Annexe 7 - CNR'!A:D,4,FALSE))=FALSE,VLOOKUP(Table1[[#This Row],[Compte]],'Annexe 7 - CNR'!A:D,4,FALSE),0)</f>
        <v>0</v>
      </c>
      <c r="J278" s="624">
        <f>Table1[[#This Row],[2019 - hors invest]]-Table1[[#This Row],[Annexe 4]]-Table1[[#This Row],[Annexe 5]]-Table1[[#This Row],[Annexe 6]]-Table1[[#This Row],[Annexe 7]]</f>
        <v>-8964852.4399999995</v>
      </c>
    </row>
    <row r="279" spans="1:10">
      <c r="A279" s="623">
        <v>707001</v>
      </c>
      <c r="B279" s="623" t="s">
        <v>371</v>
      </c>
      <c r="C279" s="718">
        <v>-174150.65</v>
      </c>
      <c r="D279" s="718"/>
      <c r="E279" s="624">
        <f>Table1[[#This Row],[Charges 2019]]-D279</f>
        <v>-174150.65</v>
      </c>
      <c r="F279" s="624">
        <f>IF(ISERROR(VLOOKUP(Table1[[#This Row],[Compte]],#REF!,4,FALSE))=FALSE,VLOOKUP(Table1[[#This Row],[Compte]],#REF!,4,FALSE),0)</f>
        <v>0</v>
      </c>
      <c r="G279" s="718">
        <f>IF(ISERROR(VLOOKUP(Table1[[#This Row],[Compte]],'Annexe 5 - CGAFE'!A:D,4,FALSE))=FALSE,VLOOKUP(Table1[[#This Row],[Compte]],'Annexe 5 - CGAFE'!A:D,4,FALSE),0)</f>
        <v>0</v>
      </c>
      <c r="H279" s="624">
        <f>IF(ISERROR(VLOOKUP(Table1[[#This Row],[Compte]],'Annexe 6 - CNG'!A:D,4,FALSE))=FALSE,VLOOKUP(Table1[[#This Row],[Compte]],'Annexe 6 - CNG'!A:D,4,FALSE),0)</f>
        <v>0</v>
      </c>
      <c r="I279" s="624">
        <f>IF(ISERROR(VLOOKUP(Table1[[#This Row],[Compte]],'Annexe 7 - CNR'!A:D,4,FALSE))=FALSE,VLOOKUP(Table1[[#This Row],[Compte]],'Annexe 7 - CNR'!A:D,4,FALSE),0)</f>
        <v>0</v>
      </c>
      <c r="J279" s="624">
        <f>Table1[[#This Row],[2019 - hors invest]]-Table1[[#This Row],[Annexe 4]]-Table1[[#This Row],[Annexe 5]]-Table1[[#This Row],[Annexe 6]]-Table1[[#This Row],[Annexe 7]]</f>
        <v>-174150.65</v>
      </c>
    </row>
    <row r="280" spans="1:10">
      <c r="A280" s="623">
        <v>707002</v>
      </c>
      <c r="B280" s="623" t="s">
        <v>372</v>
      </c>
      <c r="C280" s="718">
        <v>-1766103.49</v>
      </c>
      <c r="D280" s="718"/>
      <c r="E280" s="624">
        <f>Table1[[#This Row],[Charges 2019]]-D280</f>
        <v>-1766103.49</v>
      </c>
      <c r="F280" s="624">
        <f>IF(ISERROR(VLOOKUP(Table1[[#This Row],[Compte]],#REF!,4,FALSE))=FALSE,VLOOKUP(Table1[[#This Row],[Compte]],#REF!,4,FALSE),0)</f>
        <v>0</v>
      </c>
      <c r="G280" s="718">
        <f>IF(ISERROR(VLOOKUP(Table1[[#This Row],[Compte]],'Annexe 5 - CGAFE'!A:D,4,FALSE))=FALSE,VLOOKUP(Table1[[#This Row],[Compte]],'Annexe 5 - CGAFE'!A:D,4,FALSE),0)</f>
        <v>0</v>
      </c>
      <c r="H280" s="624">
        <f>IF(ISERROR(VLOOKUP(Table1[[#This Row],[Compte]],'Annexe 6 - CNG'!A:D,4,FALSE))=FALSE,VLOOKUP(Table1[[#This Row],[Compte]],'Annexe 6 - CNG'!A:D,4,FALSE),0)</f>
        <v>0</v>
      </c>
      <c r="I280" s="624">
        <f>IF(ISERROR(VLOOKUP(Table1[[#This Row],[Compte]],'Annexe 7 - CNR'!A:D,4,FALSE))=FALSE,VLOOKUP(Table1[[#This Row],[Compte]],'Annexe 7 - CNR'!A:D,4,FALSE),0)</f>
        <v>0</v>
      </c>
      <c r="J280" s="624">
        <f>Table1[[#This Row],[2019 - hors invest]]-Table1[[#This Row],[Annexe 4]]-Table1[[#This Row],[Annexe 5]]-Table1[[#This Row],[Annexe 6]]-Table1[[#This Row],[Annexe 7]]</f>
        <v>-1766103.49</v>
      </c>
    </row>
    <row r="281" spans="1:10">
      <c r="A281" s="623">
        <v>707003</v>
      </c>
      <c r="B281" s="623" t="s">
        <v>373</v>
      </c>
      <c r="C281" s="718">
        <v>-8944.0499999999993</v>
      </c>
      <c r="D281" s="718"/>
      <c r="E281" s="624">
        <f>Table1[[#This Row],[Charges 2019]]-D281</f>
        <v>-8944.0499999999993</v>
      </c>
      <c r="F281" s="624">
        <f>IF(ISERROR(VLOOKUP(Table1[[#This Row],[Compte]],#REF!,4,FALSE))=FALSE,VLOOKUP(Table1[[#This Row],[Compte]],#REF!,4,FALSE),0)</f>
        <v>0</v>
      </c>
      <c r="G281" s="718">
        <f>IF(ISERROR(VLOOKUP(Table1[[#This Row],[Compte]],'Annexe 5 - CGAFE'!A:D,4,FALSE))=FALSE,VLOOKUP(Table1[[#This Row],[Compte]],'Annexe 5 - CGAFE'!A:D,4,FALSE),0)</f>
        <v>0</v>
      </c>
      <c r="H281" s="624">
        <f>IF(ISERROR(VLOOKUP(Table1[[#This Row],[Compte]],'Annexe 6 - CNG'!A:D,4,FALSE))=FALSE,VLOOKUP(Table1[[#This Row],[Compte]],'Annexe 6 - CNG'!A:D,4,FALSE),0)</f>
        <v>0</v>
      </c>
      <c r="I281" s="624">
        <f>IF(ISERROR(VLOOKUP(Table1[[#This Row],[Compte]],'Annexe 7 - CNR'!A:D,4,FALSE))=FALSE,VLOOKUP(Table1[[#This Row],[Compte]],'Annexe 7 - CNR'!A:D,4,FALSE),0)</f>
        <v>0</v>
      </c>
      <c r="J281" s="624">
        <f>Table1[[#This Row],[2019 - hors invest]]-Table1[[#This Row],[Annexe 4]]-Table1[[#This Row],[Annexe 5]]-Table1[[#This Row],[Annexe 6]]-Table1[[#This Row],[Annexe 7]]</f>
        <v>-8944.0499999999993</v>
      </c>
    </row>
    <row r="282" spans="1:10">
      <c r="A282" s="623">
        <v>712001</v>
      </c>
      <c r="B282" s="623" t="s">
        <v>374</v>
      </c>
      <c r="C282" s="718">
        <v>-115489.93</v>
      </c>
      <c r="D282" s="718"/>
      <c r="E282" s="624">
        <f>Table1[[#This Row],[Charges 2019]]-D282</f>
        <v>-115489.93</v>
      </c>
      <c r="F282" s="624">
        <f>IF(ISERROR(VLOOKUP(Table1[[#This Row],[Compte]],#REF!,4,FALSE))=FALSE,VLOOKUP(Table1[[#This Row],[Compte]],#REF!,4,FALSE),0)</f>
        <v>0</v>
      </c>
      <c r="G282" s="718">
        <f>IF(ISERROR(VLOOKUP(Table1[[#This Row],[Compte]],'Annexe 5 - CGAFE'!A:D,4,FALSE))=FALSE,VLOOKUP(Table1[[#This Row],[Compte]],'Annexe 5 - CGAFE'!A:D,4,FALSE),0)</f>
        <v>0</v>
      </c>
      <c r="H282" s="624">
        <f>IF(ISERROR(VLOOKUP(Table1[[#This Row],[Compte]],'Annexe 6 - CNG'!A:D,4,FALSE))=FALSE,VLOOKUP(Table1[[#This Row],[Compte]],'Annexe 6 - CNG'!A:D,4,FALSE),0)</f>
        <v>0</v>
      </c>
      <c r="I282" s="624">
        <f>IF(ISERROR(VLOOKUP(Table1[[#This Row],[Compte]],'Annexe 7 - CNR'!A:D,4,FALSE))=FALSE,VLOOKUP(Table1[[#This Row],[Compte]],'Annexe 7 - CNR'!A:D,4,FALSE),0)</f>
        <v>0</v>
      </c>
      <c r="J282" s="624">
        <f>Table1[[#This Row],[2019 - hors invest]]-Table1[[#This Row],[Annexe 4]]-Table1[[#This Row],[Annexe 5]]-Table1[[#This Row],[Annexe 6]]-Table1[[#This Row],[Annexe 7]]</f>
        <v>-115489.93</v>
      </c>
    </row>
    <row r="283" spans="1:10">
      <c r="A283" s="623">
        <v>717001</v>
      </c>
      <c r="B283" s="623" t="s">
        <v>375</v>
      </c>
      <c r="C283" s="718">
        <v>12711.75</v>
      </c>
      <c r="D283" s="718"/>
      <c r="E283" s="624">
        <f>Table1[[#This Row],[Charges 2019]]-D283</f>
        <v>12711.75</v>
      </c>
      <c r="F283" s="624">
        <f>IF(ISERROR(VLOOKUP(Table1[[#This Row],[Compte]],#REF!,4,FALSE))=FALSE,VLOOKUP(Table1[[#This Row],[Compte]],#REF!,4,FALSE),0)</f>
        <v>0</v>
      </c>
      <c r="G283" s="718">
        <f>IF(ISERROR(VLOOKUP(Table1[[#This Row],[Compte]],'Annexe 5 - CGAFE'!A:D,4,FALSE))=FALSE,VLOOKUP(Table1[[#This Row],[Compte]],'Annexe 5 - CGAFE'!A:D,4,FALSE),0)</f>
        <v>0</v>
      </c>
      <c r="H283" s="624">
        <f>IF(ISERROR(VLOOKUP(Table1[[#This Row],[Compte]],'Annexe 6 - CNG'!A:D,4,FALSE))=FALSE,VLOOKUP(Table1[[#This Row],[Compte]],'Annexe 6 - CNG'!A:D,4,FALSE),0)</f>
        <v>0</v>
      </c>
      <c r="I283" s="624">
        <f>IF(ISERROR(VLOOKUP(Table1[[#This Row],[Compte]],'Annexe 7 - CNR'!A:D,4,FALSE))=FALSE,VLOOKUP(Table1[[#This Row],[Compte]],'Annexe 7 - CNR'!A:D,4,FALSE),0)</f>
        <v>0</v>
      </c>
      <c r="J283" s="624">
        <f>Table1[[#This Row],[2019 - hors invest]]-Table1[[#This Row],[Annexe 4]]-Table1[[#This Row],[Annexe 5]]-Table1[[#This Row],[Annexe 6]]-Table1[[#This Row],[Annexe 7]]</f>
        <v>12711.75</v>
      </c>
    </row>
    <row r="284" spans="1:10">
      <c r="A284" s="623">
        <v>721002</v>
      </c>
      <c r="B284" s="623" t="s">
        <v>376</v>
      </c>
      <c r="C284" s="718">
        <v>-1778559.63</v>
      </c>
      <c r="D284" s="718"/>
      <c r="E284" s="624">
        <f>Table1[[#This Row],[Charges 2019]]-D284</f>
        <v>-1778559.63</v>
      </c>
      <c r="F284" s="624">
        <f>IF(ISERROR(VLOOKUP(Table1[[#This Row],[Compte]],#REF!,4,FALSE))=FALSE,VLOOKUP(Table1[[#This Row],[Compte]],#REF!,4,FALSE),0)</f>
        <v>0</v>
      </c>
      <c r="G284" s="718">
        <f>IF(ISERROR(VLOOKUP(Table1[[#This Row],[Compte]],'Annexe 5 - CGAFE'!A:D,4,FALSE))=FALSE,VLOOKUP(Table1[[#This Row],[Compte]],'Annexe 5 - CGAFE'!A:D,4,FALSE),0)</f>
        <v>0</v>
      </c>
      <c r="H284" s="624">
        <f>IF(ISERROR(VLOOKUP(Table1[[#This Row],[Compte]],'Annexe 6 - CNG'!A:D,4,FALSE))=FALSE,VLOOKUP(Table1[[#This Row],[Compte]],'Annexe 6 - CNG'!A:D,4,FALSE),0)</f>
        <v>0</v>
      </c>
      <c r="I284" s="624">
        <f>IF(ISERROR(VLOOKUP(Table1[[#This Row],[Compte]],'Annexe 7 - CNR'!A:D,4,FALSE))=FALSE,VLOOKUP(Table1[[#This Row],[Compte]],'Annexe 7 - CNR'!A:D,4,FALSE),0)</f>
        <v>0</v>
      </c>
      <c r="J284" s="624">
        <f>Table1[[#This Row],[2019 - hors invest]]-Table1[[#This Row],[Annexe 4]]-Table1[[#This Row],[Annexe 5]]-Table1[[#This Row],[Annexe 6]]-Table1[[#This Row],[Annexe 7]]</f>
        <v>-1778559.63</v>
      </c>
    </row>
    <row r="285" spans="1:10">
      <c r="A285" s="623">
        <v>723001</v>
      </c>
      <c r="B285" s="623" t="s">
        <v>377</v>
      </c>
      <c r="C285" s="718">
        <v>26195542.370000001</v>
      </c>
      <c r="D285" s="718"/>
      <c r="E285" s="624">
        <f>Table1[[#This Row],[Charges 2019]]-D285</f>
        <v>26195542.370000001</v>
      </c>
      <c r="F285" s="624">
        <f>IF(ISERROR(VLOOKUP(Table1[[#This Row],[Compte]],#REF!,4,FALSE))=FALSE,VLOOKUP(Table1[[#This Row],[Compte]],#REF!,4,FALSE),0)</f>
        <v>0</v>
      </c>
      <c r="G285" s="718">
        <f>IF(ISERROR(VLOOKUP(Table1[[#This Row],[Compte]],'Annexe 5 - CGAFE'!A:D,4,FALSE))=FALSE,VLOOKUP(Table1[[#This Row],[Compte]],'Annexe 5 - CGAFE'!A:D,4,FALSE),0)</f>
        <v>0</v>
      </c>
      <c r="H285" s="624">
        <f>IF(ISERROR(VLOOKUP(Table1[[#This Row],[Compte]],'Annexe 6 - CNG'!A:D,4,FALSE))=FALSE,VLOOKUP(Table1[[#This Row],[Compte]],'Annexe 6 - CNG'!A:D,4,FALSE),0)</f>
        <v>0</v>
      </c>
      <c r="I285" s="624">
        <f>IF(ISERROR(VLOOKUP(Table1[[#This Row],[Compte]],'Annexe 7 - CNR'!A:D,4,FALSE))=FALSE,VLOOKUP(Table1[[#This Row],[Compte]],'Annexe 7 - CNR'!A:D,4,FALSE),0)</f>
        <v>0</v>
      </c>
      <c r="J285" s="624">
        <f>Table1[[#This Row],[2019 - hors invest]]-Table1[[#This Row],[Annexe 4]]-Table1[[#This Row],[Annexe 5]]-Table1[[#This Row],[Annexe 6]]-Table1[[#This Row],[Annexe 7]]</f>
        <v>26195542.370000001</v>
      </c>
    </row>
    <row r="286" spans="1:10">
      <c r="A286" s="623">
        <v>723002</v>
      </c>
      <c r="B286" s="623" t="s">
        <v>378</v>
      </c>
      <c r="C286" s="718">
        <v>62217.31</v>
      </c>
      <c r="D286" s="718"/>
      <c r="E286" s="624">
        <f>Table1[[#This Row],[Charges 2019]]-D286</f>
        <v>62217.31</v>
      </c>
      <c r="F286" s="624">
        <f>IF(ISERROR(VLOOKUP(Table1[[#This Row],[Compte]],#REF!,4,FALSE))=FALSE,VLOOKUP(Table1[[#This Row],[Compte]],#REF!,4,FALSE),0)</f>
        <v>0</v>
      </c>
      <c r="G286" s="718">
        <f>IF(ISERROR(VLOOKUP(Table1[[#This Row],[Compte]],'Annexe 5 - CGAFE'!A:D,4,FALSE))=FALSE,VLOOKUP(Table1[[#This Row],[Compte]],'Annexe 5 - CGAFE'!A:D,4,FALSE),0)</f>
        <v>0</v>
      </c>
      <c r="H286" s="624">
        <f>IF(ISERROR(VLOOKUP(Table1[[#This Row],[Compte]],'Annexe 6 - CNG'!A:D,4,FALSE))=FALSE,VLOOKUP(Table1[[#This Row],[Compte]],'Annexe 6 - CNG'!A:D,4,FALSE),0)</f>
        <v>0</v>
      </c>
      <c r="I286" s="624">
        <f>IF(ISERROR(VLOOKUP(Table1[[#This Row],[Compte]],'Annexe 7 - CNR'!A:D,4,FALSE))=FALSE,VLOOKUP(Table1[[#This Row],[Compte]],'Annexe 7 - CNR'!A:D,4,FALSE),0)</f>
        <v>0</v>
      </c>
      <c r="J286" s="624">
        <f>Table1[[#This Row],[2019 - hors invest]]-Table1[[#This Row],[Annexe 4]]-Table1[[#This Row],[Annexe 5]]-Table1[[#This Row],[Annexe 6]]-Table1[[#This Row],[Annexe 7]]</f>
        <v>62217.31</v>
      </c>
    </row>
    <row r="287" spans="1:10">
      <c r="A287" s="623">
        <v>724002</v>
      </c>
      <c r="B287" s="623" t="s">
        <v>379</v>
      </c>
      <c r="C287" s="718">
        <v>-135508626.19999999</v>
      </c>
      <c r="D287" s="718"/>
      <c r="E287" s="624">
        <f>Table1[[#This Row],[Charges 2019]]-D287</f>
        <v>-135508626.19999999</v>
      </c>
      <c r="F287" s="624">
        <f>IF(ISERROR(VLOOKUP(Table1[[#This Row],[Compte]],#REF!,4,FALSE))=FALSE,VLOOKUP(Table1[[#This Row],[Compte]],#REF!,4,FALSE),0)</f>
        <v>0</v>
      </c>
      <c r="G287" s="718">
        <f>IF(ISERROR(VLOOKUP(Table1[[#This Row],[Compte]],'Annexe 5 - CGAFE'!A:D,4,FALSE))=FALSE,VLOOKUP(Table1[[#This Row],[Compte]],'Annexe 5 - CGAFE'!A:D,4,FALSE),0)</f>
        <v>0</v>
      </c>
      <c r="H287" s="624">
        <f>IF(ISERROR(VLOOKUP(Table1[[#This Row],[Compte]],'Annexe 6 - CNG'!A:D,4,FALSE))=FALSE,VLOOKUP(Table1[[#This Row],[Compte]],'Annexe 6 - CNG'!A:D,4,FALSE),0)</f>
        <v>0</v>
      </c>
      <c r="I287" s="624">
        <f>IF(ISERROR(VLOOKUP(Table1[[#This Row],[Compte]],'Annexe 7 - CNR'!A:D,4,FALSE))=FALSE,VLOOKUP(Table1[[#This Row],[Compte]],'Annexe 7 - CNR'!A:D,4,FALSE),0)</f>
        <v>0</v>
      </c>
      <c r="J287" s="624">
        <f>Table1[[#This Row],[2019 - hors invest]]-Table1[[#This Row],[Annexe 4]]-Table1[[#This Row],[Annexe 5]]-Table1[[#This Row],[Annexe 6]]-Table1[[#This Row],[Annexe 7]]</f>
        <v>-135508626.19999999</v>
      </c>
    </row>
    <row r="288" spans="1:10">
      <c r="A288" s="623">
        <v>724100</v>
      </c>
      <c r="B288" s="623" t="s">
        <v>380</v>
      </c>
      <c r="C288" s="718">
        <v>-83051.12</v>
      </c>
      <c r="D288" s="718"/>
      <c r="E288" s="624">
        <f>Table1[[#This Row],[Charges 2019]]-D288</f>
        <v>-83051.12</v>
      </c>
      <c r="F288" s="624">
        <f>IF(ISERROR(VLOOKUP(Table1[[#This Row],[Compte]],#REF!,4,FALSE))=FALSE,VLOOKUP(Table1[[#This Row],[Compte]],#REF!,4,FALSE),0)</f>
        <v>0</v>
      </c>
      <c r="G288" s="718">
        <f>IF(ISERROR(VLOOKUP(Table1[[#This Row],[Compte]],'Annexe 5 - CGAFE'!A:D,4,FALSE))=FALSE,VLOOKUP(Table1[[#This Row],[Compte]],'Annexe 5 - CGAFE'!A:D,4,FALSE),0)</f>
        <v>0</v>
      </c>
      <c r="H288" s="624">
        <f>IF(ISERROR(VLOOKUP(Table1[[#This Row],[Compte]],'Annexe 6 - CNG'!A:D,4,FALSE))=FALSE,VLOOKUP(Table1[[#This Row],[Compte]],'Annexe 6 - CNG'!A:D,4,FALSE),0)</f>
        <v>0</v>
      </c>
      <c r="I288" s="624">
        <f>IF(ISERROR(VLOOKUP(Table1[[#This Row],[Compte]],'Annexe 7 - CNR'!A:D,4,FALSE))=FALSE,VLOOKUP(Table1[[#This Row],[Compte]],'Annexe 7 - CNR'!A:D,4,FALSE),0)</f>
        <v>0</v>
      </c>
      <c r="J288" s="624">
        <f>Table1[[#This Row],[2019 - hors invest]]-Table1[[#This Row],[Annexe 4]]-Table1[[#This Row],[Annexe 5]]-Table1[[#This Row],[Annexe 6]]-Table1[[#This Row],[Annexe 7]]</f>
        <v>-83051.12</v>
      </c>
    </row>
    <row r="289" spans="1:10">
      <c r="A289" s="623">
        <v>740001</v>
      </c>
      <c r="B289" s="623" t="s">
        <v>381</v>
      </c>
      <c r="C289" s="718">
        <v>-18501554.379999999</v>
      </c>
      <c r="D289" s="718"/>
      <c r="E289" s="624">
        <f>Table1[[#This Row],[Charges 2019]]-D289</f>
        <v>-18501554.379999999</v>
      </c>
      <c r="F289" s="624">
        <f>IF(ISERROR(VLOOKUP(Table1[[#This Row],[Compte]],#REF!,4,FALSE))=FALSE,VLOOKUP(Table1[[#This Row],[Compte]],#REF!,4,FALSE),0)</f>
        <v>0</v>
      </c>
      <c r="G289" s="718">
        <f>IF(ISERROR(VLOOKUP(Table1[[#This Row],[Compte]],'Annexe 5 - CGAFE'!A:D,4,FALSE))=FALSE,VLOOKUP(Table1[[#This Row],[Compte]],'Annexe 5 - CGAFE'!A:D,4,FALSE),0)</f>
        <v>0</v>
      </c>
      <c r="H289" s="624">
        <f>IF(ISERROR(VLOOKUP(Table1[[#This Row],[Compte]],'Annexe 6 - CNG'!A:D,4,FALSE))=FALSE,VLOOKUP(Table1[[#This Row],[Compte]],'Annexe 6 - CNG'!A:D,4,FALSE),0)</f>
        <v>0</v>
      </c>
      <c r="I289" s="624">
        <f>IF(ISERROR(VLOOKUP(Table1[[#This Row],[Compte]],'Annexe 7 - CNR'!A:D,4,FALSE))=FALSE,VLOOKUP(Table1[[#This Row],[Compte]],'Annexe 7 - CNR'!A:D,4,FALSE),0)</f>
        <v>0</v>
      </c>
      <c r="J289" s="624">
        <f>Table1[[#This Row],[2019 - hors invest]]-Table1[[#This Row],[Annexe 4]]-Table1[[#This Row],[Annexe 5]]-Table1[[#This Row],[Annexe 6]]-Table1[[#This Row],[Annexe 7]]</f>
        <v>-18501554.379999999</v>
      </c>
    </row>
    <row r="290" spans="1:10">
      <c r="A290" s="623">
        <v>740003</v>
      </c>
      <c r="B290" s="623" t="s">
        <v>382</v>
      </c>
      <c r="C290" s="718">
        <v>-125647.46</v>
      </c>
      <c r="D290" s="718"/>
      <c r="E290" s="624">
        <f>Table1[[#This Row],[Charges 2019]]-D290</f>
        <v>-125647.46</v>
      </c>
      <c r="F290" s="624">
        <f>IF(ISERROR(VLOOKUP(Table1[[#This Row],[Compte]],#REF!,4,FALSE))=FALSE,VLOOKUP(Table1[[#This Row],[Compte]],#REF!,4,FALSE),0)</f>
        <v>0</v>
      </c>
      <c r="G290" s="718">
        <f>IF(ISERROR(VLOOKUP(Table1[[#This Row],[Compte]],'Annexe 5 - CGAFE'!A:D,4,FALSE))=FALSE,VLOOKUP(Table1[[#This Row],[Compte]],'Annexe 5 - CGAFE'!A:D,4,FALSE),0)</f>
        <v>0</v>
      </c>
      <c r="H290" s="624">
        <f>IF(ISERROR(VLOOKUP(Table1[[#This Row],[Compte]],'Annexe 6 - CNG'!A:D,4,FALSE))=FALSE,VLOOKUP(Table1[[#This Row],[Compte]],'Annexe 6 - CNG'!A:D,4,FALSE),0)</f>
        <v>0</v>
      </c>
      <c r="I290" s="624">
        <f>IF(ISERROR(VLOOKUP(Table1[[#This Row],[Compte]],'Annexe 7 - CNR'!A:D,4,FALSE))=FALSE,VLOOKUP(Table1[[#This Row],[Compte]],'Annexe 7 - CNR'!A:D,4,FALSE),0)</f>
        <v>0</v>
      </c>
      <c r="J290" s="624">
        <f>Table1[[#This Row],[2019 - hors invest]]-Table1[[#This Row],[Annexe 4]]-Table1[[#This Row],[Annexe 5]]-Table1[[#This Row],[Annexe 6]]-Table1[[#This Row],[Annexe 7]]</f>
        <v>-125647.46</v>
      </c>
    </row>
    <row r="291" spans="1:10">
      <c r="A291" s="623">
        <v>746001</v>
      </c>
      <c r="B291" s="623" t="s">
        <v>383</v>
      </c>
      <c r="C291" s="718">
        <v>-4680.5600000000004</v>
      </c>
      <c r="D291" s="718"/>
      <c r="E291" s="624">
        <f>Table1[[#This Row],[Charges 2019]]-D291</f>
        <v>-4680.5600000000004</v>
      </c>
      <c r="F291" s="624">
        <f>IF(ISERROR(VLOOKUP(Table1[[#This Row],[Compte]],#REF!,4,FALSE))=FALSE,VLOOKUP(Table1[[#This Row],[Compte]],#REF!,4,FALSE),0)</f>
        <v>0</v>
      </c>
      <c r="G291" s="718">
        <f>IF(ISERROR(VLOOKUP(Table1[[#This Row],[Compte]],'Annexe 5 - CGAFE'!A:D,4,FALSE))=FALSE,VLOOKUP(Table1[[#This Row],[Compte]],'Annexe 5 - CGAFE'!A:D,4,FALSE),0)</f>
        <v>0</v>
      </c>
      <c r="H291" s="624">
        <f>IF(ISERROR(VLOOKUP(Table1[[#This Row],[Compte]],'Annexe 6 - CNG'!A:D,4,FALSE))=FALSE,VLOOKUP(Table1[[#This Row],[Compte]],'Annexe 6 - CNG'!A:D,4,FALSE),0)</f>
        <v>0</v>
      </c>
      <c r="I291" s="624">
        <f>IF(ISERROR(VLOOKUP(Table1[[#This Row],[Compte]],'Annexe 7 - CNR'!A:D,4,FALSE))=FALSE,VLOOKUP(Table1[[#This Row],[Compte]],'Annexe 7 - CNR'!A:D,4,FALSE),0)</f>
        <v>0</v>
      </c>
      <c r="J291" s="624">
        <f>Table1[[#This Row],[2019 - hors invest]]-Table1[[#This Row],[Annexe 4]]-Table1[[#This Row],[Annexe 5]]-Table1[[#This Row],[Annexe 6]]-Table1[[#This Row],[Annexe 7]]</f>
        <v>-4680.5600000000004</v>
      </c>
    </row>
    <row r="292" spans="1:10">
      <c r="A292" s="623">
        <v>746003</v>
      </c>
      <c r="B292" s="623" t="s">
        <v>384</v>
      </c>
      <c r="C292" s="718">
        <v>-119227.14</v>
      </c>
      <c r="D292" s="718"/>
      <c r="E292" s="624">
        <f>Table1[[#This Row],[Charges 2019]]-D292</f>
        <v>-119227.14</v>
      </c>
      <c r="F292" s="624">
        <f>IF(ISERROR(VLOOKUP(Table1[[#This Row],[Compte]],#REF!,4,FALSE))=FALSE,VLOOKUP(Table1[[#This Row],[Compte]],#REF!,4,FALSE),0)</f>
        <v>0</v>
      </c>
      <c r="G292" s="718">
        <f>IF(ISERROR(VLOOKUP(Table1[[#This Row],[Compte]],'Annexe 5 - CGAFE'!A:D,4,FALSE))=FALSE,VLOOKUP(Table1[[#This Row],[Compte]],'Annexe 5 - CGAFE'!A:D,4,FALSE),0)</f>
        <v>0</v>
      </c>
      <c r="H292" s="624">
        <f>IF(ISERROR(VLOOKUP(Table1[[#This Row],[Compte]],'Annexe 6 - CNG'!A:D,4,FALSE))=FALSE,VLOOKUP(Table1[[#This Row],[Compte]],'Annexe 6 - CNG'!A:D,4,FALSE),0)</f>
        <v>0</v>
      </c>
      <c r="I292" s="624">
        <f>IF(ISERROR(VLOOKUP(Table1[[#This Row],[Compte]],'Annexe 7 - CNR'!A:D,4,FALSE))=FALSE,VLOOKUP(Table1[[#This Row],[Compte]],'Annexe 7 - CNR'!A:D,4,FALSE),0)</f>
        <v>0</v>
      </c>
      <c r="J292" s="624">
        <f>Table1[[#This Row],[2019 - hors invest]]-Table1[[#This Row],[Annexe 4]]-Table1[[#This Row],[Annexe 5]]-Table1[[#This Row],[Annexe 6]]-Table1[[#This Row],[Annexe 7]]</f>
        <v>-119227.14</v>
      </c>
    </row>
    <row r="293" spans="1:10">
      <c r="A293" s="623">
        <v>746005</v>
      </c>
      <c r="B293" s="623" t="s">
        <v>385</v>
      </c>
      <c r="C293" s="718">
        <v>-5136.6499999999996</v>
      </c>
      <c r="D293" s="718"/>
      <c r="E293" s="624">
        <f>Table1[[#This Row],[Charges 2019]]-D293</f>
        <v>-5136.6499999999996</v>
      </c>
      <c r="F293" s="624">
        <f>IF(ISERROR(VLOOKUP(Table1[[#This Row],[Compte]],#REF!,4,FALSE))=FALSE,VLOOKUP(Table1[[#This Row],[Compte]],#REF!,4,FALSE),0)</f>
        <v>0</v>
      </c>
      <c r="G293" s="718">
        <f>IF(ISERROR(VLOOKUP(Table1[[#This Row],[Compte]],'Annexe 5 - CGAFE'!A:D,4,FALSE))=FALSE,VLOOKUP(Table1[[#This Row],[Compte]],'Annexe 5 - CGAFE'!A:D,4,FALSE),0)</f>
        <v>0</v>
      </c>
      <c r="H293" s="624">
        <f>IF(ISERROR(VLOOKUP(Table1[[#This Row],[Compte]],'Annexe 6 - CNG'!A:D,4,FALSE))=FALSE,VLOOKUP(Table1[[#This Row],[Compte]],'Annexe 6 - CNG'!A:D,4,FALSE),0)</f>
        <v>0</v>
      </c>
      <c r="I293" s="624">
        <f>IF(ISERROR(VLOOKUP(Table1[[#This Row],[Compte]],'Annexe 7 - CNR'!A:D,4,FALSE))=FALSE,VLOOKUP(Table1[[#This Row],[Compte]],'Annexe 7 - CNR'!A:D,4,FALSE),0)</f>
        <v>0</v>
      </c>
      <c r="J293" s="624">
        <f>Table1[[#This Row],[2019 - hors invest]]-Table1[[#This Row],[Annexe 4]]-Table1[[#This Row],[Annexe 5]]-Table1[[#This Row],[Annexe 6]]-Table1[[#This Row],[Annexe 7]]</f>
        <v>-5136.6499999999996</v>
      </c>
    </row>
    <row r="294" spans="1:10">
      <c r="A294" s="623">
        <v>746006</v>
      </c>
      <c r="B294" s="623" t="s">
        <v>386</v>
      </c>
      <c r="C294" s="718">
        <v>-363.98</v>
      </c>
      <c r="D294" s="718"/>
      <c r="E294" s="624">
        <f>Table1[[#This Row],[Charges 2019]]-D294</f>
        <v>-363.98</v>
      </c>
      <c r="F294" s="624">
        <f>IF(ISERROR(VLOOKUP(Table1[[#This Row],[Compte]],#REF!,4,FALSE))=FALSE,VLOOKUP(Table1[[#This Row],[Compte]],#REF!,4,FALSE),0)</f>
        <v>0</v>
      </c>
      <c r="G294" s="718">
        <f>IF(ISERROR(VLOOKUP(Table1[[#This Row],[Compte]],'Annexe 5 - CGAFE'!A:D,4,FALSE))=FALSE,VLOOKUP(Table1[[#This Row],[Compte]],'Annexe 5 - CGAFE'!A:D,4,FALSE),0)</f>
        <v>0</v>
      </c>
      <c r="H294" s="624">
        <f>IF(ISERROR(VLOOKUP(Table1[[#This Row],[Compte]],'Annexe 6 - CNG'!A:D,4,FALSE))=FALSE,VLOOKUP(Table1[[#This Row],[Compte]],'Annexe 6 - CNG'!A:D,4,FALSE),0)</f>
        <v>0</v>
      </c>
      <c r="I294" s="624">
        <f>IF(ISERROR(VLOOKUP(Table1[[#This Row],[Compte]],'Annexe 7 - CNR'!A:D,4,FALSE))=FALSE,VLOOKUP(Table1[[#This Row],[Compte]],'Annexe 7 - CNR'!A:D,4,FALSE),0)</f>
        <v>0</v>
      </c>
      <c r="J294" s="624">
        <f>Table1[[#This Row],[2019 - hors invest]]-Table1[[#This Row],[Annexe 4]]-Table1[[#This Row],[Annexe 5]]-Table1[[#This Row],[Annexe 6]]-Table1[[#This Row],[Annexe 7]]</f>
        <v>-363.98</v>
      </c>
    </row>
    <row r="295" spans="1:10">
      <c r="A295" s="623">
        <v>746007</v>
      </c>
      <c r="B295" s="623" t="s">
        <v>387</v>
      </c>
      <c r="C295" s="718">
        <v>-14405.22</v>
      </c>
      <c r="D295" s="718"/>
      <c r="E295" s="624">
        <f>Table1[[#This Row],[Charges 2019]]-D295</f>
        <v>-14405.22</v>
      </c>
      <c r="F295" s="624">
        <f>IF(ISERROR(VLOOKUP(Table1[[#This Row],[Compte]],#REF!,4,FALSE))=FALSE,VLOOKUP(Table1[[#This Row],[Compte]],#REF!,4,FALSE),0)</f>
        <v>0</v>
      </c>
      <c r="G295" s="718">
        <f>IF(ISERROR(VLOOKUP(Table1[[#This Row],[Compte]],'Annexe 5 - CGAFE'!A:D,4,FALSE))=FALSE,VLOOKUP(Table1[[#This Row],[Compte]],'Annexe 5 - CGAFE'!A:D,4,FALSE),0)</f>
        <v>0</v>
      </c>
      <c r="H295" s="624">
        <f>IF(ISERROR(VLOOKUP(Table1[[#This Row],[Compte]],'Annexe 6 - CNG'!A:D,4,FALSE))=FALSE,VLOOKUP(Table1[[#This Row],[Compte]],'Annexe 6 - CNG'!A:D,4,FALSE),0)</f>
        <v>0</v>
      </c>
      <c r="I295" s="624">
        <f>IF(ISERROR(VLOOKUP(Table1[[#This Row],[Compte]],'Annexe 7 - CNR'!A:D,4,FALSE))=FALSE,VLOOKUP(Table1[[#This Row],[Compte]],'Annexe 7 - CNR'!A:D,4,FALSE),0)</f>
        <v>0</v>
      </c>
      <c r="J295" s="624">
        <f>Table1[[#This Row],[2019 - hors invest]]-Table1[[#This Row],[Annexe 4]]-Table1[[#This Row],[Annexe 5]]-Table1[[#This Row],[Annexe 6]]-Table1[[#This Row],[Annexe 7]]</f>
        <v>-14405.22</v>
      </c>
    </row>
    <row r="296" spans="1:10">
      <c r="A296" s="623">
        <v>746009</v>
      </c>
      <c r="B296" s="623" t="s">
        <v>388</v>
      </c>
      <c r="C296" s="718">
        <v>-39256.199999999997</v>
      </c>
      <c r="D296" s="718"/>
      <c r="E296" s="624">
        <f>Table1[[#This Row],[Charges 2019]]-D296</f>
        <v>-39256.199999999997</v>
      </c>
      <c r="F296" s="624">
        <f>IF(ISERROR(VLOOKUP(Table1[[#This Row],[Compte]],#REF!,4,FALSE))=FALSE,VLOOKUP(Table1[[#This Row],[Compte]],#REF!,4,FALSE),0)</f>
        <v>0</v>
      </c>
      <c r="G296" s="718">
        <f>IF(ISERROR(VLOOKUP(Table1[[#This Row],[Compte]],'Annexe 5 - CGAFE'!A:D,4,FALSE))=FALSE,VLOOKUP(Table1[[#This Row],[Compte]],'Annexe 5 - CGAFE'!A:D,4,FALSE),0)</f>
        <v>0</v>
      </c>
      <c r="H296" s="624">
        <f>IF(ISERROR(VLOOKUP(Table1[[#This Row],[Compte]],'Annexe 6 - CNG'!A:D,4,FALSE))=FALSE,VLOOKUP(Table1[[#This Row],[Compte]],'Annexe 6 - CNG'!A:D,4,FALSE),0)</f>
        <v>0</v>
      </c>
      <c r="I296" s="624">
        <f>IF(ISERROR(VLOOKUP(Table1[[#This Row],[Compte]],'Annexe 7 - CNR'!A:D,4,FALSE))=FALSE,VLOOKUP(Table1[[#This Row],[Compte]],'Annexe 7 - CNR'!A:D,4,FALSE),0)</f>
        <v>0</v>
      </c>
      <c r="J296" s="624">
        <f>Table1[[#This Row],[2019 - hors invest]]-Table1[[#This Row],[Annexe 4]]-Table1[[#This Row],[Annexe 5]]-Table1[[#This Row],[Annexe 6]]-Table1[[#This Row],[Annexe 7]]</f>
        <v>-39256.199999999997</v>
      </c>
    </row>
    <row r="297" spans="1:10">
      <c r="A297" s="623">
        <v>746010</v>
      </c>
      <c r="B297" s="623" t="s">
        <v>389</v>
      </c>
      <c r="C297" s="718">
        <v>0</v>
      </c>
      <c r="D297" s="718"/>
      <c r="E297" s="624">
        <f>Table1[[#This Row],[Charges 2019]]-D297</f>
        <v>0</v>
      </c>
      <c r="F297" s="624">
        <f>IF(ISERROR(VLOOKUP(Table1[[#This Row],[Compte]],#REF!,4,FALSE))=FALSE,VLOOKUP(Table1[[#This Row],[Compte]],#REF!,4,FALSE),0)</f>
        <v>0</v>
      </c>
      <c r="G297" s="718">
        <f>IF(ISERROR(VLOOKUP(Table1[[#This Row],[Compte]],'Annexe 5 - CGAFE'!A:D,4,FALSE))=FALSE,VLOOKUP(Table1[[#This Row],[Compte]],'Annexe 5 - CGAFE'!A:D,4,FALSE),0)</f>
        <v>0</v>
      </c>
      <c r="H297" s="624">
        <f>IF(ISERROR(VLOOKUP(Table1[[#This Row],[Compte]],'Annexe 6 - CNG'!A:D,4,FALSE))=FALSE,VLOOKUP(Table1[[#This Row],[Compte]],'Annexe 6 - CNG'!A:D,4,FALSE),0)</f>
        <v>0</v>
      </c>
      <c r="I297" s="624">
        <f>IF(ISERROR(VLOOKUP(Table1[[#This Row],[Compte]],'Annexe 7 - CNR'!A:D,4,FALSE))=FALSE,VLOOKUP(Table1[[#This Row],[Compte]],'Annexe 7 - CNR'!A:D,4,FALSE),0)</f>
        <v>0</v>
      </c>
      <c r="J297" s="624">
        <f>Table1[[#This Row],[2019 - hors invest]]-Table1[[#This Row],[Annexe 4]]-Table1[[#This Row],[Annexe 5]]-Table1[[#This Row],[Annexe 6]]-Table1[[#This Row],[Annexe 7]]</f>
        <v>0</v>
      </c>
    </row>
    <row r="298" spans="1:10">
      <c r="A298" s="623">
        <v>746011</v>
      </c>
      <c r="B298" s="623" t="s">
        <v>390</v>
      </c>
      <c r="C298" s="718">
        <v>-47992.62</v>
      </c>
      <c r="D298" s="718"/>
      <c r="E298" s="624">
        <f>Table1[[#This Row],[Charges 2019]]-D298</f>
        <v>-47992.62</v>
      </c>
      <c r="F298" s="624">
        <f>IF(ISERROR(VLOOKUP(Table1[[#This Row],[Compte]],#REF!,4,FALSE))=FALSE,VLOOKUP(Table1[[#This Row],[Compte]],#REF!,4,FALSE),0)</f>
        <v>0</v>
      </c>
      <c r="G298" s="718">
        <f>IF(ISERROR(VLOOKUP(Table1[[#This Row],[Compte]],'Annexe 5 - CGAFE'!A:D,4,FALSE))=FALSE,VLOOKUP(Table1[[#This Row],[Compte]],'Annexe 5 - CGAFE'!A:D,4,FALSE),0)</f>
        <v>0</v>
      </c>
      <c r="H298" s="624">
        <f>IF(ISERROR(VLOOKUP(Table1[[#This Row],[Compte]],'Annexe 6 - CNG'!A:D,4,FALSE))=FALSE,VLOOKUP(Table1[[#This Row],[Compte]],'Annexe 6 - CNG'!A:D,4,FALSE),0)</f>
        <v>0</v>
      </c>
      <c r="I298" s="624">
        <f>IF(ISERROR(VLOOKUP(Table1[[#This Row],[Compte]],'Annexe 7 - CNR'!A:D,4,FALSE))=FALSE,VLOOKUP(Table1[[#This Row],[Compte]],'Annexe 7 - CNR'!A:D,4,FALSE),0)</f>
        <v>0</v>
      </c>
      <c r="J298" s="624">
        <f>Table1[[#This Row],[2019 - hors invest]]-Table1[[#This Row],[Annexe 4]]-Table1[[#This Row],[Annexe 5]]-Table1[[#This Row],[Annexe 6]]-Table1[[#This Row],[Annexe 7]]</f>
        <v>-47992.62</v>
      </c>
    </row>
    <row r="299" spans="1:10">
      <c r="A299" s="623">
        <v>746012</v>
      </c>
      <c r="B299" s="623" t="s">
        <v>391</v>
      </c>
      <c r="C299" s="718">
        <v>-8899.2900000000009</v>
      </c>
      <c r="D299" s="718"/>
      <c r="E299" s="624">
        <f>Table1[[#This Row],[Charges 2019]]-D299</f>
        <v>-8899.2900000000009</v>
      </c>
      <c r="F299" s="624">
        <f>IF(ISERROR(VLOOKUP(Table1[[#This Row],[Compte]],#REF!,4,FALSE))=FALSE,VLOOKUP(Table1[[#This Row],[Compte]],#REF!,4,FALSE),0)</f>
        <v>0</v>
      </c>
      <c r="G299" s="718">
        <f>IF(ISERROR(VLOOKUP(Table1[[#This Row],[Compte]],'Annexe 5 - CGAFE'!A:D,4,FALSE))=FALSE,VLOOKUP(Table1[[#This Row],[Compte]],'Annexe 5 - CGAFE'!A:D,4,FALSE),0)</f>
        <v>0</v>
      </c>
      <c r="H299" s="624">
        <f>IF(ISERROR(VLOOKUP(Table1[[#This Row],[Compte]],'Annexe 6 - CNG'!A:D,4,FALSE))=FALSE,VLOOKUP(Table1[[#This Row],[Compte]],'Annexe 6 - CNG'!A:D,4,FALSE),0)</f>
        <v>0</v>
      </c>
      <c r="I299" s="624">
        <f>IF(ISERROR(VLOOKUP(Table1[[#This Row],[Compte]],'Annexe 7 - CNR'!A:D,4,FALSE))=FALSE,VLOOKUP(Table1[[#This Row],[Compte]],'Annexe 7 - CNR'!A:D,4,FALSE),0)</f>
        <v>0</v>
      </c>
      <c r="J299" s="624">
        <f>Table1[[#This Row],[2019 - hors invest]]-Table1[[#This Row],[Annexe 4]]-Table1[[#This Row],[Annexe 5]]-Table1[[#This Row],[Annexe 6]]-Table1[[#This Row],[Annexe 7]]</f>
        <v>-8899.2900000000009</v>
      </c>
    </row>
    <row r="300" spans="1:10">
      <c r="A300" s="623">
        <v>746125</v>
      </c>
      <c r="B300" s="623" t="s">
        <v>392</v>
      </c>
      <c r="C300" s="718">
        <v>-56026.58</v>
      </c>
      <c r="D300" s="718"/>
      <c r="E300" s="624">
        <f>Table1[[#This Row],[Charges 2019]]-D300</f>
        <v>-56026.58</v>
      </c>
      <c r="F300" s="624">
        <f>IF(ISERROR(VLOOKUP(Table1[[#This Row],[Compte]],#REF!,4,FALSE))=FALSE,VLOOKUP(Table1[[#This Row],[Compte]],#REF!,4,FALSE),0)</f>
        <v>0</v>
      </c>
      <c r="G300" s="718">
        <f>IF(ISERROR(VLOOKUP(Table1[[#This Row],[Compte]],'Annexe 5 - CGAFE'!A:D,4,FALSE))=FALSE,VLOOKUP(Table1[[#This Row],[Compte]],'Annexe 5 - CGAFE'!A:D,4,FALSE),0)</f>
        <v>0</v>
      </c>
      <c r="H300" s="624">
        <f>IF(ISERROR(VLOOKUP(Table1[[#This Row],[Compte]],'Annexe 6 - CNG'!A:D,4,FALSE))=FALSE,VLOOKUP(Table1[[#This Row],[Compte]],'Annexe 6 - CNG'!A:D,4,FALSE),0)</f>
        <v>0</v>
      </c>
      <c r="I300" s="624">
        <f>IF(ISERROR(VLOOKUP(Table1[[#This Row],[Compte]],'Annexe 7 - CNR'!A:D,4,FALSE))=FALSE,VLOOKUP(Table1[[#This Row],[Compte]],'Annexe 7 - CNR'!A:D,4,FALSE),0)</f>
        <v>0</v>
      </c>
      <c r="J300" s="624">
        <f>Table1[[#This Row],[2019 - hors invest]]-Table1[[#This Row],[Annexe 4]]-Table1[[#This Row],[Annexe 5]]-Table1[[#This Row],[Annexe 6]]-Table1[[#This Row],[Annexe 7]]</f>
        <v>-56026.58</v>
      </c>
    </row>
    <row r="301" spans="1:10">
      <c r="A301" s="623">
        <v>747001</v>
      </c>
      <c r="B301" s="623" t="s">
        <v>393</v>
      </c>
      <c r="C301" s="718">
        <v>-291333.33</v>
      </c>
      <c r="D301" s="718"/>
      <c r="E301" s="624">
        <f>Table1[[#This Row],[Charges 2019]]-D301</f>
        <v>-291333.33</v>
      </c>
      <c r="F301" s="624">
        <f>IF(ISERROR(VLOOKUP(Table1[[#This Row],[Compte]],#REF!,4,FALSE))=FALSE,VLOOKUP(Table1[[#This Row],[Compte]],#REF!,4,FALSE),0)</f>
        <v>0</v>
      </c>
      <c r="G301" s="718">
        <f>IF(ISERROR(VLOOKUP(Table1[[#This Row],[Compte]],'Annexe 5 - CGAFE'!A:D,4,FALSE))=FALSE,VLOOKUP(Table1[[#This Row],[Compte]],'Annexe 5 - CGAFE'!A:D,4,FALSE),0)</f>
        <v>0</v>
      </c>
      <c r="H301" s="624">
        <f>IF(ISERROR(VLOOKUP(Table1[[#This Row],[Compte]],'Annexe 6 - CNG'!A:D,4,FALSE))=FALSE,VLOOKUP(Table1[[#This Row],[Compte]],'Annexe 6 - CNG'!A:D,4,FALSE),0)</f>
        <v>0</v>
      </c>
      <c r="I301" s="624">
        <f>IF(ISERROR(VLOOKUP(Table1[[#This Row],[Compte]],'Annexe 7 - CNR'!A:D,4,FALSE))=FALSE,VLOOKUP(Table1[[#This Row],[Compte]],'Annexe 7 - CNR'!A:D,4,FALSE),0)</f>
        <v>0</v>
      </c>
      <c r="J301" s="624">
        <f>Table1[[#This Row],[2019 - hors invest]]-Table1[[#This Row],[Annexe 4]]-Table1[[#This Row],[Annexe 5]]-Table1[[#This Row],[Annexe 6]]-Table1[[#This Row],[Annexe 7]]</f>
        <v>-291333.33</v>
      </c>
    </row>
    <row r="302" spans="1:10">
      <c r="A302" s="623">
        <v>747002</v>
      </c>
      <c r="B302" s="623" t="s">
        <v>394</v>
      </c>
      <c r="C302" s="718">
        <v>-158096.82999999999</v>
      </c>
      <c r="D302" s="718"/>
      <c r="E302" s="624">
        <f>Table1[[#This Row],[Charges 2019]]-D302</f>
        <v>-158096.82999999999</v>
      </c>
      <c r="F302" s="624">
        <f>IF(ISERROR(VLOOKUP(Table1[[#This Row],[Compte]],#REF!,4,FALSE))=FALSE,VLOOKUP(Table1[[#This Row],[Compte]],#REF!,4,FALSE),0)</f>
        <v>0</v>
      </c>
      <c r="G302" s="718">
        <f>IF(ISERROR(VLOOKUP(Table1[[#This Row],[Compte]],'Annexe 5 - CGAFE'!A:D,4,FALSE))=FALSE,VLOOKUP(Table1[[#This Row],[Compte]],'Annexe 5 - CGAFE'!A:D,4,FALSE),0)</f>
        <v>0</v>
      </c>
      <c r="H302" s="624">
        <f>IF(ISERROR(VLOOKUP(Table1[[#This Row],[Compte]],'Annexe 6 - CNG'!A:D,4,FALSE))=FALSE,VLOOKUP(Table1[[#This Row],[Compte]],'Annexe 6 - CNG'!A:D,4,FALSE),0)</f>
        <v>0</v>
      </c>
      <c r="I302" s="624">
        <f>IF(ISERROR(VLOOKUP(Table1[[#This Row],[Compte]],'Annexe 7 - CNR'!A:D,4,FALSE))=FALSE,VLOOKUP(Table1[[#This Row],[Compte]],'Annexe 7 - CNR'!A:D,4,FALSE),0)</f>
        <v>0</v>
      </c>
      <c r="J302" s="624">
        <f>Table1[[#This Row],[2019 - hors invest]]-Table1[[#This Row],[Annexe 4]]-Table1[[#This Row],[Annexe 5]]-Table1[[#This Row],[Annexe 6]]-Table1[[#This Row],[Annexe 7]]</f>
        <v>-158096.82999999999</v>
      </c>
    </row>
    <row r="303" spans="1:10">
      <c r="A303" s="623">
        <v>747101</v>
      </c>
      <c r="B303" s="623" t="s">
        <v>395</v>
      </c>
      <c r="C303" s="718">
        <v>-380335.4</v>
      </c>
      <c r="D303" s="718"/>
      <c r="E303" s="624">
        <f>Table1[[#This Row],[Charges 2019]]-D303</f>
        <v>-380335.4</v>
      </c>
      <c r="F303" s="624">
        <f>IF(ISERROR(VLOOKUP(Table1[[#This Row],[Compte]],#REF!,4,FALSE))=FALSE,VLOOKUP(Table1[[#This Row],[Compte]],#REF!,4,FALSE),0)</f>
        <v>0</v>
      </c>
      <c r="G303" s="718">
        <f>IF(ISERROR(VLOOKUP(Table1[[#This Row],[Compte]],'Annexe 5 - CGAFE'!A:D,4,FALSE))=FALSE,VLOOKUP(Table1[[#This Row],[Compte]],'Annexe 5 - CGAFE'!A:D,4,FALSE),0)</f>
        <v>0</v>
      </c>
      <c r="H303" s="624">
        <f>IF(ISERROR(VLOOKUP(Table1[[#This Row],[Compte]],'Annexe 6 - CNG'!A:D,4,FALSE))=FALSE,VLOOKUP(Table1[[#This Row],[Compte]],'Annexe 6 - CNG'!A:D,4,FALSE),0)</f>
        <v>0</v>
      </c>
      <c r="I303" s="624">
        <f>IF(ISERROR(VLOOKUP(Table1[[#This Row],[Compte]],'Annexe 7 - CNR'!A:D,4,FALSE))=FALSE,VLOOKUP(Table1[[#This Row],[Compte]],'Annexe 7 - CNR'!A:D,4,FALSE),0)</f>
        <v>0</v>
      </c>
      <c r="J303" s="624">
        <f>Table1[[#This Row],[2019 - hors invest]]-Table1[[#This Row],[Annexe 4]]-Table1[[#This Row],[Annexe 5]]-Table1[[#This Row],[Annexe 6]]-Table1[[#This Row],[Annexe 7]]</f>
        <v>-380335.4</v>
      </c>
    </row>
    <row r="304" spans="1:10">
      <c r="A304" s="623">
        <v>747102</v>
      </c>
      <c r="B304" s="623" t="s">
        <v>396</v>
      </c>
      <c r="C304" s="718">
        <v>-49493.15</v>
      </c>
      <c r="D304" s="718"/>
      <c r="E304" s="624">
        <f>Table1[[#This Row],[Charges 2019]]-D304</f>
        <v>-49493.15</v>
      </c>
      <c r="F304" s="624">
        <f>IF(ISERROR(VLOOKUP(Table1[[#This Row],[Compte]],#REF!,4,FALSE))=FALSE,VLOOKUP(Table1[[#This Row],[Compte]],#REF!,4,FALSE),0)</f>
        <v>0</v>
      </c>
      <c r="G304" s="718">
        <f>IF(ISERROR(VLOOKUP(Table1[[#This Row],[Compte]],'Annexe 5 - CGAFE'!A:D,4,FALSE))=FALSE,VLOOKUP(Table1[[#This Row],[Compte]],'Annexe 5 - CGAFE'!A:D,4,FALSE),0)</f>
        <v>0</v>
      </c>
      <c r="H304" s="624">
        <f>IF(ISERROR(VLOOKUP(Table1[[#This Row],[Compte]],'Annexe 6 - CNG'!A:D,4,FALSE))=FALSE,VLOOKUP(Table1[[#This Row],[Compte]],'Annexe 6 - CNG'!A:D,4,FALSE),0)</f>
        <v>0</v>
      </c>
      <c r="I304" s="624">
        <f>IF(ISERROR(VLOOKUP(Table1[[#This Row],[Compte]],'Annexe 7 - CNR'!A:D,4,FALSE))=FALSE,VLOOKUP(Table1[[#This Row],[Compte]],'Annexe 7 - CNR'!A:D,4,FALSE),0)</f>
        <v>0</v>
      </c>
      <c r="J304" s="624">
        <f>Table1[[#This Row],[2019 - hors invest]]-Table1[[#This Row],[Annexe 4]]-Table1[[#This Row],[Annexe 5]]-Table1[[#This Row],[Annexe 6]]-Table1[[#This Row],[Annexe 7]]</f>
        <v>-49493.15</v>
      </c>
    </row>
    <row r="305" spans="1:10">
      <c r="A305" s="623">
        <v>749001</v>
      </c>
      <c r="B305" s="623" t="s">
        <v>397</v>
      </c>
      <c r="C305" s="718">
        <v>-174072.01</v>
      </c>
      <c r="D305" s="718"/>
      <c r="E305" s="624">
        <f>Table1[[#This Row],[Charges 2019]]-D305</f>
        <v>-174072.01</v>
      </c>
      <c r="F305" s="624">
        <f>IF(ISERROR(VLOOKUP(Table1[[#This Row],[Compte]],#REF!,4,FALSE))=FALSE,VLOOKUP(Table1[[#This Row],[Compte]],#REF!,4,FALSE),0)</f>
        <v>0</v>
      </c>
      <c r="G305" s="718">
        <f>IF(ISERROR(VLOOKUP(Table1[[#This Row],[Compte]],'Annexe 5 - CGAFE'!A:D,4,FALSE))=FALSE,VLOOKUP(Table1[[#This Row],[Compte]],'Annexe 5 - CGAFE'!A:D,4,FALSE),0)</f>
        <v>0</v>
      </c>
      <c r="H305" s="624">
        <f>IF(ISERROR(VLOOKUP(Table1[[#This Row],[Compte]],'Annexe 6 - CNG'!A:D,4,FALSE))=FALSE,VLOOKUP(Table1[[#This Row],[Compte]],'Annexe 6 - CNG'!A:D,4,FALSE),0)</f>
        <v>0</v>
      </c>
      <c r="I305" s="624">
        <f>IF(ISERROR(VLOOKUP(Table1[[#This Row],[Compte]],'Annexe 7 - CNR'!A:D,4,FALSE))=FALSE,VLOOKUP(Table1[[#This Row],[Compte]],'Annexe 7 - CNR'!A:D,4,FALSE),0)</f>
        <v>0</v>
      </c>
      <c r="J305" s="624">
        <f>Table1[[#This Row],[2019 - hors invest]]-Table1[[#This Row],[Annexe 4]]-Table1[[#This Row],[Annexe 5]]-Table1[[#This Row],[Annexe 6]]-Table1[[#This Row],[Annexe 7]]</f>
        <v>-174072.01</v>
      </c>
    </row>
    <row r="306" spans="1:10">
      <c r="A306" s="623">
        <v>749002</v>
      </c>
      <c r="B306" s="623" t="s">
        <v>398</v>
      </c>
      <c r="C306" s="718">
        <v>-50</v>
      </c>
      <c r="D306" s="718"/>
      <c r="E306" s="624">
        <f>Table1[[#This Row],[Charges 2019]]-D306</f>
        <v>-50</v>
      </c>
      <c r="F306" s="624">
        <f>IF(ISERROR(VLOOKUP(Table1[[#This Row],[Compte]],#REF!,4,FALSE))=FALSE,VLOOKUP(Table1[[#This Row],[Compte]],#REF!,4,FALSE),0)</f>
        <v>0</v>
      </c>
      <c r="G306" s="718">
        <f>IF(ISERROR(VLOOKUP(Table1[[#This Row],[Compte]],'Annexe 5 - CGAFE'!A:D,4,FALSE))=FALSE,VLOOKUP(Table1[[#This Row],[Compte]],'Annexe 5 - CGAFE'!A:D,4,FALSE),0)</f>
        <v>0</v>
      </c>
      <c r="H306" s="624">
        <f>IF(ISERROR(VLOOKUP(Table1[[#This Row],[Compte]],'Annexe 6 - CNG'!A:D,4,FALSE))=FALSE,VLOOKUP(Table1[[#This Row],[Compte]],'Annexe 6 - CNG'!A:D,4,FALSE),0)</f>
        <v>0</v>
      </c>
      <c r="I306" s="624">
        <f>IF(ISERROR(VLOOKUP(Table1[[#This Row],[Compte]],'Annexe 7 - CNR'!A:D,4,FALSE))=FALSE,VLOOKUP(Table1[[#This Row],[Compte]],'Annexe 7 - CNR'!A:D,4,FALSE),0)</f>
        <v>0</v>
      </c>
      <c r="J306" s="624">
        <f>Table1[[#This Row],[2019 - hors invest]]-Table1[[#This Row],[Annexe 4]]-Table1[[#This Row],[Annexe 5]]-Table1[[#This Row],[Annexe 6]]-Table1[[#This Row],[Annexe 7]]</f>
        <v>-50</v>
      </c>
    </row>
    <row r="307" spans="1:10">
      <c r="A307" s="623">
        <v>749003</v>
      </c>
      <c r="B307" s="623" t="s">
        <v>399</v>
      </c>
      <c r="C307" s="718">
        <v>-1173759.8600000001</v>
      </c>
      <c r="D307" s="718"/>
      <c r="E307" s="624">
        <f>Table1[[#This Row],[Charges 2019]]-D307</f>
        <v>-1173759.8600000001</v>
      </c>
      <c r="F307" s="624">
        <f>IF(ISERROR(VLOOKUP(Table1[[#This Row],[Compte]],#REF!,4,FALSE))=FALSE,VLOOKUP(Table1[[#This Row],[Compte]],#REF!,4,FALSE),0)</f>
        <v>0</v>
      </c>
      <c r="G307" s="718">
        <f>IF(ISERROR(VLOOKUP(Table1[[#This Row],[Compte]],'Annexe 5 - CGAFE'!A:D,4,FALSE))=FALSE,VLOOKUP(Table1[[#This Row],[Compte]],'Annexe 5 - CGAFE'!A:D,4,FALSE),0)</f>
        <v>0</v>
      </c>
      <c r="H307" s="624">
        <f>IF(ISERROR(VLOOKUP(Table1[[#This Row],[Compte]],'Annexe 6 - CNG'!A:D,4,FALSE))=FALSE,VLOOKUP(Table1[[#This Row],[Compte]],'Annexe 6 - CNG'!A:D,4,FALSE),0)</f>
        <v>0</v>
      </c>
      <c r="I307" s="624">
        <f>IF(ISERROR(VLOOKUP(Table1[[#This Row],[Compte]],'Annexe 7 - CNR'!A:D,4,FALSE))=FALSE,VLOOKUP(Table1[[#This Row],[Compte]],'Annexe 7 - CNR'!A:D,4,FALSE),0)</f>
        <v>0</v>
      </c>
      <c r="J307" s="624">
        <f>Table1[[#This Row],[2019 - hors invest]]-Table1[[#This Row],[Annexe 4]]-Table1[[#This Row],[Annexe 5]]-Table1[[#This Row],[Annexe 6]]-Table1[[#This Row],[Annexe 7]]</f>
        <v>-1173759.8600000001</v>
      </c>
    </row>
    <row r="308" spans="1:10">
      <c r="A308" s="623">
        <v>749009</v>
      </c>
      <c r="B308" s="623" t="s">
        <v>400</v>
      </c>
      <c r="C308" s="718">
        <v>-511162.2</v>
      </c>
      <c r="D308" s="718"/>
      <c r="E308" s="624">
        <f>Table1[[#This Row],[Charges 2019]]-D308</f>
        <v>-511162.2</v>
      </c>
      <c r="F308" s="624">
        <f>IF(ISERROR(VLOOKUP(Table1[[#This Row],[Compte]],#REF!,4,FALSE))=FALSE,VLOOKUP(Table1[[#This Row],[Compte]],#REF!,4,FALSE),0)</f>
        <v>0</v>
      </c>
      <c r="G308" s="718">
        <f>IF(ISERROR(VLOOKUP(Table1[[#This Row],[Compte]],'Annexe 5 - CGAFE'!A:D,4,FALSE))=FALSE,VLOOKUP(Table1[[#This Row],[Compte]],'Annexe 5 - CGAFE'!A:D,4,FALSE),0)</f>
        <v>0</v>
      </c>
      <c r="H308" s="624">
        <f>IF(ISERROR(VLOOKUP(Table1[[#This Row],[Compte]],'Annexe 6 - CNG'!A:D,4,FALSE))=FALSE,VLOOKUP(Table1[[#This Row],[Compte]],'Annexe 6 - CNG'!A:D,4,FALSE),0)</f>
        <v>0</v>
      </c>
      <c r="I308" s="624">
        <f>IF(ISERROR(VLOOKUP(Table1[[#This Row],[Compte]],'Annexe 7 - CNR'!A:D,4,FALSE))=FALSE,VLOOKUP(Table1[[#This Row],[Compte]],'Annexe 7 - CNR'!A:D,4,FALSE),0)</f>
        <v>0</v>
      </c>
      <c r="J308" s="624">
        <f>Table1[[#This Row],[2019 - hors invest]]-Table1[[#This Row],[Annexe 4]]-Table1[[#This Row],[Annexe 5]]-Table1[[#This Row],[Annexe 6]]-Table1[[#This Row],[Annexe 7]]</f>
        <v>-511162.2</v>
      </c>
    </row>
    <row r="309" spans="1:10">
      <c r="A309" s="623">
        <v>749012</v>
      </c>
      <c r="B309" s="623" t="s">
        <v>401</v>
      </c>
      <c r="C309" s="718">
        <v>-60666.52</v>
      </c>
      <c r="D309" s="718"/>
      <c r="E309" s="624">
        <f>Table1[[#This Row],[Charges 2019]]-D309</f>
        <v>-60666.52</v>
      </c>
      <c r="F309" s="624">
        <f>IF(ISERROR(VLOOKUP(Table1[[#This Row],[Compte]],#REF!,4,FALSE))=FALSE,VLOOKUP(Table1[[#This Row],[Compte]],#REF!,4,FALSE),0)</f>
        <v>0</v>
      </c>
      <c r="G309" s="718">
        <f>IF(ISERROR(VLOOKUP(Table1[[#This Row],[Compte]],'Annexe 5 - CGAFE'!A:D,4,FALSE))=FALSE,VLOOKUP(Table1[[#This Row],[Compte]],'Annexe 5 - CGAFE'!A:D,4,FALSE),0)</f>
        <v>0</v>
      </c>
      <c r="H309" s="624">
        <f>IF(ISERROR(VLOOKUP(Table1[[#This Row],[Compte]],'Annexe 6 - CNG'!A:D,4,FALSE))=FALSE,VLOOKUP(Table1[[#This Row],[Compte]],'Annexe 6 - CNG'!A:D,4,FALSE),0)</f>
        <v>0</v>
      </c>
      <c r="I309" s="624">
        <f>IF(ISERROR(VLOOKUP(Table1[[#This Row],[Compte]],'Annexe 7 - CNR'!A:D,4,FALSE))=FALSE,VLOOKUP(Table1[[#This Row],[Compte]],'Annexe 7 - CNR'!A:D,4,FALSE),0)</f>
        <v>0</v>
      </c>
      <c r="J309" s="624">
        <f>Table1[[#This Row],[2019 - hors invest]]-Table1[[#This Row],[Annexe 4]]-Table1[[#This Row],[Annexe 5]]-Table1[[#This Row],[Annexe 6]]-Table1[[#This Row],[Annexe 7]]</f>
        <v>-60666.52</v>
      </c>
    </row>
    <row r="310" spans="1:10">
      <c r="A310" s="623">
        <v>749101</v>
      </c>
      <c r="B310" s="623" t="s">
        <v>402</v>
      </c>
      <c r="C310" s="718">
        <v>-2273503.66</v>
      </c>
      <c r="D310" s="718"/>
      <c r="E310" s="624">
        <f>Table1[[#This Row],[Charges 2019]]-D310</f>
        <v>-2273503.66</v>
      </c>
      <c r="F310" s="624">
        <f>IF(ISERROR(VLOOKUP(Table1[[#This Row],[Compte]],#REF!,4,FALSE))=FALSE,VLOOKUP(Table1[[#This Row],[Compte]],#REF!,4,FALSE),0)</f>
        <v>0</v>
      </c>
      <c r="G310" s="718">
        <f>IF(ISERROR(VLOOKUP(Table1[[#This Row],[Compte]],'Annexe 5 - CGAFE'!A:D,4,FALSE))=FALSE,VLOOKUP(Table1[[#This Row],[Compte]],'Annexe 5 - CGAFE'!A:D,4,FALSE),0)</f>
        <v>0</v>
      </c>
      <c r="H310" s="624">
        <f>IF(ISERROR(VLOOKUP(Table1[[#This Row],[Compte]],'Annexe 6 - CNG'!A:D,4,FALSE))=FALSE,VLOOKUP(Table1[[#This Row],[Compte]],'Annexe 6 - CNG'!A:D,4,FALSE),0)</f>
        <v>0</v>
      </c>
      <c r="I310" s="624">
        <f>IF(ISERROR(VLOOKUP(Table1[[#This Row],[Compte]],'Annexe 7 - CNR'!A:D,4,FALSE))=FALSE,VLOOKUP(Table1[[#This Row],[Compte]],'Annexe 7 - CNR'!A:D,4,FALSE),0)</f>
        <v>0</v>
      </c>
      <c r="J310" s="624">
        <f>Table1[[#This Row],[2019 - hors invest]]-Table1[[#This Row],[Annexe 4]]-Table1[[#This Row],[Annexe 5]]-Table1[[#This Row],[Annexe 6]]-Table1[[#This Row],[Annexe 7]]</f>
        <v>-2273503.66</v>
      </c>
    </row>
    <row r="311" spans="1:10">
      <c r="A311" s="623">
        <v>749103</v>
      </c>
      <c r="B311" s="623" t="s">
        <v>403</v>
      </c>
      <c r="C311" s="718">
        <v>-576602.84</v>
      </c>
      <c r="D311" s="718"/>
      <c r="E311" s="624">
        <f>Table1[[#This Row],[Charges 2019]]-D311</f>
        <v>-576602.84</v>
      </c>
      <c r="F311" s="624">
        <f>IF(ISERROR(VLOOKUP(Table1[[#This Row],[Compte]],#REF!,4,FALSE))=FALSE,VLOOKUP(Table1[[#This Row],[Compte]],#REF!,4,FALSE),0)</f>
        <v>0</v>
      </c>
      <c r="G311" s="718">
        <f>IF(ISERROR(VLOOKUP(Table1[[#This Row],[Compte]],'Annexe 5 - CGAFE'!A:D,4,FALSE))=FALSE,VLOOKUP(Table1[[#This Row],[Compte]],'Annexe 5 - CGAFE'!A:D,4,FALSE),0)</f>
        <v>0</v>
      </c>
      <c r="H311" s="624">
        <f>IF(ISERROR(VLOOKUP(Table1[[#This Row],[Compte]],'Annexe 6 - CNG'!A:D,4,FALSE))=FALSE,VLOOKUP(Table1[[#This Row],[Compte]],'Annexe 6 - CNG'!A:D,4,FALSE),0)</f>
        <v>0</v>
      </c>
      <c r="I311" s="624">
        <f>IF(ISERROR(VLOOKUP(Table1[[#This Row],[Compte]],'Annexe 7 - CNR'!A:D,4,FALSE))=FALSE,VLOOKUP(Table1[[#This Row],[Compte]],'Annexe 7 - CNR'!A:D,4,FALSE),0)</f>
        <v>0</v>
      </c>
      <c r="J311" s="624">
        <f>Table1[[#This Row],[2019 - hors invest]]-Table1[[#This Row],[Annexe 4]]-Table1[[#This Row],[Annexe 5]]-Table1[[#This Row],[Annexe 6]]-Table1[[#This Row],[Annexe 7]]</f>
        <v>-576602.84</v>
      </c>
    </row>
    <row r="312" spans="1:10">
      <c r="A312" s="623">
        <v>749109</v>
      </c>
      <c r="B312" s="623" t="s">
        <v>404</v>
      </c>
      <c r="C312" s="718">
        <v>-87090.87</v>
      </c>
      <c r="D312" s="718"/>
      <c r="E312" s="624">
        <f>Table1[[#This Row],[Charges 2019]]-D312</f>
        <v>-87090.87</v>
      </c>
      <c r="F312" s="624">
        <f>IF(ISERROR(VLOOKUP(Table1[[#This Row],[Compte]],#REF!,4,FALSE))=FALSE,VLOOKUP(Table1[[#This Row],[Compte]],#REF!,4,FALSE),0)</f>
        <v>0</v>
      </c>
      <c r="G312" s="718">
        <f>IF(ISERROR(VLOOKUP(Table1[[#This Row],[Compte]],'Annexe 5 - CGAFE'!A:D,4,FALSE))=FALSE,VLOOKUP(Table1[[#This Row],[Compte]],'Annexe 5 - CGAFE'!A:D,4,FALSE),0)</f>
        <v>0</v>
      </c>
      <c r="H312" s="624">
        <f>IF(ISERROR(VLOOKUP(Table1[[#This Row],[Compte]],'Annexe 6 - CNG'!A:D,4,FALSE))=FALSE,VLOOKUP(Table1[[#This Row],[Compte]],'Annexe 6 - CNG'!A:D,4,FALSE),0)</f>
        <v>0</v>
      </c>
      <c r="I312" s="624">
        <f>IF(ISERROR(VLOOKUP(Table1[[#This Row],[Compte]],'Annexe 7 - CNR'!A:D,4,FALSE))=FALSE,VLOOKUP(Table1[[#This Row],[Compte]],'Annexe 7 - CNR'!A:D,4,FALSE),0)</f>
        <v>0</v>
      </c>
      <c r="J312" s="624">
        <f>Table1[[#This Row],[2019 - hors invest]]-Table1[[#This Row],[Annexe 4]]-Table1[[#This Row],[Annexe 5]]-Table1[[#This Row],[Annexe 6]]-Table1[[#This Row],[Annexe 7]]</f>
        <v>-87090.87</v>
      </c>
    </row>
    <row r="313" spans="1:10">
      <c r="A313" s="623">
        <v>750001</v>
      </c>
      <c r="B313" s="623" t="s">
        <v>405</v>
      </c>
      <c r="C313" s="718">
        <v>-16.03</v>
      </c>
      <c r="D313" s="718"/>
      <c r="E313" s="624">
        <f>Table1[[#This Row],[Charges 2019]]-D313</f>
        <v>-16.03</v>
      </c>
      <c r="F313" s="624">
        <f>IF(ISERROR(VLOOKUP(Table1[[#This Row],[Compte]],#REF!,4,FALSE))=FALSE,VLOOKUP(Table1[[#This Row],[Compte]],#REF!,4,FALSE),0)</f>
        <v>0</v>
      </c>
      <c r="G313" s="718">
        <f>IF(ISERROR(VLOOKUP(Table1[[#This Row],[Compte]],'Annexe 5 - CGAFE'!A:D,4,FALSE))=FALSE,VLOOKUP(Table1[[#This Row],[Compte]],'Annexe 5 - CGAFE'!A:D,4,FALSE),0)</f>
        <v>0</v>
      </c>
      <c r="H313" s="624">
        <f>IF(ISERROR(VLOOKUP(Table1[[#This Row],[Compte]],'Annexe 6 - CNG'!A:D,4,FALSE))=FALSE,VLOOKUP(Table1[[#This Row],[Compte]],'Annexe 6 - CNG'!A:D,4,FALSE),0)</f>
        <v>0</v>
      </c>
      <c r="I313" s="624">
        <f>IF(ISERROR(VLOOKUP(Table1[[#This Row],[Compte]],'Annexe 7 - CNR'!A:D,4,FALSE))=FALSE,VLOOKUP(Table1[[#This Row],[Compte]],'Annexe 7 - CNR'!A:D,4,FALSE),0)</f>
        <v>0</v>
      </c>
      <c r="J313" s="624">
        <f>Table1[[#This Row],[2019 - hors invest]]-Table1[[#This Row],[Annexe 4]]-Table1[[#This Row],[Annexe 5]]-Table1[[#This Row],[Annexe 6]]-Table1[[#This Row],[Annexe 7]]</f>
        <v>-16.03</v>
      </c>
    </row>
    <row r="314" spans="1:10">
      <c r="A314" s="623">
        <v>751001</v>
      </c>
      <c r="B314" s="623" t="s">
        <v>406</v>
      </c>
      <c r="C314" s="718">
        <v>-3810.13</v>
      </c>
      <c r="D314" s="718"/>
      <c r="E314" s="624">
        <f>Table1[[#This Row],[Charges 2019]]-D314</f>
        <v>-3810.13</v>
      </c>
      <c r="F314" s="624">
        <f>IF(ISERROR(VLOOKUP(Table1[[#This Row],[Compte]],#REF!,4,FALSE))=FALSE,VLOOKUP(Table1[[#This Row],[Compte]],#REF!,4,FALSE),0)</f>
        <v>0</v>
      </c>
      <c r="G314" s="718">
        <f>IF(ISERROR(VLOOKUP(Table1[[#This Row],[Compte]],'Annexe 5 - CGAFE'!A:D,4,FALSE))=FALSE,VLOOKUP(Table1[[#This Row],[Compte]],'Annexe 5 - CGAFE'!A:D,4,FALSE),0)</f>
        <v>0</v>
      </c>
      <c r="H314" s="624">
        <f>IF(ISERROR(VLOOKUP(Table1[[#This Row],[Compte]],'Annexe 6 - CNG'!A:D,4,FALSE))=FALSE,VLOOKUP(Table1[[#This Row],[Compte]],'Annexe 6 - CNG'!A:D,4,FALSE),0)</f>
        <v>0</v>
      </c>
      <c r="I314" s="624">
        <f>IF(ISERROR(VLOOKUP(Table1[[#This Row],[Compte]],'Annexe 7 - CNR'!A:D,4,FALSE))=FALSE,VLOOKUP(Table1[[#This Row],[Compte]],'Annexe 7 - CNR'!A:D,4,FALSE),0)</f>
        <v>0</v>
      </c>
      <c r="J314" s="624">
        <f>Table1[[#This Row],[2019 - hors invest]]-Table1[[#This Row],[Annexe 4]]-Table1[[#This Row],[Annexe 5]]-Table1[[#This Row],[Annexe 6]]-Table1[[#This Row],[Annexe 7]]</f>
        <v>-3810.13</v>
      </c>
    </row>
    <row r="315" spans="1:10">
      <c r="A315" s="623">
        <v>753001</v>
      </c>
      <c r="B315" s="623" t="s">
        <v>407</v>
      </c>
      <c r="C315" s="718">
        <v>-959757.09</v>
      </c>
      <c r="D315" s="718"/>
      <c r="E315" s="624">
        <f>Table1[[#This Row],[Charges 2019]]-D315</f>
        <v>-959757.09</v>
      </c>
      <c r="F315" s="624">
        <f>IF(ISERROR(VLOOKUP(Table1[[#This Row],[Compte]],#REF!,4,FALSE))=FALSE,VLOOKUP(Table1[[#This Row],[Compte]],#REF!,4,FALSE),0)</f>
        <v>0</v>
      </c>
      <c r="G315" s="718">
        <f>IF(ISERROR(VLOOKUP(Table1[[#This Row],[Compte]],'Annexe 5 - CGAFE'!A:D,4,FALSE))=FALSE,VLOOKUP(Table1[[#This Row],[Compte]],'Annexe 5 - CGAFE'!A:D,4,FALSE),0)</f>
        <v>0</v>
      </c>
      <c r="H315" s="624">
        <f>IF(ISERROR(VLOOKUP(Table1[[#This Row],[Compte]],'Annexe 6 - CNG'!A:D,4,FALSE))=FALSE,VLOOKUP(Table1[[#This Row],[Compte]],'Annexe 6 - CNG'!A:D,4,FALSE),0)</f>
        <v>0</v>
      </c>
      <c r="I315" s="624">
        <f>IF(ISERROR(VLOOKUP(Table1[[#This Row],[Compte]],'Annexe 7 - CNR'!A:D,4,FALSE))=FALSE,VLOOKUP(Table1[[#This Row],[Compte]],'Annexe 7 - CNR'!A:D,4,FALSE),0)</f>
        <v>0</v>
      </c>
      <c r="J315" s="624">
        <f>Table1[[#This Row],[2019 - hors invest]]-Table1[[#This Row],[Annexe 4]]-Table1[[#This Row],[Annexe 5]]-Table1[[#This Row],[Annexe 6]]-Table1[[#This Row],[Annexe 7]]</f>
        <v>-959757.09</v>
      </c>
    </row>
    <row r="316" spans="1:10">
      <c r="A316" s="623">
        <v>753002</v>
      </c>
      <c r="B316" s="623" t="s">
        <v>408</v>
      </c>
      <c r="C316" s="718">
        <v>39614</v>
      </c>
      <c r="D316" s="718"/>
      <c r="E316" s="624">
        <f>Table1[[#This Row],[Charges 2019]]-D316</f>
        <v>39614</v>
      </c>
      <c r="F316" s="624">
        <f>IF(ISERROR(VLOOKUP(Table1[[#This Row],[Compte]],#REF!,4,FALSE))=FALSE,VLOOKUP(Table1[[#This Row],[Compte]],#REF!,4,FALSE),0)</f>
        <v>0</v>
      </c>
      <c r="G316" s="718">
        <f>IF(ISERROR(VLOOKUP(Table1[[#This Row],[Compte]],'Annexe 5 - CGAFE'!A:D,4,FALSE))=FALSE,VLOOKUP(Table1[[#This Row],[Compte]],'Annexe 5 - CGAFE'!A:D,4,FALSE),0)</f>
        <v>0</v>
      </c>
      <c r="H316" s="624">
        <f>IF(ISERROR(VLOOKUP(Table1[[#This Row],[Compte]],'Annexe 6 - CNG'!A:D,4,FALSE))=FALSE,VLOOKUP(Table1[[#This Row],[Compte]],'Annexe 6 - CNG'!A:D,4,FALSE),0)</f>
        <v>0</v>
      </c>
      <c r="I316" s="624">
        <f>IF(ISERROR(VLOOKUP(Table1[[#This Row],[Compte]],'Annexe 7 - CNR'!A:D,4,FALSE))=FALSE,VLOOKUP(Table1[[#This Row],[Compte]],'Annexe 7 - CNR'!A:D,4,FALSE),0)</f>
        <v>0</v>
      </c>
      <c r="J316" s="624">
        <f>Table1[[#This Row],[2019 - hors invest]]-Table1[[#This Row],[Annexe 4]]-Table1[[#This Row],[Annexe 5]]-Table1[[#This Row],[Annexe 6]]-Table1[[#This Row],[Annexe 7]]</f>
        <v>39614</v>
      </c>
    </row>
    <row r="317" spans="1:10">
      <c r="A317" s="623">
        <v>754001</v>
      </c>
      <c r="B317" s="623" t="s">
        <v>409</v>
      </c>
      <c r="C317" s="718">
        <v>0</v>
      </c>
      <c r="D317" s="718"/>
      <c r="E317" s="624">
        <f>Table1[[#This Row],[Charges 2019]]-D317</f>
        <v>0</v>
      </c>
      <c r="F317" s="624">
        <f>IF(ISERROR(VLOOKUP(Table1[[#This Row],[Compte]],#REF!,4,FALSE))=FALSE,VLOOKUP(Table1[[#This Row],[Compte]],#REF!,4,FALSE),0)</f>
        <v>0</v>
      </c>
      <c r="G317" s="718">
        <f>IF(ISERROR(VLOOKUP(Table1[[#This Row],[Compte]],'Annexe 5 - CGAFE'!A:D,4,FALSE))=FALSE,VLOOKUP(Table1[[#This Row],[Compte]],'Annexe 5 - CGAFE'!A:D,4,FALSE),0)</f>
        <v>0</v>
      </c>
      <c r="H317" s="624">
        <f>IF(ISERROR(VLOOKUP(Table1[[#This Row],[Compte]],'Annexe 6 - CNG'!A:D,4,FALSE))=FALSE,VLOOKUP(Table1[[#This Row],[Compte]],'Annexe 6 - CNG'!A:D,4,FALSE),0)</f>
        <v>0</v>
      </c>
      <c r="I317" s="624">
        <f>IF(ISERROR(VLOOKUP(Table1[[#This Row],[Compte]],'Annexe 7 - CNR'!A:D,4,FALSE))=FALSE,VLOOKUP(Table1[[#This Row],[Compte]],'Annexe 7 - CNR'!A:D,4,FALSE),0)</f>
        <v>0</v>
      </c>
      <c r="J317" s="624">
        <f>Table1[[#This Row],[2019 - hors invest]]-Table1[[#This Row],[Annexe 4]]-Table1[[#This Row],[Annexe 5]]-Table1[[#This Row],[Annexe 6]]-Table1[[#This Row],[Annexe 7]]</f>
        <v>0</v>
      </c>
    </row>
    <row r="318" spans="1:10">
      <c r="A318" s="623">
        <v>759001</v>
      </c>
      <c r="B318" s="623" t="s">
        <v>410</v>
      </c>
      <c r="C318" s="718">
        <v>-250.01</v>
      </c>
      <c r="D318" s="718"/>
      <c r="E318" s="624">
        <f>Table1[[#This Row],[Charges 2019]]-D318</f>
        <v>-250.01</v>
      </c>
      <c r="F318" s="624">
        <f>IF(ISERROR(VLOOKUP(Table1[[#This Row],[Compte]],#REF!,4,FALSE))=FALSE,VLOOKUP(Table1[[#This Row],[Compte]],#REF!,4,FALSE),0)</f>
        <v>0</v>
      </c>
      <c r="G318" s="718">
        <f>IF(ISERROR(VLOOKUP(Table1[[#This Row],[Compte]],'Annexe 5 - CGAFE'!A:D,4,FALSE))=FALSE,VLOOKUP(Table1[[#This Row],[Compte]],'Annexe 5 - CGAFE'!A:D,4,FALSE),0)</f>
        <v>0</v>
      </c>
      <c r="H318" s="624">
        <f>IF(ISERROR(VLOOKUP(Table1[[#This Row],[Compte]],'Annexe 6 - CNG'!A:D,4,FALSE))=FALSE,VLOOKUP(Table1[[#This Row],[Compte]],'Annexe 6 - CNG'!A:D,4,FALSE),0)</f>
        <v>0</v>
      </c>
      <c r="I318" s="624">
        <f>IF(ISERROR(VLOOKUP(Table1[[#This Row],[Compte]],'Annexe 7 - CNR'!A:D,4,FALSE))=FALSE,VLOOKUP(Table1[[#This Row],[Compte]],'Annexe 7 - CNR'!A:D,4,FALSE),0)</f>
        <v>0</v>
      </c>
      <c r="J318" s="624">
        <f>Table1[[#This Row],[2019 - hors invest]]-Table1[[#This Row],[Annexe 4]]-Table1[[#This Row],[Annexe 5]]-Table1[[#This Row],[Annexe 6]]-Table1[[#This Row],[Annexe 7]]</f>
        <v>-250.01</v>
      </c>
    </row>
    <row r="319" spans="1:10">
      <c r="A319" s="623">
        <v>759009</v>
      </c>
      <c r="B319" s="623" t="s">
        <v>411</v>
      </c>
      <c r="C319" s="718">
        <v>-70.13</v>
      </c>
      <c r="D319" s="718"/>
      <c r="E319" s="624">
        <f>Table1[[#This Row],[Charges 2019]]-D319</f>
        <v>-70.13</v>
      </c>
      <c r="F319" s="624">
        <f>IF(ISERROR(VLOOKUP(Table1[[#This Row],[Compte]],#REF!,4,FALSE))=FALSE,VLOOKUP(Table1[[#This Row],[Compte]],#REF!,4,FALSE),0)</f>
        <v>0</v>
      </c>
      <c r="G319" s="718">
        <f>IF(ISERROR(VLOOKUP(Table1[[#This Row],[Compte]],'Annexe 5 - CGAFE'!A:D,4,FALSE))=FALSE,VLOOKUP(Table1[[#This Row],[Compte]],'Annexe 5 - CGAFE'!A:D,4,FALSE),0)</f>
        <v>0</v>
      </c>
      <c r="H319" s="624">
        <f>IF(ISERROR(VLOOKUP(Table1[[#This Row],[Compte]],'Annexe 6 - CNG'!A:D,4,FALSE))=FALSE,VLOOKUP(Table1[[#This Row],[Compte]],'Annexe 6 - CNG'!A:D,4,FALSE),0)</f>
        <v>0</v>
      </c>
      <c r="I319" s="624">
        <f>IF(ISERROR(VLOOKUP(Table1[[#This Row],[Compte]],'Annexe 7 - CNR'!A:D,4,FALSE))=FALSE,VLOOKUP(Table1[[#This Row],[Compte]],'Annexe 7 - CNR'!A:D,4,FALSE),0)</f>
        <v>0</v>
      </c>
      <c r="J319" s="624">
        <f>Table1[[#This Row],[2019 - hors invest]]-Table1[[#This Row],[Annexe 4]]-Table1[[#This Row],[Annexe 5]]-Table1[[#This Row],[Annexe 6]]-Table1[[#This Row],[Annexe 7]]</f>
        <v>-70.13</v>
      </c>
    </row>
    <row r="320" spans="1:10">
      <c r="A320" s="623">
        <v>759010</v>
      </c>
      <c r="B320" s="623" t="s">
        <v>248</v>
      </c>
      <c r="C320" s="718">
        <v>-0.65</v>
      </c>
      <c r="D320" s="718"/>
      <c r="E320" s="624">
        <f>Table1[[#This Row],[Charges 2019]]-D320</f>
        <v>-0.65</v>
      </c>
      <c r="F320" s="624">
        <f>IF(ISERROR(VLOOKUP(Table1[[#This Row],[Compte]],#REF!,4,FALSE))=FALSE,VLOOKUP(Table1[[#This Row],[Compte]],#REF!,4,FALSE),0)</f>
        <v>0</v>
      </c>
      <c r="G320" s="718">
        <f>IF(ISERROR(VLOOKUP(Table1[[#This Row],[Compte]],'Annexe 5 - CGAFE'!A:D,4,FALSE))=FALSE,VLOOKUP(Table1[[#This Row],[Compte]],'Annexe 5 - CGAFE'!A:D,4,FALSE),0)</f>
        <v>0</v>
      </c>
      <c r="H320" s="624">
        <f>IF(ISERROR(VLOOKUP(Table1[[#This Row],[Compte]],'Annexe 6 - CNG'!A:D,4,FALSE))=FALSE,VLOOKUP(Table1[[#This Row],[Compte]],'Annexe 6 - CNG'!A:D,4,FALSE),0)</f>
        <v>0</v>
      </c>
      <c r="I320" s="624">
        <f>IF(ISERROR(VLOOKUP(Table1[[#This Row],[Compte]],'Annexe 7 - CNR'!A:D,4,FALSE))=FALSE,VLOOKUP(Table1[[#This Row],[Compte]],'Annexe 7 - CNR'!A:D,4,FALSE),0)</f>
        <v>0</v>
      </c>
      <c r="J320" s="624">
        <f>Table1[[#This Row],[2019 - hors invest]]-Table1[[#This Row],[Annexe 4]]-Table1[[#This Row],[Annexe 5]]-Table1[[#This Row],[Annexe 6]]-Table1[[#This Row],[Annexe 7]]</f>
        <v>-0.65</v>
      </c>
    </row>
    <row r="321" spans="1:10">
      <c r="A321" s="623">
        <v>763001</v>
      </c>
      <c r="B321" s="623" t="s">
        <v>412</v>
      </c>
      <c r="C321" s="718">
        <v>-728569.35</v>
      </c>
      <c r="D321" s="718"/>
      <c r="E321" s="624">
        <f>Table1[[#This Row],[Charges 2019]]-D321</f>
        <v>-728569.35</v>
      </c>
      <c r="F321" s="624">
        <f>IF(ISERROR(VLOOKUP(Table1[[#This Row],[Compte]],#REF!,4,FALSE))=FALSE,VLOOKUP(Table1[[#This Row],[Compte]],#REF!,4,FALSE),0)</f>
        <v>0</v>
      </c>
      <c r="G321" s="718">
        <f>IF(ISERROR(VLOOKUP(Table1[[#This Row],[Compte]],'Annexe 5 - CGAFE'!A:D,4,FALSE))=FALSE,VLOOKUP(Table1[[#This Row],[Compte]],'Annexe 5 - CGAFE'!A:D,4,FALSE),0)</f>
        <v>0</v>
      </c>
      <c r="H321" s="624">
        <f>IF(ISERROR(VLOOKUP(Table1[[#This Row],[Compte]],'Annexe 6 - CNG'!A:D,4,FALSE))=FALSE,VLOOKUP(Table1[[#This Row],[Compte]],'Annexe 6 - CNG'!A:D,4,FALSE),0)</f>
        <v>0</v>
      </c>
      <c r="I321" s="624">
        <f>IF(ISERROR(VLOOKUP(Table1[[#This Row],[Compte]],'Annexe 7 - CNR'!A:D,4,FALSE))=FALSE,VLOOKUP(Table1[[#This Row],[Compte]],'Annexe 7 - CNR'!A:D,4,FALSE),0)</f>
        <v>0</v>
      </c>
      <c r="J321" s="624">
        <f>Table1[[#This Row],[2019 - hors invest]]-Table1[[#This Row],[Annexe 4]]-Table1[[#This Row],[Annexe 5]]-Table1[[#This Row],[Annexe 6]]-Table1[[#This Row],[Annexe 7]]</f>
        <v>-728569.35</v>
      </c>
    </row>
    <row r="322" spans="1:10">
      <c r="A322" s="623">
        <v>764001</v>
      </c>
      <c r="B322" s="623" t="s">
        <v>413</v>
      </c>
      <c r="C322" s="718">
        <v>-4000</v>
      </c>
      <c r="D322" s="718"/>
      <c r="E322" s="624">
        <f>Table1[[#This Row],[Charges 2019]]-D322</f>
        <v>-4000</v>
      </c>
      <c r="F322" s="624">
        <f>IF(ISERROR(VLOOKUP(Table1[[#This Row],[Compte]],#REF!,4,FALSE))=FALSE,VLOOKUP(Table1[[#This Row],[Compte]],#REF!,4,FALSE),0)</f>
        <v>0</v>
      </c>
      <c r="G322" s="718">
        <f>IF(ISERROR(VLOOKUP(Table1[[#This Row],[Compte]],'Annexe 5 - CGAFE'!A:D,4,FALSE))=FALSE,VLOOKUP(Table1[[#This Row],[Compte]],'Annexe 5 - CGAFE'!A:D,4,FALSE),0)</f>
        <v>0</v>
      </c>
      <c r="H322" s="624">
        <f>IF(ISERROR(VLOOKUP(Table1[[#This Row],[Compte]],'Annexe 6 - CNG'!A:D,4,FALSE))=FALSE,VLOOKUP(Table1[[#This Row],[Compte]],'Annexe 6 - CNG'!A:D,4,FALSE),0)</f>
        <v>0</v>
      </c>
      <c r="I322" s="624">
        <f>IF(ISERROR(VLOOKUP(Table1[[#This Row],[Compte]],'Annexe 7 - CNR'!A:D,4,FALSE))=FALSE,VLOOKUP(Table1[[#This Row],[Compte]],'Annexe 7 - CNR'!A:D,4,FALSE),0)</f>
        <v>0</v>
      </c>
      <c r="J322" s="624">
        <f>Table1[[#This Row],[2019 - hors invest]]-Table1[[#This Row],[Annexe 4]]-Table1[[#This Row],[Annexe 5]]-Table1[[#This Row],[Annexe 6]]-Table1[[#This Row],[Annexe 7]]</f>
        <v>-4000</v>
      </c>
    </row>
    <row r="323" spans="1:10">
      <c r="E323" s="597"/>
    </row>
  </sheetData>
  <pageMargins left="0.7" right="0.7" top="0.75" bottom="0.75" header="0.3" footer="0.3"/>
  <pageSetup orientation="portrait"/>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tabColor rgb="FFFF0000"/>
  </sheetPr>
  <dimension ref="B2:P48"/>
  <sheetViews>
    <sheetView showGridLines="0" workbookViewId="0">
      <selection activeCell="E16" sqref="E16"/>
    </sheetView>
  </sheetViews>
  <sheetFormatPr baseColWidth="10" defaultColWidth="9.1640625" defaultRowHeight="12" x14ac:dyDescent="0"/>
  <cols>
    <col min="1" max="2" width="5" style="55" customWidth="1"/>
    <col min="3" max="3" width="47.5" style="55" bestFit="1" customWidth="1"/>
    <col min="4" max="4" width="33.5" style="55" customWidth="1"/>
    <col min="5" max="5" width="34.5" style="55" customWidth="1"/>
    <col min="6" max="10" width="33.5" style="55" customWidth="1"/>
    <col min="11" max="16384" width="9.1640625" style="55"/>
  </cols>
  <sheetData>
    <row r="2" spans="2:16">
      <c r="B2" s="2241" t="s">
        <v>675</v>
      </c>
      <c r="C2" s="2241"/>
      <c r="D2" s="2241"/>
      <c r="E2" s="2241"/>
      <c r="F2" s="2241"/>
      <c r="G2" s="2241"/>
      <c r="H2" s="2241"/>
      <c r="I2" s="2241"/>
      <c r="J2" s="2241"/>
      <c r="K2" s="2241"/>
      <c r="L2" s="2241"/>
      <c r="M2" s="2241"/>
      <c r="N2" s="2241"/>
      <c r="O2" s="2241"/>
      <c r="P2" s="2241"/>
    </row>
    <row r="3" spans="2:16">
      <c r="C3" s="667" t="s">
        <v>676</v>
      </c>
      <c r="D3" s="758"/>
    </row>
    <row r="4" spans="2:16">
      <c r="C4" s="667" t="s">
        <v>677</v>
      </c>
      <c r="D4" s="55" t="s">
        <v>678</v>
      </c>
    </row>
    <row r="5" spans="2:16" ht="13" thickBot="1">
      <c r="D5" s="55" t="s">
        <v>679</v>
      </c>
    </row>
    <row r="6" spans="2:16" ht="21.75" customHeight="1" thickBot="1">
      <c r="E6" s="767" t="s">
        <v>680</v>
      </c>
      <c r="F6" s="767" t="s">
        <v>681</v>
      </c>
    </row>
    <row r="7" spans="2:16">
      <c r="C7" s="759" t="str">
        <f>T0_Périmètres!B18</f>
        <v>Productie</v>
      </c>
      <c r="D7" s="761" t="str">
        <f>T0_Périmètres!C18</f>
        <v>Watergroothandel</v>
      </c>
      <c r="E7" s="764"/>
      <c r="F7" s="215"/>
    </row>
    <row r="8" spans="2:16">
      <c r="C8" s="760"/>
      <c r="D8" s="762" t="str">
        <f>T0_Périmètres!C19</f>
        <v>Verkoop van hout</v>
      </c>
      <c r="E8" s="765"/>
      <c r="F8" s="768"/>
    </row>
    <row r="9" spans="2:16">
      <c r="C9" s="760"/>
      <c r="D9" s="762" t="str">
        <f>T0_Périmètres!C20</f>
        <v>Energievalorisatie (flexity)</v>
      </c>
      <c r="E9" s="765"/>
      <c r="F9" s="768"/>
    </row>
    <row r="10" spans="2:16" ht="24">
      <c r="C10" s="760"/>
      <c r="D10" s="762" t="str">
        <f>T0_Périmètres!C21</f>
        <v>Productie: studies voor rekening van derden</v>
      </c>
      <c r="E10" s="765"/>
      <c r="F10" s="768"/>
    </row>
    <row r="11" spans="2:16" ht="36">
      <c r="C11" s="760"/>
      <c r="D11" s="762" t="str">
        <f>T0_Périmètres!C22</f>
        <v>Huurgelden en -lasten van professionele en niet-professionele gebouwen (waaronder pacht, jacht, ...)</v>
      </c>
      <c r="E11" s="765"/>
      <c r="F11" s="768"/>
    </row>
    <row r="12" spans="2:16" ht="24">
      <c r="C12" s="760"/>
      <c r="D12" s="762" t="str">
        <f>T0_Périmètres!C23</f>
        <v>Eenmalige werken voor rekening van derden</v>
      </c>
      <c r="E12" s="765"/>
      <c r="F12" s="792"/>
    </row>
    <row r="13" spans="2:16" ht="13" thickBot="1">
      <c r="C13" s="238"/>
      <c r="D13" s="763" t="str">
        <f>T0_Périmètres!C24</f>
        <v>SPGE: saneringswerken</v>
      </c>
      <c r="E13" s="766"/>
      <c r="F13" s="769"/>
    </row>
    <row r="14" spans="2:16" ht="24">
      <c r="C14" s="759" t="str">
        <f>T0_Périmètres!B25</f>
        <v>Distributie</v>
      </c>
      <c r="D14" s="761" t="str">
        <f>T0_Périmètres!C25</f>
        <v>Debiettest en metertests voor rekening van derden</v>
      </c>
      <c r="E14" s="764"/>
      <c r="F14" s="215"/>
    </row>
    <row r="15" spans="2:16">
      <c r="C15" s="760"/>
      <c r="D15" s="762" t="str">
        <f>T0_Périmètres!C26</f>
        <v>Technische interventie in het privégedeelte</v>
      </c>
      <c r="E15" s="765"/>
      <c r="F15" s="768"/>
    </row>
    <row r="16" spans="2:16" ht="13" thickBot="1">
      <c r="C16" s="238"/>
      <c r="D16" s="763" t="str">
        <f>T0_Périmètres!C27</f>
        <v>Prestaties voor rekening van derden</v>
      </c>
      <c r="E16" s="766"/>
      <c r="F16" s="769"/>
    </row>
    <row r="17" spans="2:16">
      <c r="C17" s="759" t="str">
        <f>T0_Périmètres!B28</f>
        <v>Waterzuivering</v>
      </c>
      <c r="D17" s="761" t="str">
        <f>T0_Périmètres!C28</f>
        <v>IEW (Inspection Égout Wallonie)</v>
      </c>
      <c r="E17" s="764"/>
      <c r="F17" s="215"/>
    </row>
    <row r="18" spans="2:16">
      <c r="C18" s="760"/>
      <c r="D18" s="762" t="str">
        <f>T0_Périmètres!C29</f>
        <v>Sifons</v>
      </c>
      <c r="E18" s="765"/>
      <c r="F18" s="768"/>
    </row>
    <row r="19" spans="2:16" ht="24">
      <c r="C19" s="760"/>
      <c r="D19" s="762" t="str">
        <f>T0_Périmètres!C30</f>
        <v>Waterzuivering: studies voor rekening van derden</v>
      </c>
      <c r="E19" s="765"/>
      <c r="F19" s="768"/>
    </row>
    <row r="20" spans="2:16">
      <c r="C20" s="760"/>
      <c r="D20" s="762" t="str">
        <f>T0_Périmètres!C31</f>
        <v>Technische interventie in het privégedeelte</v>
      </c>
      <c r="E20" s="765"/>
      <c r="F20" s="768"/>
    </row>
    <row r="21" spans="2:16" ht="25" thickBot="1">
      <c r="C21" s="238"/>
      <c r="D21" s="763" t="str">
        <f>T0_Périmètres!C32</f>
        <v>AQUIRIS (onderhoud + controle na een onweer)</v>
      </c>
      <c r="E21" s="766"/>
      <c r="F21" s="769"/>
    </row>
    <row r="22" spans="2:16">
      <c r="C22" s="759" t="str">
        <f>T0_Périmètres!B33</f>
        <v>Overige</v>
      </c>
      <c r="D22" s="761" t="str">
        <f>T0_Périmètres!C33</f>
        <v>Huurgelden en -lasten SISO</v>
      </c>
      <c r="E22" s="765"/>
      <c r="F22" s="215"/>
    </row>
    <row r="23" spans="2:16">
      <c r="C23" s="760"/>
      <c r="D23" s="762" t="str">
        <f>T0_Périmètres!C34</f>
        <v>Laboratorium: wateranalyse derden</v>
      </c>
      <c r="E23" s="765"/>
      <c r="F23" s="768"/>
    </row>
    <row r="24" spans="2:16" ht="24">
      <c r="C24" s="760"/>
      <c r="D24" s="762" t="str">
        <f>T0_Périmètres!C35</f>
        <v>Administratieve prestatie voor rekening van derden</v>
      </c>
      <c r="E24" s="765"/>
      <c r="F24" s="768"/>
    </row>
    <row r="25" spans="2:16" ht="13" thickBot="1">
      <c r="C25" s="238"/>
      <c r="D25" s="763" t="str">
        <f>T0_Périmètres!C36</f>
        <v>Overige: studies voor rekening van derden</v>
      </c>
      <c r="E25" s="766"/>
      <c r="F25" s="769"/>
    </row>
    <row r="27" spans="2:16">
      <c r="B27" s="2241" t="s">
        <v>682</v>
      </c>
      <c r="C27" s="2241"/>
      <c r="D27" s="2241"/>
      <c r="E27" s="2241"/>
      <c r="F27" s="2241"/>
      <c r="G27" s="2241"/>
      <c r="H27" s="2241"/>
      <c r="I27" s="2241"/>
      <c r="J27" s="2241"/>
      <c r="K27" s="2241"/>
      <c r="L27" s="2241"/>
      <c r="M27" s="2241"/>
      <c r="N27" s="2241"/>
      <c r="O27" s="2241"/>
      <c r="P27" s="2241"/>
    </row>
    <row r="28" spans="2:16" customFormat="1" ht="14"/>
    <row r="29" spans="2:16" customFormat="1" ht="14">
      <c r="B29" s="55"/>
      <c r="C29" s="667" t="s">
        <v>676</v>
      </c>
      <c r="D29" s="788"/>
      <c r="E29" s="55"/>
      <c r="F29" s="55"/>
    </row>
    <row r="30" spans="2:16" customFormat="1" ht="14">
      <c r="B30" s="55"/>
      <c r="C30" s="667" t="s">
        <v>677</v>
      </c>
      <c r="D30" s="55" t="s">
        <v>683</v>
      </c>
      <c r="E30" s="55"/>
      <c r="F30" s="55"/>
    </row>
    <row r="31" spans="2:16" customFormat="1" ht="15" thickBot="1">
      <c r="B31" s="55"/>
      <c r="C31" s="55"/>
      <c r="D31" s="55"/>
      <c r="E31" s="55"/>
      <c r="F31" s="55"/>
    </row>
    <row r="32" spans="2:16" customFormat="1" ht="15" thickBot="1">
      <c r="B32" s="55"/>
      <c r="C32" s="789" t="s">
        <v>684</v>
      </c>
      <c r="D32" s="790" t="s">
        <v>685</v>
      </c>
      <c r="E32" s="790" t="s">
        <v>686</v>
      </c>
      <c r="F32" s="791" t="s">
        <v>687</v>
      </c>
    </row>
    <row r="33" spans="2:6" customFormat="1" ht="14">
      <c r="B33" s="55"/>
      <c r="C33" t="s">
        <v>688</v>
      </c>
      <c r="D33" s="788"/>
      <c r="E33" s="788"/>
      <c r="F33" s="1531"/>
    </row>
    <row r="34" spans="2:6" customFormat="1" ht="14">
      <c r="B34" s="55"/>
      <c r="C34" s="1185" t="s">
        <v>689</v>
      </c>
      <c r="D34" s="348"/>
      <c r="E34" s="788"/>
      <c r="F34" s="1531"/>
    </row>
    <row r="35" spans="2:6" customFormat="1" ht="14">
      <c r="B35" s="55"/>
      <c r="C35" s="1185" t="s">
        <v>690</v>
      </c>
      <c r="D35" s="348"/>
      <c r="E35" s="348"/>
      <c r="F35" s="1531"/>
    </row>
    <row r="36" spans="2:6" customFormat="1" ht="14">
      <c r="B36" s="55"/>
      <c r="C36" s="1185" t="s">
        <v>691</v>
      </c>
      <c r="D36" s="348"/>
      <c r="E36" s="788"/>
      <c r="F36" s="1531"/>
    </row>
    <row r="37" spans="2:6" customFormat="1" ht="14">
      <c r="B37" s="55"/>
      <c r="C37" s="1185" t="s">
        <v>692</v>
      </c>
      <c r="D37" s="348"/>
      <c r="E37" s="788"/>
      <c r="F37" s="1531"/>
    </row>
    <row r="38" spans="2:6" customFormat="1" ht="14">
      <c r="B38" s="55"/>
      <c r="C38" s="1185" t="s">
        <v>693</v>
      </c>
      <c r="D38" s="348"/>
      <c r="E38" s="788"/>
      <c r="F38" s="1531"/>
    </row>
    <row r="39" spans="2:6" customFormat="1" ht="14">
      <c r="B39" s="55"/>
      <c r="C39" s="1185" t="s">
        <v>694</v>
      </c>
      <c r="D39" s="348"/>
      <c r="E39" s="348"/>
      <c r="F39" s="1531"/>
    </row>
    <row r="40" spans="2:6" customFormat="1" ht="14">
      <c r="B40" s="55"/>
      <c r="C40" s="1185" t="s">
        <v>695</v>
      </c>
      <c r="D40" s="348"/>
      <c r="E40" s="348"/>
      <c r="F40" s="1531"/>
    </row>
    <row r="41" spans="2:6" customFormat="1" ht="14">
      <c r="B41" s="55"/>
      <c r="C41" s="1185" t="s">
        <v>696</v>
      </c>
      <c r="D41" s="348"/>
      <c r="E41" s="348"/>
      <c r="F41" s="1531"/>
    </row>
    <row r="42" spans="2:6" customFormat="1" ht="14">
      <c r="B42" s="55"/>
      <c r="C42" s="1185" t="s">
        <v>697</v>
      </c>
      <c r="D42" s="348"/>
      <c r="E42" s="788"/>
      <c r="F42" s="1531"/>
    </row>
    <row r="43" spans="2:6" customFormat="1" ht="14">
      <c r="B43" s="55"/>
      <c r="C43" s="1185" t="s">
        <v>698</v>
      </c>
      <c r="D43" s="348"/>
      <c r="E43" s="788"/>
      <c r="F43" s="1531"/>
    </row>
    <row r="44" spans="2:6" customFormat="1" ht="14">
      <c r="B44" s="55"/>
      <c r="C44" s="1185" t="s">
        <v>699</v>
      </c>
      <c r="D44" s="348"/>
      <c r="E44" s="788"/>
      <c r="F44" s="1531"/>
    </row>
    <row r="45" spans="2:6" customFormat="1" ht="14">
      <c r="B45" s="55"/>
      <c r="C45" s="1185" t="s">
        <v>700</v>
      </c>
      <c r="D45" s="348"/>
      <c r="E45" s="788"/>
      <c r="F45" s="1531"/>
    </row>
    <row r="46" spans="2:6" customFormat="1" ht="14">
      <c r="B46" s="55"/>
      <c r="C46" s="1185" t="s">
        <v>701</v>
      </c>
      <c r="D46" s="348"/>
      <c r="E46" s="1532"/>
      <c r="F46" s="1531"/>
    </row>
    <row r="47" spans="2:6" customFormat="1" ht="14">
      <c r="B47" s="55"/>
      <c r="C47" s="1185" t="s">
        <v>702</v>
      </c>
      <c r="D47" s="348"/>
      <c r="E47" s="788"/>
      <c r="F47" s="1531"/>
    </row>
    <row r="48" spans="2:6" customFormat="1" ht="14">
      <c r="B48" s="55"/>
      <c r="C48" s="1185" t="s">
        <v>703</v>
      </c>
      <c r="D48" s="348"/>
      <c r="E48" s="788"/>
      <c r="F48" s="1531"/>
    </row>
  </sheetData>
  <mergeCells count="2">
    <mergeCell ref="B2:P2"/>
    <mergeCell ref="B27:P27"/>
  </mergeCells>
  <conditionalFormatting sqref="E7:E25">
    <cfRule type="containsText" dxfId="199" priority="11" operator="containsText" text="True">
      <formula>NOT(ISERROR(SEARCH("True",E7)))</formula>
    </cfRule>
    <cfRule type="containsText" dxfId="198" priority="12" operator="containsText" text="False">
      <formula>NOT(ISERROR(SEARCH("False",E7)))</formula>
    </cfRule>
  </conditionalFormatting>
  <conditionalFormatting sqref="F33:F38">
    <cfRule type="cellIs" dxfId="197" priority="9" operator="notEqual">
      <formula>0</formula>
    </cfRule>
    <cfRule type="cellIs" dxfId="196" priority="10" operator="equal">
      <formula>0</formula>
    </cfRule>
  </conditionalFormatting>
  <conditionalFormatting sqref="F39:F45">
    <cfRule type="cellIs" dxfId="195" priority="7" operator="notEqual">
      <formula>0</formula>
    </cfRule>
    <cfRule type="cellIs" dxfId="194" priority="8" operator="equal">
      <formula>0</formula>
    </cfRule>
  </conditionalFormatting>
  <conditionalFormatting sqref="F46">
    <cfRule type="cellIs" dxfId="193" priority="5" operator="notEqual">
      <formula>0</formula>
    </cfRule>
    <cfRule type="cellIs" dxfId="192" priority="6" operator="equal">
      <formula>0</formula>
    </cfRule>
  </conditionalFormatting>
  <conditionalFormatting sqref="F47">
    <cfRule type="cellIs" dxfId="191" priority="3" operator="notEqual">
      <formula>0</formula>
    </cfRule>
    <cfRule type="cellIs" dxfId="190" priority="4" operator="equal">
      <formula>0</formula>
    </cfRule>
  </conditionalFormatting>
  <conditionalFormatting sqref="F48">
    <cfRule type="cellIs" dxfId="189" priority="1" operator="notEqual">
      <formula>0</formula>
    </cfRule>
    <cfRule type="cellIs" dxfId="188" priority="2" operator="equal">
      <formula>0</formula>
    </cfRule>
  </conditionalFormatting>
  <dataValidations count="1">
    <dataValidation type="list" allowBlank="1" showInputMessage="1" showErrorMessage="1" sqref="F7:F25">
      <formula1>"Oui,Non"</formula1>
    </dataValidation>
  </dataValidations>
  <pageMargins left="0.7" right="0.7" top="0.75" bottom="0.75" header="0.3" footer="0.3"/>
  <pageSetup paperSize="9" orientation="portrait" horizontalDpi="1200" verticalDpi="12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00B050"/>
    <pageSetUpPr fitToPage="1"/>
  </sheetPr>
  <dimension ref="A1:AH59"/>
  <sheetViews>
    <sheetView showGridLines="0" zoomScale="80" zoomScaleNormal="80" zoomScalePageLayoutView="80" workbookViewId="0">
      <pane xSplit="3" ySplit="7" topLeftCell="J8" activePane="bottomRight" state="frozen"/>
      <selection pane="topRight" activeCell="D1" sqref="D1"/>
      <selection pane="bottomLeft" activeCell="A5" sqref="A5"/>
      <selection pane="bottomRight" activeCell="D50" sqref="D50:T54"/>
    </sheetView>
  </sheetViews>
  <sheetFormatPr baseColWidth="10" defaultColWidth="8.6640625" defaultRowHeight="12" x14ac:dyDescent="0"/>
  <cols>
    <col min="1" max="1" width="13.33203125" style="48" customWidth="1"/>
    <col min="2" max="2" width="26" style="48" bestFit="1" customWidth="1"/>
    <col min="3" max="3" width="68.83203125" style="48" customWidth="1"/>
    <col min="4" max="4" width="22.83203125" style="48" customWidth="1"/>
    <col min="5" max="6" width="16.5" style="48" customWidth="1"/>
    <col min="7" max="27" width="15" style="48" customWidth="1"/>
    <col min="28" max="28" width="15" style="129" customWidth="1"/>
    <col min="29" max="16384" width="8.6640625" style="129"/>
  </cols>
  <sheetData>
    <row r="1" spans="1:34" s="127" customFormat="1" ht="21" customHeight="1">
      <c r="A1" s="40"/>
      <c r="B1" s="40"/>
      <c r="C1" s="113" t="s">
        <v>704</v>
      </c>
      <c r="D1" s="1533" t="s">
        <v>705</v>
      </c>
      <c r="E1" s="1534" t="s">
        <v>706</v>
      </c>
      <c r="F1" s="40"/>
      <c r="G1" s="40"/>
      <c r="H1" s="40"/>
      <c r="I1" s="40"/>
      <c r="J1" s="40"/>
      <c r="K1" s="40"/>
      <c r="L1" s="40"/>
      <c r="M1" s="40"/>
      <c r="N1" s="40"/>
      <c r="O1" s="40"/>
      <c r="P1" s="40"/>
      <c r="Q1" s="40"/>
      <c r="R1" s="40"/>
      <c r="S1" s="40"/>
      <c r="T1" s="40"/>
      <c r="U1" s="40"/>
      <c r="V1" s="40"/>
      <c r="W1" s="40"/>
      <c r="X1" s="40"/>
      <c r="Y1" s="40"/>
      <c r="Z1" s="40"/>
      <c r="AA1" s="40"/>
    </row>
    <row r="2" spans="1:34" s="127" customFormat="1" ht="14">
      <c r="A2" s="40"/>
      <c r="B2" s="40"/>
      <c r="C2" s="113"/>
      <c r="D2" s="113"/>
      <c r="E2" s="113"/>
      <c r="F2" s="40"/>
      <c r="G2" s="40"/>
      <c r="H2" s="40"/>
      <c r="I2" s="40"/>
      <c r="J2" s="40"/>
      <c r="K2" s="40"/>
      <c r="L2" s="40"/>
      <c r="M2" s="40"/>
      <c r="N2" s="40"/>
      <c r="O2" s="40"/>
      <c r="P2" s="40"/>
      <c r="Q2" s="40"/>
      <c r="R2" s="40"/>
      <c r="S2" s="40"/>
      <c r="T2" s="40"/>
      <c r="U2" s="40"/>
      <c r="V2" s="40"/>
      <c r="W2" s="40"/>
      <c r="X2" s="40"/>
      <c r="Y2" s="40"/>
      <c r="Z2" s="40"/>
      <c r="AA2" s="40"/>
    </row>
    <row r="3" spans="1:34" s="128" customFormat="1" ht="17">
      <c r="A3" s="40"/>
      <c r="B3" s="2244" t="s">
        <v>707</v>
      </c>
      <c r="C3" s="2244"/>
      <c r="D3" s="2244"/>
      <c r="E3" s="2244"/>
      <c r="F3" s="2244"/>
      <c r="G3" s="126"/>
      <c r="H3" s="126"/>
      <c r="I3" s="126"/>
      <c r="J3" s="70"/>
      <c r="K3" s="70"/>
      <c r="L3" s="70"/>
      <c r="M3" s="70"/>
      <c r="N3" s="70"/>
      <c r="O3" s="70"/>
      <c r="P3" s="70"/>
      <c r="Q3" s="70"/>
      <c r="R3" s="70"/>
      <c r="S3" s="70"/>
      <c r="T3" s="70"/>
      <c r="U3" s="70"/>
      <c r="V3" s="70"/>
      <c r="W3" s="70"/>
      <c r="X3" s="70"/>
      <c r="Y3" s="70"/>
      <c r="Z3" s="70"/>
      <c r="AA3" s="70"/>
    </row>
    <row r="4" spans="1:34" s="128" customFormat="1" ht="17">
      <c r="A4" s="40"/>
      <c r="B4" s="2244"/>
      <c r="C4" s="2244"/>
      <c r="D4" s="2244"/>
      <c r="E4" s="2244"/>
      <c r="F4" s="2244"/>
      <c r="G4" s="126"/>
      <c r="H4" s="126"/>
      <c r="I4" s="126"/>
      <c r="J4" s="70"/>
      <c r="K4" s="70"/>
      <c r="L4" s="70"/>
      <c r="M4" s="70"/>
      <c r="N4" s="70"/>
      <c r="O4" s="70"/>
      <c r="P4" s="70"/>
      <c r="Q4" s="70"/>
      <c r="R4" s="70"/>
      <c r="S4" s="70"/>
      <c r="T4" s="70"/>
      <c r="U4" s="70"/>
      <c r="V4" s="70"/>
      <c r="W4" s="70"/>
      <c r="X4" s="70"/>
      <c r="Y4" s="70"/>
      <c r="Z4" s="70"/>
      <c r="AA4" s="70"/>
    </row>
    <row r="5" spans="1:34" ht="17">
      <c r="B5" s="66"/>
      <c r="C5" s="66"/>
      <c r="D5" s="66"/>
      <c r="E5" s="66"/>
      <c r="F5" s="66"/>
      <c r="G5" s="66"/>
      <c r="H5" s="66"/>
      <c r="I5" s="66"/>
    </row>
    <row r="6" spans="1:34" ht="21.5" customHeight="1">
      <c r="B6" s="130"/>
      <c r="C6" s="39"/>
      <c r="D6" s="2245" t="s">
        <v>708</v>
      </c>
      <c r="E6" s="2246"/>
      <c r="F6" s="2247"/>
      <c r="G6" s="2245" t="s">
        <v>709</v>
      </c>
      <c r="H6" s="2246"/>
      <c r="I6" s="2246"/>
      <c r="J6" s="2242" t="s">
        <v>710</v>
      </c>
      <c r="K6" s="2243"/>
      <c r="L6" s="2243"/>
      <c r="M6" s="2242" t="s">
        <v>711</v>
      </c>
      <c r="N6" s="2243"/>
      <c r="O6" s="2243"/>
      <c r="P6" s="2242" t="s">
        <v>712</v>
      </c>
      <c r="Q6" s="2243"/>
      <c r="R6" s="2243"/>
      <c r="S6" s="2242" t="s">
        <v>713</v>
      </c>
      <c r="T6" s="2243"/>
      <c r="U6" s="2243"/>
      <c r="V6" s="2242" t="s">
        <v>714</v>
      </c>
      <c r="W6" s="2243"/>
      <c r="X6" s="2243"/>
      <c r="Y6" s="2242" t="s">
        <v>715</v>
      </c>
      <c r="Z6" s="2243"/>
      <c r="AA6" s="2243"/>
    </row>
    <row r="7" spans="1:34">
      <c r="B7" s="130"/>
      <c r="C7" s="39"/>
      <c r="D7" s="847" t="s">
        <v>716</v>
      </c>
      <c r="E7" s="847" t="s">
        <v>717</v>
      </c>
      <c r="F7" s="848" t="s">
        <v>718</v>
      </c>
      <c r="G7" s="847" t="s">
        <v>716</v>
      </c>
      <c r="H7" s="847" t="s">
        <v>717</v>
      </c>
      <c r="I7" s="848" t="s">
        <v>718</v>
      </c>
      <c r="J7" s="156" t="s">
        <v>716</v>
      </c>
      <c r="K7" s="156" t="s">
        <v>717</v>
      </c>
      <c r="L7" s="157" t="s">
        <v>718</v>
      </c>
      <c r="M7" s="158" t="s">
        <v>716</v>
      </c>
      <c r="N7" s="156" t="s">
        <v>717</v>
      </c>
      <c r="O7" s="157" t="s">
        <v>718</v>
      </c>
      <c r="P7" s="158" t="s">
        <v>716</v>
      </c>
      <c r="Q7" s="156" t="s">
        <v>717</v>
      </c>
      <c r="R7" s="157" t="s">
        <v>718</v>
      </c>
      <c r="S7" s="158" t="s">
        <v>716</v>
      </c>
      <c r="T7" s="156" t="s">
        <v>717</v>
      </c>
      <c r="U7" s="157" t="s">
        <v>718</v>
      </c>
      <c r="V7" s="158" t="s">
        <v>716</v>
      </c>
      <c r="W7" s="156" t="s">
        <v>717</v>
      </c>
      <c r="X7" s="157" t="s">
        <v>718</v>
      </c>
      <c r="Y7" s="158" t="s">
        <v>716</v>
      </c>
      <c r="Z7" s="156" t="s">
        <v>717</v>
      </c>
      <c r="AA7" s="157" t="s">
        <v>718</v>
      </c>
    </row>
    <row r="8" spans="1:34">
      <c r="B8" s="668" t="s">
        <v>719</v>
      </c>
    </row>
    <row r="9" spans="1:34" ht="13" thickBot="1">
      <c r="B9" s="131" t="s">
        <v>41</v>
      </c>
      <c r="C9" s="131" t="s">
        <v>720</v>
      </c>
      <c r="D9" s="756">
        <f>SUM(D10:D15)</f>
        <v>0</v>
      </c>
      <c r="E9" s="756">
        <f t="shared" ref="E9:F9" si="0">SUM(E10:E15)</f>
        <v>0</v>
      </c>
      <c r="F9" s="756">
        <f t="shared" si="0"/>
        <v>0</v>
      </c>
      <c r="G9" s="756">
        <f>SUM(G10:G15)</f>
        <v>0</v>
      </c>
      <c r="H9" s="756">
        <f t="shared" ref="H9" si="1">SUM(H10:H15)</f>
        <v>0</v>
      </c>
      <c r="I9" s="756">
        <f t="shared" ref="I9" si="2">SUM(I10:I15)</f>
        <v>0</v>
      </c>
      <c r="J9" s="756">
        <f>SUM(J10:J15)</f>
        <v>0</v>
      </c>
      <c r="K9" s="756">
        <f t="shared" ref="K9" si="3">SUM(K10:K15)</f>
        <v>0</v>
      </c>
      <c r="L9" s="756">
        <f t="shared" ref="L9" si="4">SUM(L10:L15)</f>
        <v>0</v>
      </c>
      <c r="M9" s="756">
        <f>SUM(M10:M15)</f>
        <v>0</v>
      </c>
      <c r="N9" s="756">
        <f t="shared" ref="N9" si="5">SUM(N10:N15)</f>
        <v>0</v>
      </c>
      <c r="O9" s="756">
        <f t="shared" ref="O9" si="6">SUM(O10:O15)</f>
        <v>0</v>
      </c>
      <c r="P9" s="756">
        <f>SUM(P10:P15)</f>
        <v>0</v>
      </c>
      <c r="Q9" s="756">
        <f t="shared" ref="Q9" si="7">SUM(Q10:Q15)</f>
        <v>0</v>
      </c>
      <c r="R9" s="756">
        <f t="shared" ref="R9" si="8">SUM(R10:R15)</f>
        <v>0</v>
      </c>
      <c r="S9" s="756">
        <f>SUM(S10:S15)</f>
        <v>0</v>
      </c>
      <c r="T9" s="756">
        <f t="shared" ref="T9" si="9">SUM(T10:T15)</f>
        <v>0</v>
      </c>
      <c r="U9" s="756">
        <f t="shared" ref="U9" si="10">SUM(U10:U15)</f>
        <v>0</v>
      </c>
      <c r="V9" s="756">
        <f>SUM(V10:V15)</f>
        <v>0</v>
      </c>
      <c r="W9" s="756">
        <f t="shared" ref="W9" si="11">SUM(W10:W15)</f>
        <v>0</v>
      </c>
      <c r="X9" s="756">
        <f t="shared" ref="X9" si="12">SUM(X10:X15)</f>
        <v>0</v>
      </c>
      <c r="Y9" s="756">
        <f>SUM(Y10:Y15)</f>
        <v>0</v>
      </c>
      <c r="Z9" s="756">
        <f t="shared" ref="Z9" si="13">SUM(Z10:Z15)</f>
        <v>0</v>
      </c>
      <c r="AA9" s="756">
        <f t="shared" ref="AA9" si="14">SUM(AA10:AA15)</f>
        <v>0</v>
      </c>
    </row>
    <row r="10" spans="1:34">
      <c r="B10" s="1123" t="s">
        <v>721</v>
      </c>
      <c r="C10" s="725" t="s">
        <v>722</v>
      </c>
      <c r="D10" s="1124"/>
      <c r="E10" s="1109"/>
      <c r="F10" s="842">
        <f t="shared" ref="F10:F15" si="15">E10-D10</f>
        <v>0</v>
      </c>
      <c r="G10" s="1124"/>
      <c r="H10" s="1109"/>
      <c r="I10" s="842">
        <f t="shared" ref="I10:I15" si="16">H10-G10</f>
        <v>0</v>
      </c>
      <c r="J10" s="1124"/>
      <c r="K10" s="1109"/>
      <c r="L10" s="842">
        <f t="shared" ref="L10:L15" si="17">K10-J10</f>
        <v>0</v>
      </c>
      <c r="M10" s="1124"/>
      <c r="N10" s="1109"/>
      <c r="O10" s="842">
        <f t="shared" ref="O10:O15" si="18">N10-M10</f>
        <v>0</v>
      </c>
      <c r="P10" s="1124"/>
      <c r="Q10" s="1109"/>
      <c r="R10" s="842">
        <f t="shared" ref="R10:R15" si="19">Q10-P10</f>
        <v>0</v>
      </c>
      <c r="S10" s="1124"/>
      <c r="T10" s="1109"/>
      <c r="U10" s="842">
        <f t="shared" ref="U10:U15" si="20">T10-S10</f>
        <v>0</v>
      </c>
      <c r="V10" s="1124"/>
      <c r="W10" s="1109"/>
      <c r="X10" s="842">
        <f t="shared" ref="X10:X15" si="21">W10-V10</f>
        <v>0</v>
      </c>
      <c r="Y10" s="1124"/>
      <c r="Z10" s="1109"/>
      <c r="AA10" s="842">
        <f t="shared" ref="AA10:AA15" si="22">Z10-Y10</f>
        <v>0</v>
      </c>
    </row>
    <row r="11" spans="1:34">
      <c r="B11" s="1125"/>
      <c r="C11" s="712" t="s">
        <v>723</v>
      </c>
      <c r="D11" s="1110"/>
      <c r="E11" s="1111"/>
      <c r="F11" s="843">
        <f t="shared" si="15"/>
        <v>0</v>
      </c>
      <c r="G11" s="1110"/>
      <c r="H11" s="1111"/>
      <c r="I11" s="843">
        <f t="shared" si="16"/>
        <v>0</v>
      </c>
      <c r="J11" s="1110"/>
      <c r="K11" s="1111"/>
      <c r="L11" s="843">
        <f t="shared" si="17"/>
        <v>0</v>
      </c>
      <c r="M11" s="1110"/>
      <c r="N11" s="1111"/>
      <c r="O11" s="843">
        <f t="shared" si="18"/>
        <v>0</v>
      </c>
      <c r="P11" s="1110"/>
      <c r="Q11" s="1111"/>
      <c r="R11" s="843">
        <f t="shared" si="19"/>
        <v>0</v>
      </c>
      <c r="S11" s="1110"/>
      <c r="T11" s="1111"/>
      <c r="U11" s="843">
        <f t="shared" si="20"/>
        <v>0</v>
      </c>
      <c r="V11" s="1110"/>
      <c r="W11" s="1111"/>
      <c r="X11" s="843">
        <f t="shared" si="21"/>
        <v>0</v>
      </c>
      <c r="Y11" s="1110"/>
      <c r="Z11" s="1111"/>
      <c r="AA11" s="843">
        <f t="shared" si="22"/>
        <v>0</v>
      </c>
    </row>
    <row r="12" spans="1:34" ht="13" thickBot="1">
      <c r="B12" s="1126"/>
      <c r="C12" s="1127" t="s">
        <v>724</v>
      </c>
      <c r="D12" s="1112"/>
      <c r="E12" s="1113"/>
      <c r="F12" s="629">
        <f t="shared" si="15"/>
        <v>0</v>
      </c>
      <c r="G12" s="1112"/>
      <c r="H12" s="1113"/>
      <c r="I12" s="629">
        <f t="shared" si="16"/>
        <v>0</v>
      </c>
      <c r="J12" s="1112"/>
      <c r="K12" s="1113"/>
      <c r="L12" s="629">
        <f t="shared" si="17"/>
        <v>0</v>
      </c>
      <c r="M12" s="1112"/>
      <c r="N12" s="1113"/>
      <c r="O12" s="629">
        <f t="shared" si="18"/>
        <v>0</v>
      </c>
      <c r="P12" s="1112"/>
      <c r="Q12" s="1113"/>
      <c r="R12" s="629">
        <f t="shared" si="19"/>
        <v>0</v>
      </c>
      <c r="S12" s="1112"/>
      <c r="T12" s="1113"/>
      <c r="U12" s="629">
        <f t="shared" si="20"/>
        <v>0</v>
      </c>
      <c r="V12" s="1112"/>
      <c r="W12" s="1113"/>
      <c r="X12" s="629">
        <f t="shared" si="21"/>
        <v>0</v>
      </c>
      <c r="Y12" s="1112"/>
      <c r="Z12" s="1113"/>
      <c r="AA12" s="629">
        <f t="shared" si="22"/>
        <v>0</v>
      </c>
    </row>
    <row r="13" spans="1:34" ht="13" thickBot="1">
      <c r="B13" s="1128" t="s">
        <v>725</v>
      </c>
      <c r="C13" s="1129" t="s">
        <v>725</v>
      </c>
      <c r="D13" s="1130"/>
      <c r="E13" s="1131"/>
      <c r="F13" s="1132">
        <f t="shared" si="15"/>
        <v>0</v>
      </c>
      <c r="G13" s="1130"/>
      <c r="H13" s="1131"/>
      <c r="I13" s="1132">
        <f t="shared" si="16"/>
        <v>0</v>
      </c>
      <c r="J13" s="1130"/>
      <c r="K13" s="1131"/>
      <c r="L13" s="1132">
        <f t="shared" si="17"/>
        <v>0</v>
      </c>
      <c r="M13" s="1130"/>
      <c r="N13" s="1131"/>
      <c r="O13" s="1132">
        <f t="shared" si="18"/>
        <v>0</v>
      </c>
      <c r="P13" s="1130"/>
      <c r="Q13" s="1131"/>
      <c r="R13" s="1132">
        <f t="shared" si="19"/>
        <v>0</v>
      </c>
      <c r="S13" s="1130"/>
      <c r="T13" s="1131"/>
      <c r="U13" s="1132">
        <f t="shared" si="20"/>
        <v>0</v>
      </c>
      <c r="V13" s="1130"/>
      <c r="W13" s="1131"/>
      <c r="X13" s="1132">
        <f t="shared" si="21"/>
        <v>0</v>
      </c>
      <c r="Y13" s="1130"/>
      <c r="Z13" s="1131"/>
      <c r="AA13" s="1132">
        <f t="shared" si="22"/>
        <v>0</v>
      </c>
    </row>
    <row r="14" spans="1:34">
      <c r="B14" s="1123" t="s">
        <v>726</v>
      </c>
      <c r="C14" s="725" t="s">
        <v>727</v>
      </c>
      <c r="D14" s="1124"/>
      <c r="E14" s="1109"/>
      <c r="F14" s="842">
        <f t="shared" si="15"/>
        <v>0</v>
      </c>
      <c r="G14" s="1124"/>
      <c r="H14" s="1109"/>
      <c r="I14" s="842">
        <f t="shared" si="16"/>
        <v>0</v>
      </c>
      <c r="J14" s="1124"/>
      <c r="K14" s="1109"/>
      <c r="L14" s="842">
        <f t="shared" si="17"/>
        <v>0</v>
      </c>
      <c r="M14" s="1124"/>
      <c r="N14" s="1109"/>
      <c r="O14" s="842">
        <f t="shared" si="18"/>
        <v>0</v>
      </c>
      <c r="P14" s="1124"/>
      <c r="Q14" s="1109"/>
      <c r="R14" s="842">
        <f t="shared" si="19"/>
        <v>0</v>
      </c>
      <c r="S14" s="1124"/>
      <c r="T14" s="1109"/>
      <c r="U14" s="842">
        <f t="shared" si="20"/>
        <v>0</v>
      </c>
      <c r="V14" s="1124"/>
      <c r="W14" s="1109"/>
      <c r="X14" s="842">
        <f t="shared" si="21"/>
        <v>0</v>
      </c>
      <c r="Y14" s="1124"/>
      <c r="Z14" s="1109"/>
      <c r="AA14" s="842">
        <f t="shared" si="22"/>
        <v>0</v>
      </c>
    </row>
    <row r="15" spans="1:34" ht="13" thickBot="1">
      <c r="B15" s="1133"/>
      <c r="C15" s="1127" t="s">
        <v>728</v>
      </c>
      <c r="D15" s="1112"/>
      <c r="E15" s="1113"/>
      <c r="F15" s="629">
        <f t="shared" si="15"/>
        <v>0</v>
      </c>
      <c r="G15" s="1112"/>
      <c r="H15" s="1113"/>
      <c r="I15" s="629">
        <f t="shared" si="16"/>
        <v>0</v>
      </c>
      <c r="J15" s="1112"/>
      <c r="K15" s="1113"/>
      <c r="L15" s="629">
        <f t="shared" si="17"/>
        <v>0</v>
      </c>
      <c r="M15" s="1112"/>
      <c r="N15" s="1113"/>
      <c r="O15" s="629">
        <f t="shared" si="18"/>
        <v>0</v>
      </c>
      <c r="P15" s="1112"/>
      <c r="Q15" s="1113"/>
      <c r="R15" s="629">
        <f t="shared" si="19"/>
        <v>0</v>
      </c>
      <c r="S15" s="1112"/>
      <c r="T15" s="1113"/>
      <c r="U15" s="629">
        <f t="shared" si="20"/>
        <v>0</v>
      </c>
      <c r="V15" s="1112"/>
      <c r="W15" s="1113"/>
      <c r="X15" s="629">
        <f t="shared" si="21"/>
        <v>0</v>
      </c>
      <c r="Y15" s="1112"/>
      <c r="Z15" s="1113"/>
      <c r="AA15" s="629">
        <f t="shared" si="22"/>
        <v>0</v>
      </c>
    </row>
    <row r="16" spans="1:34" ht="14.5" customHeight="1">
      <c r="A16" s="132" t="s">
        <v>729</v>
      </c>
      <c r="C16" s="150"/>
      <c r="D16" s="40"/>
      <c r="E16" s="40"/>
      <c r="F16" s="40"/>
      <c r="G16" s="40"/>
      <c r="H16" s="40"/>
      <c r="I16" s="40"/>
      <c r="J16" s="40"/>
      <c r="K16" s="40"/>
      <c r="L16" s="40"/>
      <c r="M16" s="40"/>
      <c r="N16" s="40"/>
      <c r="O16" s="40"/>
      <c r="P16" s="40"/>
      <c r="Q16" s="40"/>
      <c r="R16" s="40"/>
      <c r="S16" s="40"/>
      <c r="T16" s="40"/>
      <c r="U16" s="40"/>
      <c r="V16" s="40"/>
      <c r="W16" s="40"/>
      <c r="X16" s="40"/>
      <c r="Y16" s="40"/>
      <c r="Z16" s="40"/>
      <c r="AA16" s="40"/>
      <c r="AB16" s="127"/>
      <c r="AC16" s="127"/>
      <c r="AD16" s="127"/>
      <c r="AE16" s="127"/>
      <c r="AF16" s="127"/>
      <c r="AG16" s="127"/>
      <c r="AH16" s="155"/>
    </row>
    <row r="17" spans="2:27" ht="13" thickBot="1">
      <c r="B17" s="131" t="s">
        <v>42</v>
      </c>
      <c r="C17" s="131" t="s">
        <v>730</v>
      </c>
      <c r="D17" s="756">
        <f>SUM(D18:D36)</f>
        <v>0</v>
      </c>
      <c r="E17" s="756">
        <f t="shared" ref="E17:F17" si="23">SUM(E18:E36)</f>
        <v>0</v>
      </c>
      <c r="F17" s="756">
        <f t="shared" si="23"/>
        <v>0</v>
      </c>
      <c r="G17" s="756">
        <f>SUM(G18:G36)</f>
        <v>0</v>
      </c>
      <c r="H17" s="756">
        <f t="shared" ref="H17" si="24">SUM(H18:H36)</f>
        <v>0</v>
      </c>
      <c r="I17" s="756">
        <f t="shared" ref="I17" si="25">SUM(I18:I36)</f>
        <v>0</v>
      </c>
      <c r="J17" s="756">
        <f>SUM(J18:J36)</f>
        <v>0</v>
      </c>
      <c r="K17" s="756">
        <f t="shared" ref="K17" si="26">SUM(K18:K36)</f>
        <v>0</v>
      </c>
      <c r="L17" s="756">
        <f t="shared" ref="L17" si="27">SUM(L18:L36)</f>
        <v>0</v>
      </c>
      <c r="M17" s="756">
        <f>SUM(M18:M36)</f>
        <v>0</v>
      </c>
      <c r="N17" s="756">
        <f t="shared" ref="N17" si="28">SUM(N18:N36)</f>
        <v>0</v>
      </c>
      <c r="O17" s="756">
        <f t="shared" ref="O17" si="29">SUM(O18:O36)</f>
        <v>0</v>
      </c>
      <c r="P17" s="756">
        <f>SUM(P18:P36)</f>
        <v>0</v>
      </c>
      <c r="Q17" s="756">
        <f t="shared" ref="Q17" si="30">SUM(Q18:Q36)</f>
        <v>0</v>
      </c>
      <c r="R17" s="756">
        <f t="shared" ref="R17" si="31">SUM(R18:R36)</f>
        <v>0</v>
      </c>
      <c r="S17" s="756">
        <f>SUM(S18:S36)</f>
        <v>0</v>
      </c>
      <c r="T17" s="756">
        <f t="shared" ref="T17" si="32">SUM(T18:T36)</f>
        <v>0</v>
      </c>
      <c r="U17" s="756">
        <f t="shared" ref="U17" si="33">SUM(U18:U36)</f>
        <v>0</v>
      </c>
      <c r="V17" s="756">
        <f>SUM(V18:V36)</f>
        <v>0</v>
      </c>
      <c r="W17" s="756">
        <f t="shared" ref="W17" si="34">SUM(W18:W36)</f>
        <v>0</v>
      </c>
      <c r="X17" s="756">
        <f t="shared" ref="X17" si="35">SUM(X18:X36)</f>
        <v>0</v>
      </c>
      <c r="Y17" s="756">
        <f>SUM(Y18:Y36)</f>
        <v>0</v>
      </c>
      <c r="Z17" s="756">
        <f t="shared" ref="Z17" si="36">SUM(Z18:Z36)</f>
        <v>0</v>
      </c>
      <c r="AA17" s="756">
        <f t="shared" ref="AA17" si="37">SUM(AA18:AA36)</f>
        <v>0</v>
      </c>
    </row>
    <row r="18" spans="2:27">
      <c r="B18" s="726" t="s">
        <v>721</v>
      </c>
      <c r="C18" s="725" t="s">
        <v>731</v>
      </c>
      <c r="D18" s="1114"/>
      <c r="E18" s="1115"/>
      <c r="F18" s="837">
        <f t="shared" ref="F18:F36" si="38">E18-D18</f>
        <v>0</v>
      </c>
      <c r="G18" s="1114"/>
      <c r="H18" s="1115"/>
      <c r="I18" s="837">
        <f t="shared" ref="I18:I36" si="39">H18-G18</f>
        <v>0</v>
      </c>
      <c r="J18" s="1114"/>
      <c r="K18" s="1115"/>
      <c r="L18" s="837">
        <f t="shared" ref="L18:L36" si="40">K18-J18</f>
        <v>0</v>
      </c>
      <c r="M18" s="1114"/>
      <c r="N18" s="1115"/>
      <c r="O18" s="837">
        <f t="shared" ref="O18:O36" si="41">N18-M18</f>
        <v>0</v>
      </c>
      <c r="P18" s="1114"/>
      <c r="Q18" s="1115"/>
      <c r="R18" s="837">
        <f t="shared" ref="R18:R36" si="42">Q18-P18</f>
        <v>0</v>
      </c>
      <c r="S18" s="1114"/>
      <c r="T18" s="1115"/>
      <c r="U18" s="837">
        <f t="shared" ref="U18:U36" si="43">T18-S18</f>
        <v>0</v>
      </c>
      <c r="V18" s="1114"/>
      <c r="W18" s="1115"/>
      <c r="X18" s="837">
        <f t="shared" ref="X18:X36" si="44">W18-V18</f>
        <v>0</v>
      </c>
      <c r="Y18" s="1114"/>
      <c r="Z18" s="1115"/>
      <c r="AA18" s="837">
        <f t="shared" ref="AA18:AA36" si="45">Z18-Y18</f>
        <v>0</v>
      </c>
    </row>
    <row r="19" spans="2:27">
      <c r="B19" s="204"/>
      <c r="C19" s="712" t="s">
        <v>732</v>
      </c>
      <c r="D19" s="1121"/>
      <c r="E19" s="863"/>
      <c r="F19" s="838">
        <f t="shared" si="38"/>
        <v>0</v>
      </c>
      <c r="G19" s="1121"/>
      <c r="H19" s="863"/>
      <c r="I19" s="838">
        <f t="shared" si="39"/>
        <v>0</v>
      </c>
      <c r="J19" s="1121"/>
      <c r="K19" s="863"/>
      <c r="L19" s="838">
        <f t="shared" si="40"/>
        <v>0</v>
      </c>
      <c r="M19" s="1121"/>
      <c r="N19" s="863"/>
      <c r="O19" s="838">
        <f t="shared" si="41"/>
        <v>0</v>
      </c>
      <c r="P19" s="1121"/>
      <c r="Q19" s="863"/>
      <c r="R19" s="838">
        <f t="shared" si="42"/>
        <v>0</v>
      </c>
      <c r="S19" s="1121"/>
      <c r="T19" s="863"/>
      <c r="U19" s="838">
        <f t="shared" si="43"/>
        <v>0</v>
      </c>
      <c r="V19" s="1121"/>
      <c r="W19" s="863"/>
      <c r="X19" s="838">
        <f t="shared" si="44"/>
        <v>0</v>
      </c>
      <c r="Y19" s="1121"/>
      <c r="Z19" s="863"/>
      <c r="AA19" s="838">
        <f t="shared" si="45"/>
        <v>0</v>
      </c>
    </row>
    <row r="20" spans="2:27">
      <c r="B20" s="204"/>
      <c r="C20" s="712" t="s">
        <v>733</v>
      </c>
      <c r="D20" s="1116"/>
      <c r="E20" s="863"/>
      <c r="F20" s="838">
        <f t="shared" si="38"/>
        <v>0</v>
      </c>
      <c r="G20" s="1116"/>
      <c r="H20" s="863"/>
      <c r="I20" s="838">
        <f t="shared" si="39"/>
        <v>0</v>
      </c>
      <c r="J20" s="1116"/>
      <c r="K20" s="863"/>
      <c r="L20" s="838">
        <f t="shared" si="40"/>
        <v>0</v>
      </c>
      <c r="M20" s="1116"/>
      <c r="N20" s="863"/>
      <c r="O20" s="838">
        <f t="shared" si="41"/>
        <v>0</v>
      </c>
      <c r="P20" s="1116"/>
      <c r="Q20" s="863"/>
      <c r="R20" s="838">
        <f t="shared" si="42"/>
        <v>0</v>
      </c>
      <c r="S20" s="1116"/>
      <c r="T20" s="863"/>
      <c r="U20" s="838">
        <f t="shared" si="43"/>
        <v>0</v>
      </c>
      <c r="V20" s="1116"/>
      <c r="W20" s="863"/>
      <c r="X20" s="838">
        <f t="shared" si="44"/>
        <v>0</v>
      </c>
      <c r="Y20" s="1116"/>
      <c r="Z20" s="863"/>
      <c r="AA20" s="838">
        <f t="shared" si="45"/>
        <v>0</v>
      </c>
    </row>
    <row r="21" spans="2:27">
      <c r="B21" s="204"/>
      <c r="C21" s="712" t="s">
        <v>734</v>
      </c>
      <c r="D21" s="1116"/>
      <c r="E21" s="863"/>
      <c r="F21" s="838">
        <f t="shared" si="38"/>
        <v>0</v>
      </c>
      <c r="G21" s="1116"/>
      <c r="H21" s="863"/>
      <c r="I21" s="838">
        <f t="shared" si="39"/>
        <v>0</v>
      </c>
      <c r="J21" s="1116"/>
      <c r="K21" s="863"/>
      <c r="L21" s="838">
        <f t="shared" si="40"/>
        <v>0</v>
      </c>
      <c r="M21" s="1116"/>
      <c r="N21" s="863"/>
      <c r="O21" s="838">
        <f t="shared" si="41"/>
        <v>0</v>
      </c>
      <c r="P21" s="1116"/>
      <c r="Q21" s="863"/>
      <c r="R21" s="838">
        <f t="shared" si="42"/>
        <v>0</v>
      </c>
      <c r="S21" s="1116"/>
      <c r="T21" s="863"/>
      <c r="U21" s="838">
        <f t="shared" si="43"/>
        <v>0</v>
      </c>
      <c r="V21" s="1116"/>
      <c r="W21" s="863"/>
      <c r="X21" s="838">
        <f t="shared" si="44"/>
        <v>0</v>
      </c>
      <c r="Y21" s="1116"/>
      <c r="Z21" s="863"/>
      <c r="AA21" s="838">
        <f t="shared" si="45"/>
        <v>0</v>
      </c>
    </row>
    <row r="22" spans="2:27">
      <c r="B22" s="204"/>
      <c r="C22" s="712" t="s">
        <v>735</v>
      </c>
      <c r="D22" s="1116"/>
      <c r="E22" s="863"/>
      <c r="F22" s="838">
        <f t="shared" si="38"/>
        <v>0</v>
      </c>
      <c r="G22" s="1116"/>
      <c r="H22" s="863"/>
      <c r="I22" s="838">
        <f t="shared" si="39"/>
        <v>0</v>
      </c>
      <c r="J22" s="1116"/>
      <c r="K22" s="863"/>
      <c r="L22" s="838">
        <f t="shared" si="40"/>
        <v>0</v>
      </c>
      <c r="M22" s="1116"/>
      <c r="N22" s="863"/>
      <c r="O22" s="838">
        <f t="shared" si="41"/>
        <v>0</v>
      </c>
      <c r="P22" s="1116"/>
      <c r="Q22" s="863"/>
      <c r="R22" s="838">
        <f t="shared" si="42"/>
        <v>0</v>
      </c>
      <c r="S22" s="1116"/>
      <c r="T22" s="863"/>
      <c r="U22" s="838">
        <f t="shared" si="43"/>
        <v>0</v>
      </c>
      <c r="V22" s="1116"/>
      <c r="W22" s="863"/>
      <c r="X22" s="838">
        <f t="shared" si="44"/>
        <v>0</v>
      </c>
      <c r="Y22" s="1116"/>
      <c r="Z22" s="863"/>
      <c r="AA22" s="838">
        <f t="shared" si="45"/>
        <v>0</v>
      </c>
    </row>
    <row r="23" spans="2:27">
      <c r="B23" s="204"/>
      <c r="C23" s="712" t="s">
        <v>736</v>
      </c>
      <c r="D23" s="1117"/>
      <c r="E23" s="1118"/>
      <c r="F23" s="839">
        <f t="shared" si="38"/>
        <v>0</v>
      </c>
      <c r="G23" s="1117"/>
      <c r="H23" s="1118"/>
      <c r="I23" s="839">
        <f t="shared" si="39"/>
        <v>0</v>
      </c>
      <c r="J23" s="1117"/>
      <c r="K23" s="1118"/>
      <c r="L23" s="839">
        <f t="shared" si="40"/>
        <v>0</v>
      </c>
      <c r="M23" s="1117"/>
      <c r="N23" s="1118"/>
      <c r="O23" s="839">
        <f t="shared" si="41"/>
        <v>0</v>
      </c>
      <c r="P23" s="1117"/>
      <c r="Q23" s="1118"/>
      <c r="R23" s="839">
        <f t="shared" si="42"/>
        <v>0</v>
      </c>
      <c r="S23" s="1117"/>
      <c r="T23" s="1118"/>
      <c r="U23" s="839">
        <f t="shared" si="43"/>
        <v>0</v>
      </c>
      <c r="V23" s="1117"/>
      <c r="W23" s="1118"/>
      <c r="X23" s="839">
        <f t="shared" si="44"/>
        <v>0</v>
      </c>
      <c r="Y23" s="1117"/>
      <c r="Z23" s="1118"/>
      <c r="AA23" s="839">
        <f t="shared" si="45"/>
        <v>0</v>
      </c>
    </row>
    <row r="24" spans="2:27" ht="13" thickBot="1">
      <c r="B24" s="701"/>
      <c r="C24" s="698" t="s">
        <v>737</v>
      </c>
      <c r="D24" s="1119"/>
      <c r="E24" s="1120"/>
      <c r="F24" s="840">
        <f t="shared" si="38"/>
        <v>0</v>
      </c>
      <c r="G24" s="1119"/>
      <c r="H24" s="1120"/>
      <c r="I24" s="840">
        <f t="shared" si="39"/>
        <v>0</v>
      </c>
      <c r="J24" s="1119"/>
      <c r="K24" s="1120"/>
      <c r="L24" s="840">
        <f t="shared" si="40"/>
        <v>0</v>
      </c>
      <c r="M24" s="1119"/>
      <c r="N24" s="1120"/>
      <c r="O24" s="840">
        <f t="shared" si="41"/>
        <v>0</v>
      </c>
      <c r="P24" s="1119"/>
      <c r="Q24" s="1120"/>
      <c r="R24" s="840">
        <f t="shared" si="42"/>
        <v>0</v>
      </c>
      <c r="S24" s="1119"/>
      <c r="T24" s="1120"/>
      <c r="U24" s="840">
        <f t="shared" si="43"/>
        <v>0</v>
      </c>
      <c r="V24" s="1119"/>
      <c r="W24" s="1120"/>
      <c r="X24" s="840">
        <f t="shared" si="44"/>
        <v>0</v>
      </c>
      <c r="Y24" s="1119"/>
      <c r="Z24" s="1120"/>
      <c r="AA24" s="840">
        <f t="shared" si="45"/>
        <v>0</v>
      </c>
    </row>
    <row r="25" spans="2:27">
      <c r="B25" s="726" t="s">
        <v>725</v>
      </c>
      <c r="C25" s="699" t="s">
        <v>738</v>
      </c>
      <c r="D25" s="831"/>
      <c r="E25" s="832"/>
      <c r="F25" s="837">
        <f t="shared" si="38"/>
        <v>0</v>
      </c>
      <c r="G25" s="831"/>
      <c r="H25" s="832"/>
      <c r="I25" s="837">
        <f t="shared" si="39"/>
        <v>0</v>
      </c>
      <c r="J25" s="831"/>
      <c r="K25" s="832"/>
      <c r="L25" s="837">
        <f t="shared" si="40"/>
        <v>0</v>
      </c>
      <c r="M25" s="831"/>
      <c r="N25" s="832"/>
      <c r="O25" s="837">
        <f t="shared" si="41"/>
        <v>0</v>
      </c>
      <c r="P25" s="831"/>
      <c r="Q25" s="832"/>
      <c r="R25" s="837">
        <f t="shared" si="42"/>
        <v>0</v>
      </c>
      <c r="S25" s="831"/>
      <c r="T25" s="832"/>
      <c r="U25" s="837">
        <f t="shared" si="43"/>
        <v>0</v>
      </c>
      <c r="V25" s="831"/>
      <c r="W25" s="832"/>
      <c r="X25" s="837">
        <f t="shared" si="44"/>
        <v>0</v>
      </c>
      <c r="Y25" s="831"/>
      <c r="Z25" s="832"/>
      <c r="AA25" s="837">
        <f t="shared" si="45"/>
        <v>0</v>
      </c>
    </row>
    <row r="26" spans="2:27">
      <c r="B26" s="703"/>
      <c r="C26" s="700" t="s">
        <v>739</v>
      </c>
      <c r="D26" s="1122"/>
      <c r="E26" s="834"/>
      <c r="F26" s="838">
        <f t="shared" si="38"/>
        <v>0</v>
      </c>
      <c r="G26" s="1122"/>
      <c r="H26" s="834"/>
      <c r="I26" s="838">
        <f t="shared" si="39"/>
        <v>0</v>
      </c>
      <c r="J26" s="1122"/>
      <c r="K26" s="834"/>
      <c r="L26" s="838">
        <f t="shared" si="40"/>
        <v>0</v>
      </c>
      <c r="M26" s="1122"/>
      <c r="N26" s="834"/>
      <c r="O26" s="838">
        <f t="shared" si="41"/>
        <v>0</v>
      </c>
      <c r="P26" s="1122"/>
      <c r="Q26" s="834"/>
      <c r="R26" s="838">
        <f t="shared" si="42"/>
        <v>0</v>
      </c>
      <c r="S26" s="1122"/>
      <c r="T26" s="834"/>
      <c r="U26" s="838">
        <f t="shared" si="43"/>
        <v>0</v>
      </c>
      <c r="V26" s="1122"/>
      <c r="W26" s="834"/>
      <c r="X26" s="838">
        <f t="shared" si="44"/>
        <v>0</v>
      </c>
      <c r="Y26" s="1122"/>
      <c r="Z26" s="834"/>
      <c r="AA26" s="838">
        <f t="shared" si="45"/>
        <v>0</v>
      </c>
    </row>
    <row r="27" spans="2:27" ht="13" thickBot="1">
      <c r="B27" s="704"/>
      <c r="C27" s="702" t="s">
        <v>740</v>
      </c>
      <c r="D27" s="835"/>
      <c r="E27" s="836"/>
      <c r="F27" s="841">
        <f t="shared" si="38"/>
        <v>0</v>
      </c>
      <c r="G27" s="835"/>
      <c r="H27" s="836"/>
      <c r="I27" s="841">
        <f t="shared" si="39"/>
        <v>0</v>
      </c>
      <c r="J27" s="835"/>
      <c r="K27" s="836"/>
      <c r="L27" s="841">
        <f t="shared" si="40"/>
        <v>0</v>
      </c>
      <c r="M27" s="835"/>
      <c r="N27" s="836"/>
      <c r="O27" s="841">
        <f t="shared" si="41"/>
        <v>0</v>
      </c>
      <c r="P27" s="835"/>
      <c r="Q27" s="836"/>
      <c r="R27" s="841">
        <f t="shared" si="42"/>
        <v>0</v>
      </c>
      <c r="S27" s="835"/>
      <c r="T27" s="836"/>
      <c r="U27" s="841">
        <f t="shared" si="43"/>
        <v>0</v>
      </c>
      <c r="V27" s="835"/>
      <c r="W27" s="836"/>
      <c r="X27" s="841">
        <f t="shared" si="44"/>
        <v>0</v>
      </c>
      <c r="Y27" s="835"/>
      <c r="Z27" s="836"/>
      <c r="AA27" s="841">
        <f t="shared" si="45"/>
        <v>0</v>
      </c>
    </row>
    <row r="28" spans="2:27">
      <c r="B28" s="726" t="s">
        <v>726</v>
      </c>
      <c r="C28" s="699" t="s">
        <v>741</v>
      </c>
      <c r="D28" s="1122"/>
      <c r="E28" s="832"/>
      <c r="F28" s="837">
        <f t="shared" si="38"/>
        <v>0</v>
      </c>
      <c r="G28" s="1122"/>
      <c r="H28" s="832"/>
      <c r="I28" s="837">
        <f t="shared" si="39"/>
        <v>0</v>
      </c>
      <c r="J28" s="1122"/>
      <c r="K28" s="832"/>
      <c r="L28" s="837">
        <f t="shared" si="40"/>
        <v>0</v>
      </c>
      <c r="M28" s="1122"/>
      <c r="N28" s="832"/>
      <c r="O28" s="837">
        <f t="shared" si="41"/>
        <v>0</v>
      </c>
      <c r="P28" s="1122"/>
      <c r="Q28" s="832"/>
      <c r="R28" s="837">
        <f t="shared" si="42"/>
        <v>0</v>
      </c>
      <c r="S28" s="1122"/>
      <c r="T28" s="832"/>
      <c r="U28" s="837">
        <f t="shared" si="43"/>
        <v>0</v>
      </c>
      <c r="V28" s="1122"/>
      <c r="W28" s="832"/>
      <c r="X28" s="837">
        <f t="shared" si="44"/>
        <v>0</v>
      </c>
      <c r="Y28" s="1122"/>
      <c r="Z28" s="832"/>
      <c r="AA28" s="837">
        <f t="shared" si="45"/>
        <v>0</v>
      </c>
    </row>
    <row r="29" spans="2:27">
      <c r="B29" s="204"/>
      <c r="C29" s="700" t="s">
        <v>742</v>
      </c>
      <c r="D29" s="833"/>
      <c r="E29" s="834"/>
      <c r="F29" s="838">
        <f t="shared" si="38"/>
        <v>0</v>
      </c>
      <c r="G29" s="833"/>
      <c r="H29" s="834"/>
      <c r="I29" s="838">
        <f t="shared" si="39"/>
        <v>0</v>
      </c>
      <c r="J29" s="833"/>
      <c r="K29" s="834"/>
      <c r="L29" s="838">
        <f t="shared" si="40"/>
        <v>0</v>
      </c>
      <c r="M29" s="833"/>
      <c r="N29" s="834"/>
      <c r="O29" s="838">
        <f t="shared" si="41"/>
        <v>0</v>
      </c>
      <c r="P29" s="833"/>
      <c r="Q29" s="834"/>
      <c r="R29" s="838">
        <f t="shared" si="42"/>
        <v>0</v>
      </c>
      <c r="S29" s="833"/>
      <c r="T29" s="834"/>
      <c r="U29" s="838">
        <f t="shared" si="43"/>
        <v>0</v>
      </c>
      <c r="V29" s="833"/>
      <c r="W29" s="834"/>
      <c r="X29" s="838">
        <f t="shared" si="44"/>
        <v>0</v>
      </c>
      <c r="Y29" s="833"/>
      <c r="Z29" s="834"/>
      <c r="AA29" s="838">
        <f t="shared" si="45"/>
        <v>0</v>
      </c>
    </row>
    <row r="30" spans="2:27">
      <c r="B30" s="204"/>
      <c r="C30" s="700" t="s">
        <v>743</v>
      </c>
      <c r="D30" s="833"/>
      <c r="E30" s="834"/>
      <c r="F30" s="838">
        <f t="shared" si="38"/>
        <v>0</v>
      </c>
      <c r="G30" s="833"/>
      <c r="H30" s="834"/>
      <c r="I30" s="838">
        <f t="shared" si="39"/>
        <v>0</v>
      </c>
      <c r="J30" s="833"/>
      <c r="K30" s="834"/>
      <c r="L30" s="838">
        <f t="shared" si="40"/>
        <v>0</v>
      </c>
      <c r="M30" s="833"/>
      <c r="N30" s="834"/>
      <c r="O30" s="838">
        <f t="shared" si="41"/>
        <v>0</v>
      </c>
      <c r="P30" s="833"/>
      <c r="Q30" s="834"/>
      <c r="R30" s="838">
        <f t="shared" si="42"/>
        <v>0</v>
      </c>
      <c r="S30" s="833"/>
      <c r="T30" s="834"/>
      <c r="U30" s="838">
        <f t="shared" si="43"/>
        <v>0</v>
      </c>
      <c r="V30" s="833"/>
      <c r="W30" s="834"/>
      <c r="X30" s="838">
        <f t="shared" si="44"/>
        <v>0</v>
      </c>
      <c r="Y30" s="833"/>
      <c r="Z30" s="834"/>
      <c r="AA30" s="838">
        <f t="shared" si="45"/>
        <v>0</v>
      </c>
    </row>
    <row r="31" spans="2:27">
      <c r="B31" s="204"/>
      <c r="C31" s="700" t="s">
        <v>739</v>
      </c>
      <c r="D31" s="833"/>
      <c r="E31" s="834"/>
      <c r="F31" s="838">
        <f t="shared" si="38"/>
        <v>0</v>
      </c>
      <c r="G31" s="833"/>
      <c r="H31" s="834"/>
      <c r="I31" s="838">
        <f t="shared" si="39"/>
        <v>0</v>
      </c>
      <c r="J31" s="833"/>
      <c r="K31" s="834"/>
      <c r="L31" s="838">
        <f t="shared" si="40"/>
        <v>0</v>
      </c>
      <c r="M31" s="833"/>
      <c r="N31" s="834"/>
      <c r="O31" s="838">
        <f t="shared" si="41"/>
        <v>0</v>
      </c>
      <c r="P31" s="833"/>
      <c r="Q31" s="834"/>
      <c r="R31" s="838">
        <f t="shared" si="42"/>
        <v>0</v>
      </c>
      <c r="S31" s="833"/>
      <c r="T31" s="834"/>
      <c r="U31" s="838">
        <f t="shared" si="43"/>
        <v>0</v>
      </c>
      <c r="V31" s="833"/>
      <c r="W31" s="834"/>
      <c r="X31" s="838">
        <f t="shared" si="44"/>
        <v>0</v>
      </c>
      <c r="Y31" s="833"/>
      <c r="Z31" s="834"/>
      <c r="AA31" s="838">
        <f t="shared" si="45"/>
        <v>0</v>
      </c>
    </row>
    <row r="32" spans="2:27" ht="13" thickBot="1">
      <c r="B32" s="701"/>
      <c r="C32" s="702" t="s">
        <v>744</v>
      </c>
      <c r="D32" s="835"/>
      <c r="E32" s="836"/>
      <c r="F32" s="841">
        <f t="shared" si="38"/>
        <v>0</v>
      </c>
      <c r="G32" s="835"/>
      <c r="H32" s="836"/>
      <c r="I32" s="841">
        <f t="shared" si="39"/>
        <v>0</v>
      </c>
      <c r="J32" s="835"/>
      <c r="K32" s="836"/>
      <c r="L32" s="841">
        <f t="shared" si="40"/>
        <v>0</v>
      </c>
      <c r="M32" s="835"/>
      <c r="N32" s="836"/>
      <c r="O32" s="841">
        <f t="shared" si="41"/>
        <v>0</v>
      </c>
      <c r="P32" s="835"/>
      <c r="Q32" s="836"/>
      <c r="R32" s="841">
        <f t="shared" si="42"/>
        <v>0</v>
      </c>
      <c r="S32" s="835"/>
      <c r="T32" s="836"/>
      <c r="U32" s="841">
        <f t="shared" si="43"/>
        <v>0</v>
      </c>
      <c r="V32" s="835"/>
      <c r="W32" s="836"/>
      <c r="X32" s="841">
        <f t="shared" si="44"/>
        <v>0</v>
      </c>
      <c r="Y32" s="835"/>
      <c r="Z32" s="836"/>
      <c r="AA32" s="841">
        <f t="shared" si="45"/>
        <v>0</v>
      </c>
    </row>
    <row r="33" spans="1:34">
      <c r="B33" s="727" t="s">
        <v>745</v>
      </c>
      <c r="C33" s="699" t="s">
        <v>746</v>
      </c>
      <c r="D33" s="831"/>
      <c r="E33" s="832"/>
      <c r="F33" s="837">
        <f t="shared" si="38"/>
        <v>0</v>
      </c>
      <c r="G33" s="831"/>
      <c r="H33" s="832"/>
      <c r="I33" s="837">
        <f t="shared" si="39"/>
        <v>0</v>
      </c>
      <c r="J33" s="831"/>
      <c r="K33" s="832"/>
      <c r="L33" s="837">
        <f t="shared" si="40"/>
        <v>0</v>
      </c>
      <c r="M33" s="831"/>
      <c r="N33" s="832"/>
      <c r="O33" s="837">
        <f t="shared" si="41"/>
        <v>0</v>
      </c>
      <c r="P33" s="831"/>
      <c r="Q33" s="832"/>
      <c r="R33" s="837">
        <f t="shared" si="42"/>
        <v>0</v>
      </c>
      <c r="S33" s="831"/>
      <c r="T33" s="832"/>
      <c r="U33" s="837">
        <f t="shared" si="43"/>
        <v>0</v>
      </c>
      <c r="V33" s="831"/>
      <c r="W33" s="832"/>
      <c r="X33" s="837">
        <f t="shared" si="44"/>
        <v>0</v>
      </c>
      <c r="Y33" s="831"/>
      <c r="Z33" s="832"/>
      <c r="AA33" s="837">
        <f t="shared" si="45"/>
        <v>0</v>
      </c>
    </row>
    <row r="34" spans="1:34">
      <c r="B34" s="204"/>
      <c r="C34" s="700" t="s">
        <v>747</v>
      </c>
      <c r="D34" s="833"/>
      <c r="E34" s="834"/>
      <c r="F34" s="838">
        <f t="shared" si="38"/>
        <v>0</v>
      </c>
      <c r="G34" s="833"/>
      <c r="H34" s="834"/>
      <c r="I34" s="838">
        <f t="shared" si="39"/>
        <v>0</v>
      </c>
      <c r="J34" s="833"/>
      <c r="K34" s="834"/>
      <c r="L34" s="838">
        <f t="shared" si="40"/>
        <v>0</v>
      </c>
      <c r="M34" s="833"/>
      <c r="N34" s="834"/>
      <c r="O34" s="838">
        <f t="shared" si="41"/>
        <v>0</v>
      </c>
      <c r="P34" s="833"/>
      <c r="Q34" s="834"/>
      <c r="R34" s="838">
        <f t="shared" si="42"/>
        <v>0</v>
      </c>
      <c r="S34" s="833"/>
      <c r="T34" s="834"/>
      <c r="U34" s="838">
        <f t="shared" si="43"/>
        <v>0</v>
      </c>
      <c r="V34" s="833"/>
      <c r="W34" s="834"/>
      <c r="X34" s="838">
        <f t="shared" si="44"/>
        <v>0</v>
      </c>
      <c r="Y34" s="833"/>
      <c r="Z34" s="834"/>
      <c r="AA34" s="838">
        <f t="shared" si="45"/>
        <v>0</v>
      </c>
    </row>
    <row r="35" spans="1:34">
      <c r="B35" s="204"/>
      <c r="C35" s="700" t="s">
        <v>748</v>
      </c>
      <c r="D35" s="833"/>
      <c r="E35" s="834"/>
      <c r="F35" s="838">
        <f t="shared" si="38"/>
        <v>0</v>
      </c>
      <c r="G35" s="833"/>
      <c r="H35" s="834"/>
      <c r="I35" s="838">
        <f t="shared" si="39"/>
        <v>0</v>
      </c>
      <c r="J35" s="833"/>
      <c r="K35" s="834"/>
      <c r="L35" s="838">
        <f t="shared" si="40"/>
        <v>0</v>
      </c>
      <c r="M35" s="833"/>
      <c r="N35" s="834"/>
      <c r="O35" s="838">
        <f t="shared" si="41"/>
        <v>0</v>
      </c>
      <c r="P35" s="833"/>
      <c r="Q35" s="834"/>
      <c r="R35" s="838">
        <f t="shared" si="42"/>
        <v>0</v>
      </c>
      <c r="S35" s="833"/>
      <c r="T35" s="834"/>
      <c r="U35" s="838">
        <f t="shared" si="43"/>
        <v>0</v>
      </c>
      <c r="V35" s="833"/>
      <c r="W35" s="834"/>
      <c r="X35" s="838">
        <f t="shared" si="44"/>
        <v>0</v>
      </c>
      <c r="Y35" s="833"/>
      <c r="Z35" s="834"/>
      <c r="AA35" s="838">
        <f t="shared" si="45"/>
        <v>0</v>
      </c>
    </row>
    <row r="36" spans="1:34" ht="13" thickBot="1">
      <c r="B36" s="701"/>
      <c r="C36" s="702" t="s">
        <v>749</v>
      </c>
      <c r="D36" s="835"/>
      <c r="E36" s="836"/>
      <c r="F36" s="841">
        <f t="shared" si="38"/>
        <v>0</v>
      </c>
      <c r="G36" s="835"/>
      <c r="H36" s="836"/>
      <c r="I36" s="841">
        <f t="shared" si="39"/>
        <v>0</v>
      </c>
      <c r="J36" s="835"/>
      <c r="K36" s="836"/>
      <c r="L36" s="841">
        <f t="shared" si="40"/>
        <v>0</v>
      </c>
      <c r="M36" s="835"/>
      <c r="N36" s="836"/>
      <c r="O36" s="841">
        <f t="shared" si="41"/>
        <v>0</v>
      </c>
      <c r="P36" s="835"/>
      <c r="Q36" s="836"/>
      <c r="R36" s="841">
        <f t="shared" si="42"/>
        <v>0</v>
      </c>
      <c r="S36" s="835"/>
      <c r="T36" s="836"/>
      <c r="U36" s="841">
        <f t="shared" si="43"/>
        <v>0</v>
      </c>
      <c r="V36" s="835"/>
      <c r="W36" s="836"/>
      <c r="X36" s="841">
        <f t="shared" si="44"/>
        <v>0</v>
      </c>
      <c r="Y36" s="835"/>
      <c r="Z36" s="836"/>
      <c r="AA36" s="841">
        <f t="shared" si="45"/>
        <v>0</v>
      </c>
    </row>
    <row r="37" spans="1:34">
      <c r="A37" s="132" t="s">
        <v>729</v>
      </c>
      <c r="C37" s="150"/>
      <c r="D37" s="40"/>
      <c r="E37" s="40"/>
      <c r="F37" s="40"/>
      <c r="G37" s="40"/>
      <c r="H37" s="40"/>
      <c r="I37" s="40"/>
      <c r="J37" s="40"/>
      <c r="K37" s="40"/>
      <c r="L37" s="40"/>
      <c r="M37" s="40"/>
      <c r="N37" s="40"/>
      <c r="O37" s="40"/>
      <c r="P37" s="40"/>
      <c r="Q37" s="40"/>
      <c r="R37" s="40"/>
      <c r="S37" s="40"/>
      <c r="T37" s="40"/>
      <c r="U37" s="40"/>
      <c r="V37" s="40"/>
      <c r="W37" s="40"/>
      <c r="X37" s="40"/>
      <c r="Y37" s="40"/>
      <c r="Z37" s="40"/>
      <c r="AA37" s="40"/>
      <c r="AB37" s="127"/>
      <c r="AC37" s="127"/>
      <c r="AD37" s="127"/>
      <c r="AE37" s="127"/>
      <c r="AF37" s="127"/>
      <c r="AG37" s="127"/>
      <c r="AH37" s="155"/>
    </row>
    <row r="38" spans="1:34" ht="13" thickBot="1">
      <c r="B38" s="131" t="s">
        <v>43</v>
      </c>
      <c r="C38" s="131" t="s">
        <v>17</v>
      </c>
      <c r="D38" s="757"/>
      <c r="E38" s="1134"/>
      <c r="F38" s="1134"/>
      <c r="G38" s="757"/>
      <c r="H38" s="1134"/>
      <c r="I38" s="1134"/>
      <c r="J38" s="757"/>
      <c r="K38" s="1134"/>
      <c r="L38" s="1134"/>
      <c r="M38" s="757"/>
      <c r="N38" s="1134"/>
      <c r="O38" s="1134"/>
      <c r="P38" s="757"/>
      <c r="Q38" s="1134"/>
      <c r="R38" s="1134"/>
      <c r="S38" s="757"/>
      <c r="T38" s="1134"/>
      <c r="U38" s="1134"/>
      <c r="V38" s="757"/>
      <c r="W38" s="1134"/>
      <c r="X38" s="1134"/>
      <c r="Y38" s="757"/>
      <c r="Z38" s="1134"/>
      <c r="AA38" s="1134"/>
    </row>
    <row r="39" spans="1:34">
      <c r="B39" s="727"/>
      <c r="C39" s="147" t="s">
        <v>750</v>
      </c>
      <c r="D39" s="831"/>
      <c r="E39" s="754"/>
      <c r="F39" s="842"/>
      <c r="G39" s="831"/>
      <c r="H39" s="754"/>
      <c r="I39" s="842"/>
      <c r="J39" s="831"/>
      <c r="K39" s="754"/>
      <c r="L39" s="842"/>
      <c r="M39" s="831"/>
      <c r="N39" s="754"/>
      <c r="O39" s="842"/>
      <c r="P39" s="831"/>
      <c r="Q39" s="754"/>
      <c r="R39" s="842"/>
      <c r="S39" s="831"/>
      <c r="T39" s="754"/>
      <c r="U39" s="842"/>
      <c r="V39" s="831"/>
      <c r="W39" s="754"/>
      <c r="X39" s="842"/>
      <c r="Y39" s="831"/>
      <c r="Z39" s="754"/>
      <c r="AA39" s="842"/>
    </row>
    <row r="40" spans="1:34" ht="13" thickBot="1">
      <c r="B40" s="701"/>
      <c r="C40" s="1135" t="s">
        <v>751</v>
      </c>
      <c r="D40" s="835"/>
      <c r="E40" s="755"/>
      <c r="F40" s="629"/>
      <c r="G40" s="835"/>
      <c r="H40" s="755"/>
      <c r="I40" s="629"/>
      <c r="J40" s="835"/>
      <c r="K40" s="755"/>
      <c r="L40" s="629"/>
      <c r="M40" s="835"/>
      <c r="N40" s="755"/>
      <c r="O40" s="629"/>
      <c r="P40" s="835"/>
      <c r="Q40" s="755"/>
      <c r="R40" s="629"/>
      <c r="S40" s="835"/>
      <c r="T40" s="755"/>
      <c r="U40" s="629"/>
      <c r="V40" s="835"/>
      <c r="W40" s="755"/>
      <c r="X40" s="629"/>
      <c r="Y40" s="835"/>
      <c r="Z40" s="755"/>
      <c r="AA40" s="629"/>
    </row>
    <row r="41" spans="1:34">
      <c r="A41" s="132" t="s">
        <v>729</v>
      </c>
      <c r="C41" s="150"/>
      <c r="D41" s="40"/>
      <c r="E41" s="40"/>
      <c r="F41" s="40"/>
      <c r="G41" s="40"/>
      <c r="H41" s="40"/>
      <c r="I41" s="40"/>
      <c r="J41" s="40"/>
      <c r="K41" s="40"/>
      <c r="L41" s="40"/>
      <c r="M41" s="40"/>
      <c r="N41" s="40"/>
      <c r="O41" s="40"/>
      <c r="P41" s="40"/>
      <c r="Q41" s="40"/>
      <c r="R41" s="40"/>
      <c r="S41" s="40"/>
      <c r="T41" s="40"/>
      <c r="U41" s="40"/>
      <c r="V41" s="40"/>
      <c r="W41" s="40"/>
      <c r="X41" s="40"/>
      <c r="Y41" s="40"/>
      <c r="Z41" s="40"/>
      <c r="AA41" s="40"/>
      <c r="AB41" s="127"/>
      <c r="AC41" s="127"/>
      <c r="AD41" s="127"/>
      <c r="AE41" s="127"/>
      <c r="AF41" s="127"/>
      <c r="AG41" s="127"/>
      <c r="AH41" s="155"/>
    </row>
    <row r="42" spans="1:34" ht="13" thickBot="1">
      <c r="B42" s="131" t="s">
        <v>752</v>
      </c>
      <c r="C42" s="131" t="s">
        <v>753</v>
      </c>
      <c r="D42" s="756"/>
      <c r="E42" s="756"/>
      <c r="F42" s="756"/>
      <c r="G42" s="756"/>
      <c r="H42" s="756"/>
      <c r="I42" s="756"/>
      <c r="J42" s="756"/>
      <c r="K42" s="756"/>
      <c r="L42" s="756"/>
      <c r="M42" s="756"/>
      <c r="N42" s="756"/>
      <c r="O42" s="756"/>
      <c r="P42" s="756"/>
      <c r="Q42" s="756"/>
      <c r="R42" s="756"/>
      <c r="S42" s="756"/>
      <c r="T42" s="756"/>
      <c r="U42" s="756"/>
      <c r="V42" s="756"/>
      <c r="W42" s="756"/>
      <c r="X42" s="756"/>
      <c r="Y42" s="756"/>
      <c r="Z42" s="756"/>
      <c r="AA42" s="756"/>
    </row>
    <row r="43" spans="1:34">
      <c r="B43" s="727"/>
      <c r="C43" s="699" t="s">
        <v>754</v>
      </c>
      <c r="D43" s="831"/>
      <c r="E43" s="844"/>
      <c r="F43" s="842"/>
      <c r="G43" s="831"/>
      <c r="H43" s="844"/>
      <c r="I43" s="842"/>
      <c r="J43" s="831"/>
      <c r="K43" s="844"/>
      <c r="L43" s="842"/>
      <c r="M43" s="831"/>
      <c r="N43" s="844"/>
      <c r="O43" s="842"/>
      <c r="P43" s="831"/>
      <c r="Q43" s="844"/>
      <c r="R43" s="842"/>
      <c r="S43" s="831"/>
      <c r="T43" s="844"/>
      <c r="U43" s="842"/>
      <c r="V43" s="831"/>
      <c r="W43" s="844"/>
      <c r="X43" s="842"/>
      <c r="Y43" s="831"/>
      <c r="Z43" s="844"/>
      <c r="AA43" s="842"/>
    </row>
    <row r="44" spans="1:34">
      <c r="B44" s="204"/>
      <c r="C44" s="700" t="s">
        <v>755</v>
      </c>
      <c r="D44" s="833"/>
      <c r="E44" s="845"/>
      <c r="F44" s="843"/>
      <c r="G44" s="833"/>
      <c r="H44" s="845"/>
      <c r="I44" s="843"/>
      <c r="J44" s="833"/>
      <c r="K44" s="845"/>
      <c r="L44" s="843"/>
      <c r="M44" s="833"/>
      <c r="N44" s="845"/>
      <c r="O44" s="843"/>
      <c r="P44" s="833"/>
      <c r="Q44" s="845"/>
      <c r="R44" s="843"/>
      <c r="S44" s="833"/>
      <c r="T44" s="845"/>
      <c r="U44" s="843"/>
      <c r="V44" s="833"/>
      <c r="W44" s="845"/>
      <c r="X44" s="843"/>
      <c r="Y44" s="833"/>
      <c r="Z44" s="845"/>
      <c r="AA44" s="843"/>
    </row>
    <row r="45" spans="1:34">
      <c r="B45" s="204"/>
      <c r="C45" s="700" t="s">
        <v>464</v>
      </c>
      <c r="D45" s="833"/>
      <c r="E45" s="845"/>
      <c r="F45" s="843"/>
      <c r="G45" s="833"/>
      <c r="H45" s="845"/>
      <c r="I45" s="843"/>
      <c r="J45" s="833"/>
      <c r="K45" s="845"/>
      <c r="L45" s="843"/>
      <c r="M45" s="833"/>
      <c r="N45" s="845"/>
      <c r="O45" s="843"/>
      <c r="P45" s="833"/>
      <c r="Q45" s="845"/>
      <c r="R45" s="843"/>
      <c r="S45" s="833"/>
      <c r="T45" s="845"/>
      <c r="U45" s="843"/>
      <c r="V45" s="833"/>
      <c r="W45" s="845"/>
      <c r="X45" s="843"/>
      <c r="Y45" s="833"/>
      <c r="Z45" s="845"/>
      <c r="AA45" s="843"/>
    </row>
    <row r="46" spans="1:34" ht="13" thickBot="1">
      <c r="B46" s="701"/>
      <c r="C46" s="702" t="s">
        <v>466</v>
      </c>
      <c r="D46" s="835"/>
      <c r="E46" s="846"/>
      <c r="F46" s="629"/>
      <c r="G46" s="835"/>
      <c r="H46" s="846"/>
      <c r="I46" s="629"/>
      <c r="J46" s="835"/>
      <c r="K46" s="846"/>
      <c r="L46" s="629"/>
      <c r="M46" s="835"/>
      <c r="N46" s="846"/>
      <c r="O46" s="629"/>
      <c r="P46" s="835"/>
      <c r="Q46" s="846"/>
      <c r="R46" s="629"/>
      <c r="S46" s="835"/>
      <c r="T46" s="846"/>
      <c r="U46" s="629"/>
      <c r="V46" s="835"/>
      <c r="W46" s="846"/>
      <c r="X46" s="629"/>
      <c r="Y46" s="835"/>
      <c r="Z46" s="846"/>
      <c r="AA46" s="629"/>
    </row>
    <row r="47" spans="1:34">
      <c r="A47" s="132" t="s">
        <v>729</v>
      </c>
      <c r="C47" s="150"/>
      <c r="D47" s="40"/>
      <c r="E47" s="40"/>
      <c r="F47" s="40"/>
      <c r="G47" s="40"/>
      <c r="H47" s="40"/>
      <c r="I47" s="40"/>
      <c r="J47" s="40"/>
      <c r="K47" s="40"/>
      <c r="L47" s="40"/>
      <c r="M47" s="40"/>
      <c r="N47" s="40"/>
      <c r="O47" s="40"/>
      <c r="P47" s="40"/>
      <c r="Q47" s="40"/>
      <c r="R47" s="40"/>
      <c r="S47" s="40"/>
      <c r="T47" s="40"/>
      <c r="U47" s="40"/>
      <c r="V47" s="40"/>
      <c r="W47" s="40"/>
      <c r="X47" s="40"/>
      <c r="Y47" s="40"/>
      <c r="Z47" s="40"/>
      <c r="AA47" s="40"/>
      <c r="AB47" s="127"/>
      <c r="AC47" s="127"/>
      <c r="AD47" s="127"/>
      <c r="AE47" s="127"/>
      <c r="AF47" s="127"/>
      <c r="AG47" s="127"/>
      <c r="AH47" s="155"/>
    </row>
    <row r="49" spans="1:27">
      <c r="B49" s="131"/>
      <c r="C49" s="131" t="s">
        <v>756</v>
      </c>
      <c r="D49" s="1199"/>
      <c r="E49" s="1199"/>
      <c r="F49" s="1199"/>
      <c r="G49" s="1199"/>
      <c r="H49" s="1199"/>
      <c r="I49" s="1199"/>
      <c r="J49" s="1199"/>
      <c r="K49" s="1199"/>
      <c r="L49" s="1200"/>
      <c r="M49" s="1199"/>
      <c r="N49" s="1199"/>
      <c r="O49" s="1199"/>
      <c r="P49" s="1199"/>
      <c r="Q49" s="1199"/>
      <c r="R49" s="1199"/>
      <c r="S49" s="1199"/>
      <c r="T49" s="1199"/>
      <c r="U49" s="1199"/>
      <c r="V49" s="1199"/>
      <c r="W49" s="1199"/>
      <c r="X49" s="1199"/>
      <c r="Y49" s="1199"/>
      <c r="Z49" s="1199"/>
      <c r="AA49" s="1199"/>
    </row>
    <row r="50" spans="1:27">
      <c r="C50" s="48" t="s">
        <v>757</v>
      </c>
      <c r="D50" s="1201"/>
      <c r="E50" s="1201"/>
      <c r="F50" s="1201"/>
      <c r="G50" s="1201"/>
      <c r="H50" s="1201"/>
      <c r="I50" s="1201"/>
      <c r="J50" s="1201"/>
      <c r="K50" s="1201"/>
      <c r="L50" s="1201"/>
      <c r="M50" s="1201"/>
      <c r="N50" s="1201"/>
      <c r="O50" s="1201"/>
      <c r="P50" s="1201"/>
      <c r="Q50" s="1201"/>
      <c r="R50" s="1201"/>
      <c r="S50" s="1201"/>
      <c r="T50" s="1201"/>
      <c r="U50" s="1201">
        <f t="shared" ref="U50:AA50" si="46">SUM(U9,U17,U38)</f>
        <v>0</v>
      </c>
      <c r="V50" s="1201">
        <f t="shared" si="46"/>
        <v>0</v>
      </c>
      <c r="W50" s="1201">
        <f t="shared" si="46"/>
        <v>0</v>
      </c>
      <c r="X50" s="1201">
        <f t="shared" si="46"/>
        <v>0</v>
      </c>
      <c r="Y50" s="1201">
        <f t="shared" si="46"/>
        <v>0</v>
      </c>
      <c r="Z50" s="1201">
        <f t="shared" si="46"/>
        <v>0</v>
      </c>
      <c r="AA50" s="1201">
        <f t="shared" si="46"/>
        <v>0</v>
      </c>
    </row>
    <row r="51" spans="1:27">
      <c r="C51" s="48" t="s">
        <v>758</v>
      </c>
      <c r="D51" s="1201"/>
      <c r="E51" s="1201"/>
      <c r="F51" s="1201"/>
      <c r="G51" s="1201"/>
      <c r="H51" s="1201"/>
      <c r="I51" s="1201"/>
      <c r="J51" s="1201"/>
      <c r="K51" s="1201"/>
      <c r="L51" s="1201"/>
      <c r="M51" s="1201"/>
      <c r="N51" s="1201"/>
      <c r="O51" s="1201"/>
      <c r="P51" s="1201"/>
      <c r="Q51" s="1201"/>
      <c r="R51" s="1201"/>
      <c r="S51" s="1201"/>
      <c r="T51" s="1201"/>
      <c r="U51" s="1201"/>
      <c r="V51" s="1201"/>
      <c r="W51" s="1201"/>
      <c r="X51" s="1201"/>
      <c r="Y51" s="1201"/>
      <c r="Z51" s="1201"/>
      <c r="AA51" s="1201"/>
    </row>
    <row r="52" spans="1:27">
      <c r="C52" s="48" t="s">
        <v>759</v>
      </c>
      <c r="D52" s="1201"/>
      <c r="E52" s="1201"/>
      <c r="F52" s="1201"/>
      <c r="G52" s="1201"/>
      <c r="H52" s="1201"/>
      <c r="I52" s="1201"/>
      <c r="J52" s="1201"/>
      <c r="K52" s="1201"/>
      <c r="L52" s="1201"/>
      <c r="M52" s="1201"/>
      <c r="N52" s="1201"/>
      <c r="O52" s="1201"/>
      <c r="P52" s="1201"/>
      <c r="Q52" s="1201"/>
      <c r="R52" s="1201"/>
      <c r="S52" s="1201"/>
      <c r="T52" s="1201"/>
      <c r="U52" s="1201">
        <f t="shared" ref="U52:AA52" si="47">U42</f>
        <v>0</v>
      </c>
      <c r="V52" s="1201">
        <f t="shared" si="47"/>
        <v>0</v>
      </c>
      <c r="W52" s="1201">
        <f t="shared" si="47"/>
        <v>0</v>
      </c>
      <c r="X52" s="1201">
        <f t="shared" si="47"/>
        <v>0</v>
      </c>
      <c r="Y52" s="1201">
        <f t="shared" si="47"/>
        <v>0</v>
      </c>
      <c r="Z52" s="1201">
        <f t="shared" si="47"/>
        <v>0</v>
      </c>
      <c r="AA52" s="1201">
        <f t="shared" si="47"/>
        <v>0</v>
      </c>
    </row>
    <row r="53" spans="1:27">
      <c r="C53" s="48" t="s">
        <v>760</v>
      </c>
      <c r="D53" s="1201"/>
      <c r="E53" s="1201"/>
      <c r="F53" s="1201"/>
      <c r="G53" s="1201"/>
      <c r="H53" s="1201"/>
      <c r="I53" s="1201"/>
      <c r="J53" s="1201"/>
      <c r="K53" s="1201"/>
      <c r="L53" s="1202"/>
      <c r="M53" s="1134"/>
      <c r="N53" s="1134"/>
      <c r="O53" s="1203"/>
      <c r="P53" s="1134"/>
      <c r="Q53" s="1134"/>
      <c r="R53" s="1203"/>
      <c r="S53" s="1134"/>
      <c r="T53" s="1134"/>
      <c r="U53" s="1203">
        <f t="shared" ref="U53" si="48">+S53+T53</f>
        <v>0</v>
      </c>
      <c r="V53" s="1134"/>
      <c r="W53" s="1134">
        <f>SUM(W19,W28,W34,W41)</f>
        <v>0</v>
      </c>
      <c r="X53" s="1203">
        <f t="shared" ref="X53" si="49">+V53+W53</f>
        <v>0</v>
      </c>
      <c r="Y53" s="1134"/>
      <c r="Z53" s="1134">
        <f>SUM(Z19,Z28,Z34,Z41)</f>
        <v>0</v>
      </c>
      <c r="AA53" s="1203">
        <f t="shared" ref="AA53" si="50">+Y53+Z53</f>
        <v>0</v>
      </c>
    </row>
    <row r="54" spans="1:27">
      <c r="C54" s="133" t="s">
        <v>462</v>
      </c>
      <c r="D54" s="1186"/>
      <c r="E54" s="1186"/>
      <c r="F54" s="1188"/>
      <c r="G54" s="1188"/>
      <c r="H54" s="1188"/>
      <c r="I54" s="1188"/>
      <c r="J54" s="1186"/>
      <c r="K54" s="1186"/>
      <c r="L54" s="1186"/>
      <c r="M54" s="1204"/>
      <c r="N54" s="1204"/>
      <c r="O54" s="1204"/>
      <c r="P54" s="1204"/>
      <c r="Q54" s="1204"/>
      <c r="R54" s="1204"/>
      <c r="S54" s="1204"/>
      <c r="T54" s="1204"/>
      <c r="U54" s="1204">
        <f>SUM(S19,S28,S34,S41)-U50</f>
        <v>0</v>
      </c>
      <c r="V54" s="1204"/>
      <c r="W54" s="1204"/>
      <c r="X54" s="1204">
        <f>SUM(V19,V28,V34,V41)-X50</f>
        <v>0</v>
      </c>
      <c r="Y54" s="1204"/>
      <c r="Z54" s="1204"/>
      <c r="AA54" s="1204">
        <f>SUM(Y19,Y28,Y34,Y41)-AA50</f>
        <v>0</v>
      </c>
    </row>
    <row r="59" spans="1:27">
      <c r="A59" s="668"/>
    </row>
  </sheetData>
  <mergeCells count="9">
    <mergeCell ref="S6:U6"/>
    <mergeCell ref="V6:X6"/>
    <mergeCell ref="Y6:AA6"/>
    <mergeCell ref="B3:F4"/>
    <mergeCell ref="D6:F6"/>
    <mergeCell ref="G6:I6"/>
    <mergeCell ref="J6:L6"/>
    <mergeCell ref="M6:O6"/>
    <mergeCell ref="P6:R6"/>
  </mergeCells>
  <phoneticPr fontId="83" type="noConversion"/>
  <conditionalFormatting sqref="F18:F36">
    <cfRule type="cellIs" dxfId="187" priority="75" operator="lessThan">
      <formula>0</formula>
    </cfRule>
  </conditionalFormatting>
  <conditionalFormatting sqref="AA18:AA36">
    <cfRule type="cellIs" dxfId="186" priority="5" operator="lessThan">
      <formula>0</formula>
    </cfRule>
  </conditionalFormatting>
  <conditionalFormatting sqref="X18:X36">
    <cfRule type="cellIs" dxfId="185" priority="6" operator="lessThan">
      <formula>0</formula>
    </cfRule>
  </conditionalFormatting>
  <conditionalFormatting sqref="L18:L36">
    <cfRule type="cellIs" dxfId="184" priority="11" operator="lessThan">
      <formula>0</formula>
    </cfRule>
  </conditionalFormatting>
  <conditionalFormatting sqref="I18:I36">
    <cfRule type="cellIs" dxfId="183" priority="10" operator="lessThan">
      <formula>0</formula>
    </cfRule>
  </conditionalFormatting>
  <conditionalFormatting sqref="O18:O36">
    <cfRule type="cellIs" dxfId="182" priority="9" operator="lessThan">
      <formula>0</formula>
    </cfRule>
  </conditionalFormatting>
  <conditionalFormatting sqref="R18:R36">
    <cfRule type="cellIs" dxfId="181" priority="8" operator="lessThan">
      <formula>0</formula>
    </cfRule>
  </conditionalFormatting>
  <conditionalFormatting sqref="U18:U36">
    <cfRule type="cellIs" dxfId="180" priority="7" operator="lessThan">
      <formula>0</formula>
    </cfRule>
  </conditionalFormatting>
  <conditionalFormatting sqref="I54">
    <cfRule type="cellIs" dxfId="179" priority="1" operator="notEqual">
      <formula>0</formula>
    </cfRule>
    <cfRule type="cellIs" dxfId="178" priority="2" operator="equal">
      <formula>0</formula>
    </cfRule>
  </conditionalFormatting>
  <conditionalFormatting sqref="D54:L54">
    <cfRule type="cellIs" dxfId="177" priority="3" operator="notEqual">
      <formula>0</formula>
    </cfRule>
    <cfRule type="cellIs" dxfId="176" priority="4" operator="equal">
      <formula>0</formula>
    </cfRule>
  </conditionalFormatting>
  <hyperlinks>
    <hyperlink ref="C1" location="TOC!A1" display="Retour à la table des matières"/>
    <hyperlink ref="D1" location="Consignes!A1" display="CONSIGNES"/>
  </hyperlinks>
  <pageMargins left="0.7" right="0.7" top="0.75" bottom="0.75" header="0.3" footer="0.3"/>
  <pageSetup paperSize="9" scale="78" fitToWidth="0" orientation="landscape" horizontalDpi="1200" verticalDpi="120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00B050"/>
    <pageSetUpPr fitToPage="1"/>
  </sheetPr>
  <dimension ref="A1:CW261"/>
  <sheetViews>
    <sheetView showGridLines="0" zoomScale="80" zoomScaleNormal="80" zoomScaleSheetLayoutView="40" zoomScalePageLayoutView="80" workbookViewId="0">
      <pane xSplit="4" ySplit="7" topLeftCell="E84" activePane="bottomRight" state="frozen"/>
      <selection pane="topRight" activeCell="D1" sqref="D1"/>
      <selection pane="bottomLeft" activeCell="A5" sqref="A5"/>
      <selection pane="bottomRight" activeCell="C102" sqref="C102"/>
    </sheetView>
  </sheetViews>
  <sheetFormatPr baseColWidth="10" defaultColWidth="8.6640625" defaultRowHeight="12" outlineLevelCol="1" x14ac:dyDescent="0"/>
  <cols>
    <col min="1" max="1" width="7.33203125" style="850" customWidth="1"/>
    <col min="2" max="2" width="5.33203125" style="850" customWidth="1"/>
    <col min="3" max="3" width="35.83203125" style="48" customWidth="1"/>
    <col min="4" max="4" width="35.1640625" style="48" customWidth="1"/>
    <col min="5" max="5" width="14" style="48" customWidth="1"/>
    <col min="6" max="6" width="19.33203125" style="48" bestFit="1" customWidth="1" outlineLevel="1"/>
    <col min="7" max="7" width="18.5" style="48" bestFit="1" customWidth="1" outlineLevel="1"/>
    <col min="8" max="8" width="18.83203125" style="48" bestFit="1" customWidth="1" outlineLevel="1"/>
    <col min="9" max="11" width="16.5" style="48" customWidth="1" outlineLevel="1"/>
    <col min="12" max="16" width="19.1640625" style="48" customWidth="1" outlineLevel="1"/>
    <col min="17" max="17" width="19.1640625" style="48" customWidth="1"/>
    <col min="18" max="28" width="19.5" style="48" customWidth="1" outlineLevel="1"/>
    <col min="29" max="29" width="19.5" style="48" customWidth="1"/>
    <col min="30" max="31" width="15" style="48" customWidth="1" outlineLevel="1"/>
    <col min="32" max="32" width="20.6640625" style="48" customWidth="1" outlineLevel="1"/>
    <col min="33" max="33" width="18.5" style="48" bestFit="1" customWidth="1" outlineLevel="1"/>
    <col min="34" max="35" width="16.5" style="48" customWidth="1" outlineLevel="1"/>
    <col min="36" max="36" width="19" style="48" customWidth="1" outlineLevel="1"/>
    <col min="37" max="37" width="16.5" style="48" customWidth="1" outlineLevel="1"/>
    <col min="38" max="38" width="20.33203125" style="48" customWidth="1" outlineLevel="1"/>
    <col min="39" max="39" width="18.1640625" style="48" customWidth="1" outlineLevel="1"/>
    <col min="40" max="40" width="18.5" style="48" customWidth="1" outlineLevel="1"/>
    <col min="41" max="41" width="21.33203125" style="48" customWidth="1"/>
    <col min="42" max="44" width="15" style="48" customWidth="1" outlineLevel="1"/>
    <col min="45" max="47" width="16.5" style="48" customWidth="1" outlineLevel="1"/>
    <col min="48" max="48" width="19" style="48" customWidth="1" outlineLevel="1"/>
    <col min="49" max="49" width="16.5" style="48" customWidth="1" outlineLevel="1"/>
    <col min="50" max="50" width="19.83203125" style="48" customWidth="1" outlineLevel="1"/>
    <col min="51" max="51" width="21.5" style="48" customWidth="1" outlineLevel="1"/>
    <col min="52" max="52" width="19.6640625" style="48" customWidth="1" outlineLevel="1"/>
    <col min="53" max="56" width="15" style="48" customWidth="1" outlineLevel="1"/>
    <col min="57" max="59" width="16.5" style="48" customWidth="1" outlineLevel="1"/>
    <col min="60" max="60" width="19" style="48" customWidth="1" outlineLevel="1"/>
    <col min="61" max="61" width="16.5" style="48" customWidth="1" outlineLevel="1"/>
    <col min="62" max="62" width="20.1640625" style="48" customWidth="1" outlineLevel="1"/>
    <col min="63" max="63" width="20.5" style="48" customWidth="1" outlineLevel="1"/>
    <col min="64" max="64" width="19.83203125" style="48" customWidth="1" outlineLevel="1"/>
    <col min="65" max="65" width="16.5" style="48" customWidth="1"/>
    <col min="66" max="68" width="15" style="48" customWidth="1" outlineLevel="1"/>
    <col min="69" max="71" width="16.5" style="48" customWidth="1" outlineLevel="1"/>
    <col min="72" max="72" width="19" style="48" customWidth="1" outlineLevel="1"/>
    <col min="73" max="73" width="16.5" style="48" customWidth="1" outlineLevel="1"/>
    <col min="74" max="74" width="19.6640625" style="48" customWidth="1" outlineLevel="1"/>
    <col min="75" max="75" width="21.83203125" style="48" customWidth="1" outlineLevel="1"/>
    <col min="76" max="76" width="19.1640625" style="48" customWidth="1" outlineLevel="1"/>
    <col min="77" max="77" width="16.5" style="48" customWidth="1"/>
    <col min="78" max="80" width="15" style="48" customWidth="1" outlineLevel="1"/>
    <col min="81" max="83" width="16.5" style="48" customWidth="1" outlineLevel="1"/>
    <col min="84" max="84" width="19" style="48" customWidth="1" outlineLevel="1"/>
    <col min="85" max="85" width="16.5" style="48" customWidth="1" outlineLevel="1"/>
    <col min="86" max="86" width="18.83203125" style="48" customWidth="1" outlineLevel="1"/>
    <col min="87" max="87" width="21.6640625" style="48" customWidth="1" outlineLevel="1"/>
    <col min="88" max="88" width="19.5" style="48" customWidth="1" outlineLevel="1"/>
    <col min="89" max="89" width="16.5" style="48" customWidth="1"/>
    <col min="90" max="92" width="15" style="48" customWidth="1" outlineLevel="1"/>
    <col min="93" max="95" width="16.5" style="48" customWidth="1" outlineLevel="1"/>
    <col min="96" max="96" width="19" style="48" customWidth="1" outlineLevel="1"/>
    <col min="97" max="97" width="16.5" style="48" customWidth="1" outlineLevel="1"/>
    <col min="98" max="98" width="19" style="48" customWidth="1" outlineLevel="1"/>
    <col min="99" max="99" width="19.1640625" style="48" customWidth="1" outlineLevel="1"/>
    <col min="100" max="100" width="23.33203125" style="48" customWidth="1" outlineLevel="1"/>
    <col min="101" max="101" width="16.5" style="48" customWidth="1"/>
    <col min="102" max="16384" width="8.6640625" style="48"/>
  </cols>
  <sheetData>
    <row r="1" spans="1:101" s="40" customFormat="1" ht="23.25" customHeight="1">
      <c r="A1" s="849"/>
      <c r="B1" s="849"/>
      <c r="D1" s="113" t="s">
        <v>704</v>
      </c>
      <c r="E1" s="113"/>
      <c r="F1" s="1533" t="s">
        <v>705</v>
      </c>
      <c r="G1" s="1534" t="s">
        <v>706</v>
      </c>
      <c r="BH1" s="849"/>
      <c r="CP1" s="1144"/>
    </row>
    <row r="2" spans="1:101" s="40" customFormat="1" ht="14">
      <c r="A2" s="849"/>
      <c r="B2" s="849"/>
      <c r="D2" s="113"/>
      <c r="E2" s="113"/>
      <c r="F2" s="113"/>
      <c r="G2" s="113"/>
      <c r="R2" s="1143"/>
      <c r="S2" s="1143"/>
      <c r="BH2" s="1144"/>
    </row>
    <row r="3" spans="1:101" s="70" customFormat="1" ht="17">
      <c r="A3" s="849"/>
      <c r="B3" s="849"/>
      <c r="C3" s="2244" t="s">
        <v>761</v>
      </c>
      <c r="D3" s="2244"/>
      <c r="E3" s="2244"/>
      <c r="F3" s="2244"/>
      <c r="G3" s="2244"/>
      <c r="H3" s="2244"/>
      <c r="I3" s="1007"/>
      <c r="J3" s="1007"/>
      <c r="K3" s="1007"/>
      <c r="L3" s="248"/>
      <c r="M3" s="248"/>
      <c r="N3" s="1007"/>
      <c r="O3" s="1007"/>
      <c r="P3" s="248"/>
      <c r="Q3" s="248"/>
      <c r="R3" s="248"/>
      <c r="S3" s="248"/>
      <c r="T3" s="248"/>
      <c r="U3" s="1007"/>
      <c r="V3" s="1007"/>
      <c r="W3" s="1007"/>
      <c r="X3" s="248"/>
      <c r="Y3" s="248"/>
      <c r="Z3" s="1007"/>
      <c r="AA3" s="1007"/>
      <c r="AB3" s="248"/>
      <c r="AC3" s="248"/>
      <c r="AG3" s="248"/>
      <c r="AH3" s="248"/>
      <c r="AI3" s="248"/>
      <c r="AJ3" s="248"/>
      <c r="AK3" s="248"/>
      <c r="AL3" s="248"/>
      <c r="AM3" s="248"/>
      <c r="AN3" s="248"/>
      <c r="AO3" s="248"/>
      <c r="AS3" s="403"/>
      <c r="AT3" s="403"/>
      <c r="AU3" s="403"/>
      <c r="AV3" s="403"/>
      <c r="AW3" s="403"/>
      <c r="AX3" s="403"/>
      <c r="AY3" s="403"/>
      <c r="AZ3" s="403"/>
      <c r="BE3" s="870"/>
      <c r="BF3" s="870"/>
      <c r="BG3" s="870"/>
      <c r="BH3" s="870"/>
      <c r="BI3" s="870"/>
      <c r="BJ3" s="870"/>
      <c r="BK3" s="870"/>
      <c r="BL3" s="870"/>
      <c r="BM3" s="870"/>
      <c r="BQ3" s="870"/>
      <c r="BR3" s="870"/>
      <c r="BS3" s="870"/>
      <c r="BT3" s="870"/>
      <c r="BU3" s="870"/>
      <c r="BV3" s="870"/>
      <c r="BW3" s="870"/>
      <c r="BX3" s="870"/>
      <c r="BY3" s="870"/>
      <c r="CC3" s="870"/>
      <c r="CD3" s="870"/>
      <c r="CE3" s="870"/>
      <c r="CF3" s="870"/>
      <c r="CG3" s="870"/>
      <c r="CH3" s="870"/>
      <c r="CI3" s="870"/>
      <c r="CJ3" s="870"/>
      <c r="CK3" s="870"/>
      <c r="CO3" s="870"/>
      <c r="CP3" s="870"/>
      <c r="CQ3" s="870"/>
      <c r="CR3" s="870"/>
      <c r="CS3" s="870"/>
      <c r="CT3" s="870"/>
      <c r="CU3" s="870"/>
      <c r="CV3" s="870"/>
      <c r="CW3" s="870"/>
    </row>
    <row r="4" spans="1:101" s="70" customFormat="1" ht="17">
      <c r="A4" s="849"/>
      <c r="B4" s="849"/>
      <c r="C4" s="2244"/>
      <c r="D4" s="2244"/>
      <c r="E4" s="2244"/>
      <c r="F4" s="2244"/>
      <c r="G4" s="2244"/>
      <c r="H4" s="2244"/>
      <c r="I4" s="1007"/>
      <c r="J4" s="1007"/>
      <c r="K4" s="1007"/>
      <c r="L4" s="248"/>
      <c r="M4" s="248"/>
      <c r="N4" s="1007"/>
      <c r="O4" s="1007"/>
      <c r="P4" s="248"/>
      <c r="Q4" s="248"/>
      <c r="R4" s="248"/>
      <c r="S4" s="248"/>
      <c r="T4" s="248"/>
      <c r="U4" s="1007"/>
      <c r="V4" s="1007"/>
      <c r="W4" s="1007"/>
      <c r="X4" s="248"/>
      <c r="Y4" s="248"/>
      <c r="Z4" s="1007"/>
      <c r="AA4" s="1007"/>
      <c r="AB4" s="248"/>
      <c r="AC4" s="248"/>
      <c r="AG4" s="248"/>
      <c r="AH4" s="248"/>
      <c r="AI4" s="248"/>
      <c r="AJ4" s="248"/>
      <c r="AK4" s="248"/>
      <c r="AL4" s="248"/>
      <c r="AM4" s="248"/>
      <c r="AN4" s="248"/>
      <c r="AO4" s="248"/>
      <c r="AS4" s="403"/>
      <c r="AT4" s="403"/>
      <c r="AU4" s="403"/>
      <c r="AV4" s="403"/>
      <c r="AW4" s="403"/>
      <c r="AX4" s="403"/>
      <c r="AY4" s="403"/>
      <c r="AZ4" s="403"/>
      <c r="BE4" s="870"/>
      <c r="BF4" s="870"/>
      <c r="BG4" s="870"/>
      <c r="BH4" s="870"/>
      <c r="BI4" s="870"/>
      <c r="BJ4" s="870"/>
      <c r="BK4" s="870"/>
      <c r="BL4" s="870"/>
      <c r="BM4" s="870"/>
      <c r="BQ4" s="870"/>
      <c r="BR4" s="870"/>
      <c r="BS4" s="870"/>
      <c r="BT4" s="870"/>
      <c r="BU4" s="870"/>
      <c r="BV4" s="870"/>
      <c r="BW4" s="870"/>
      <c r="BX4" s="870"/>
      <c r="BY4" s="870"/>
      <c r="CC4" s="870"/>
      <c r="CD4" s="870"/>
      <c r="CE4" s="870"/>
      <c r="CF4" s="870"/>
      <c r="CG4" s="870"/>
      <c r="CH4" s="870"/>
      <c r="CI4" s="870"/>
      <c r="CJ4" s="870"/>
      <c r="CK4" s="870"/>
      <c r="CO4" s="870"/>
      <c r="CP4" s="870"/>
      <c r="CQ4" s="870"/>
      <c r="CR4" s="870"/>
      <c r="CS4" s="870"/>
      <c r="CT4" s="870"/>
      <c r="CU4" s="870"/>
      <c r="CV4" s="870"/>
      <c r="CW4" s="870"/>
    </row>
    <row r="5" spans="1:101" ht="18" thickBot="1">
      <c r="C5" s="66"/>
      <c r="D5" s="66"/>
      <c r="E5" s="66"/>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1145"/>
      <c r="AD5" s="129"/>
      <c r="AE5" s="129"/>
      <c r="AF5" s="129"/>
      <c r="AG5" s="1145"/>
      <c r="AH5" s="1145"/>
      <c r="AI5" s="1145"/>
      <c r="AJ5" s="1145"/>
      <c r="AK5" s="1145"/>
      <c r="AL5" s="1145"/>
      <c r="AM5" s="1145"/>
      <c r="AN5" s="1145"/>
      <c r="AO5" s="1145"/>
      <c r="AP5" s="129"/>
      <c r="AQ5" s="129"/>
      <c r="AR5" s="129"/>
      <c r="AS5" s="1145"/>
      <c r="AT5" s="1145"/>
      <c r="AU5" s="1145"/>
      <c r="AV5" s="1145"/>
      <c r="AW5" s="1145"/>
      <c r="AX5" s="1145"/>
      <c r="AY5" s="1145"/>
      <c r="AZ5" s="1145"/>
      <c r="BA5" s="129"/>
      <c r="BB5" s="129"/>
      <c r="BC5" s="129"/>
      <c r="BD5" s="129"/>
      <c r="BE5" s="1145"/>
      <c r="BF5" s="1145"/>
      <c r="BG5" s="1145"/>
      <c r="BH5" s="1145"/>
      <c r="BI5" s="1145"/>
      <c r="BJ5" s="1145"/>
      <c r="BK5" s="1145"/>
      <c r="BL5" s="1145"/>
      <c r="BM5" s="1145"/>
      <c r="BN5" s="129"/>
      <c r="BO5" s="129"/>
      <c r="BP5" s="129"/>
      <c r="BQ5" s="1145"/>
      <c r="BR5" s="1145"/>
      <c r="BS5" s="1145"/>
      <c r="BT5" s="1145"/>
      <c r="BU5" s="1145"/>
      <c r="BV5" s="1145"/>
      <c r="BW5" s="1145"/>
      <c r="BX5" s="1145"/>
      <c r="BY5" s="1145"/>
      <c r="BZ5" s="129"/>
      <c r="CA5" s="129"/>
      <c r="CB5" s="129"/>
      <c r="CC5" s="1145"/>
      <c r="CD5" s="1145"/>
      <c r="CE5" s="1145"/>
      <c r="CF5" s="1145"/>
      <c r="CG5" s="1145"/>
      <c r="CH5" s="1145"/>
      <c r="CI5" s="1145"/>
      <c r="CJ5" s="1145"/>
      <c r="CK5" s="1145"/>
      <c r="CL5" s="129"/>
      <c r="CM5" s="129"/>
      <c r="CN5" s="129"/>
      <c r="CO5" s="1145"/>
      <c r="CP5" s="1145"/>
      <c r="CQ5" s="1145"/>
      <c r="CR5" s="1145"/>
      <c r="CS5" s="1145"/>
      <c r="CT5" s="1145"/>
      <c r="CU5" s="1145"/>
      <c r="CV5" s="1145"/>
      <c r="CW5" s="1145"/>
    </row>
    <row r="6" spans="1:101" ht="21.5" customHeight="1">
      <c r="A6" s="2254"/>
      <c r="B6" s="1192"/>
      <c r="C6" s="1211"/>
      <c r="D6" s="1212"/>
      <c r="E6" s="2256" t="s">
        <v>762</v>
      </c>
      <c r="F6" s="2251" t="s">
        <v>708</v>
      </c>
      <c r="G6" s="2252"/>
      <c r="H6" s="2252"/>
      <c r="I6" s="2252"/>
      <c r="J6" s="2252"/>
      <c r="K6" s="2252"/>
      <c r="L6" s="2252"/>
      <c r="M6" s="2252"/>
      <c r="N6" s="2252"/>
      <c r="O6" s="2252"/>
      <c r="P6" s="2252"/>
      <c r="Q6" s="2253"/>
      <c r="R6" s="2251" t="s">
        <v>709</v>
      </c>
      <c r="S6" s="2252"/>
      <c r="T6" s="2252"/>
      <c r="U6" s="2252"/>
      <c r="V6" s="2252"/>
      <c r="W6" s="2252"/>
      <c r="X6" s="2252"/>
      <c r="Y6" s="2252"/>
      <c r="Z6" s="2252"/>
      <c r="AA6" s="2252"/>
      <c r="AB6" s="2252"/>
      <c r="AC6" s="2253"/>
      <c r="AD6" s="2251" t="s">
        <v>763</v>
      </c>
      <c r="AE6" s="2252"/>
      <c r="AF6" s="2252"/>
      <c r="AG6" s="2252"/>
      <c r="AH6" s="2252"/>
      <c r="AI6" s="2252"/>
      <c r="AJ6" s="2252"/>
      <c r="AK6" s="2252"/>
      <c r="AL6" s="2252"/>
      <c r="AM6" s="2252"/>
      <c r="AN6" s="2252"/>
      <c r="AO6" s="2253"/>
      <c r="AP6" s="2248" t="s">
        <v>764</v>
      </c>
      <c r="AQ6" s="2249"/>
      <c r="AR6" s="2249"/>
      <c r="AS6" s="2249"/>
      <c r="AT6" s="2249"/>
      <c r="AU6" s="2249"/>
      <c r="AV6" s="2249"/>
      <c r="AW6" s="2249"/>
      <c r="AX6" s="2249"/>
      <c r="AY6" s="2249"/>
      <c r="AZ6" s="2249"/>
      <c r="BA6" s="2249"/>
      <c r="BB6" s="2248" t="s">
        <v>765</v>
      </c>
      <c r="BC6" s="2249"/>
      <c r="BD6" s="2249"/>
      <c r="BE6" s="2249"/>
      <c r="BF6" s="2249"/>
      <c r="BG6" s="2249"/>
      <c r="BH6" s="2249"/>
      <c r="BI6" s="2249"/>
      <c r="BJ6" s="2249"/>
      <c r="BK6" s="2249"/>
      <c r="BL6" s="2249"/>
      <c r="BM6" s="2250"/>
      <c r="BN6" s="2248" t="s">
        <v>766</v>
      </c>
      <c r="BO6" s="2249"/>
      <c r="BP6" s="2249"/>
      <c r="BQ6" s="2249"/>
      <c r="BR6" s="2249"/>
      <c r="BS6" s="2249"/>
      <c r="BT6" s="2249"/>
      <c r="BU6" s="2249"/>
      <c r="BV6" s="2249"/>
      <c r="BW6" s="2249"/>
      <c r="BX6" s="2249"/>
      <c r="BY6" s="2250"/>
      <c r="BZ6" s="2248" t="s">
        <v>767</v>
      </c>
      <c r="CA6" s="2249"/>
      <c r="CB6" s="2249"/>
      <c r="CC6" s="2249"/>
      <c r="CD6" s="2249"/>
      <c r="CE6" s="2249"/>
      <c r="CF6" s="2249"/>
      <c r="CG6" s="2249"/>
      <c r="CH6" s="2249"/>
      <c r="CI6" s="2249"/>
      <c r="CJ6" s="2249"/>
      <c r="CK6" s="2250"/>
      <c r="CL6" s="2248" t="s">
        <v>768</v>
      </c>
      <c r="CM6" s="2249"/>
      <c r="CN6" s="2249"/>
      <c r="CO6" s="2249"/>
      <c r="CP6" s="2249"/>
      <c r="CQ6" s="2249"/>
      <c r="CR6" s="2249"/>
      <c r="CS6" s="2249"/>
      <c r="CT6" s="2249"/>
      <c r="CU6" s="2249"/>
      <c r="CV6" s="2249"/>
      <c r="CW6" s="2250"/>
    </row>
    <row r="7" spans="1:101" ht="37" thickBot="1">
      <c r="A7" s="2255"/>
      <c r="B7" s="1193"/>
      <c r="C7" s="1213"/>
      <c r="D7" s="1214"/>
      <c r="E7" s="2257"/>
      <c r="F7" s="857" t="s">
        <v>716</v>
      </c>
      <c r="G7" s="847" t="s">
        <v>717</v>
      </c>
      <c r="H7" s="848" t="s">
        <v>718</v>
      </c>
      <c r="I7" s="847" t="s">
        <v>722</v>
      </c>
      <c r="J7" s="1013" t="s">
        <v>723</v>
      </c>
      <c r="K7" s="847" t="s">
        <v>724</v>
      </c>
      <c r="L7" s="1027" t="s">
        <v>721</v>
      </c>
      <c r="M7" s="1027" t="s">
        <v>725</v>
      </c>
      <c r="N7" s="1013" t="s">
        <v>727</v>
      </c>
      <c r="O7" s="1013" t="s">
        <v>728</v>
      </c>
      <c r="P7" s="1027" t="s">
        <v>726</v>
      </c>
      <c r="Q7" s="858" t="s">
        <v>718</v>
      </c>
      <c r="R7" s="857" t="s">
        <v>716</v>
      </c>
      <c r="S7" s="847" t="s">
        <v>717</v>
      </c>
      <c r="T7" s="848" t="s">
        <v>718</v>
      </c>
      <c r="U7" s="847" t="s">
        <v>722</v>
      </c>
      <c r="V7" s="1013" t="s">
        <v>723</v>
      </c>
      <c r="W7" s="847" t="s">
        <v>724</v>
      </c>
      <c r="X7" s="1027" t="s">
        <v>721</v>
      </c>
      <c r="Y7" s="1027" t="s">
        <v>725</v>
      </c>
      <c r="Z7" s="1013" t="s">
        <v>727</v>
      </c>
      <c r="AA7" s="1013" t="s">
        <v>728</v>
      </c>
      <c r="AB7" s="1027" t="s">
        <v>726</v>
      </c>
      <c r="AC7" s="858" t="s">
        <v>718</v>
      </c>
      <c r="AD7" s="857" t="s">
        <v>716</v>
      </c>
      <c r="AE7" s="847" t="s">
        <v>717</v>
      </c>
      <c r="AF7" s="848" t="s">
        <v>718</v>
      </c>
      <c r="AG7" s="847" t="s">
        <v>722</v>
      </c>
      <c r="AH7" s="1013" t="s">
        <v>723</v>
      </c>
      <c r="AI7" s="847" t="s">
        <v>724</v>
      </c>
      <c r="AJ7" s="1027" t="s">
        <v>721</v>
      </c>
      <c r="AK7" s="1027" t="s">
        <v>725</v>
      </c>
      <c r="AL7" s="1013" t="s">
        <v>727</v>
      </c>
      <c r="AM7" s="1013" t="s">
        <v>728</v>
      </c>
      <c r="AN7" s="1027" t="s">
        <v>726</v>
      </c>
      <c r="AO7" s="858" t="s">
        <v>718</v>
      </c>
      <c r="AP7" s="187" t="s">
        <v>716</v>
      </c>
      <c r="AQ7" s="156" t="s">
        <v>717</v>
      </c>
      <c r="AR7" s="156" t="s">
        <v>718</v>
      </c>
      <c r="AS7" s="156" t="s">
        <v>722</v>
      </c>
      <c r="AT7" s="244" t="s">
        <v>723</v>
      </c>
      <c r="AU7" s="156" t="s">
        <v>724</v>
      </c>
      <c r="AV7" s="1028" t="s">
        <v>721</v>
      </c>
      <c r="AW7" s="1028" t="s">
        <v>725</v>
      </c>
      <c r="AX7" s="244" t="s">
        <v>727</v>
      </c>
      <c r="AY7" s="244" t="s">
        <v>728</v>
      </c>
      <c r="AZ7" s="1028" t="s">
        <v>726</v>
      </c>
      <c r="BA7" s="156" t="s">
        <v>718</v>
      </c>
      <c r="BB7" s="187" t="s">
        <v>716</v>
      </c>
      <c r="BC7" s="156" t="s">
        <v>717</v>
      </c>
      <c r="BD7" s="156" t="s">
        <v>718</v>
      </c>
      <c r="BE7" s="156" t="s">
        <v>722</v>
      </c>
      <c r="BF7" s="244" t="s">
        <v>723</v>
      </c>
      <c r="BG7" s="156" t="s">
        <v>724</v>
      </c>
      <c r="BH7" s="1028" t="s">
        <v>721</v>
      </c>
      <c r="BI7" s="1028" t="s">
        <v>725</v>
      </c>
      <c r="BJ7" s="244" t="s">
        <v>727</v>
      </c>
      <c r="BK7" s="244" t="s">
        <v>728</v>
      </c>
      <c r="BL7" s="1028" t="s">
        <v>726</v>
      </c>
      <c r="BM7" s="252" t="s">
        <v>718</v>
      </c>
      <c r="BN7" s="187" t="s">
        <v>716</v>
      </c>
      <c r="BO7" s="156" t="s">
        <v>717</v>
      </c>
      <c r="BP7" s="156" t="s">
        <v>718</v>
      </c>
      <c r="BQ7" s="156" t="s">
        <v>722</v>
      </c>
      <c r="BR7" s="244" t="s">
        <v>723</v>
      </c>
      <c r="BS7" s="156" t="s">
        <v>724</v>
      </c>
      <c r="BT7" s="1028" t="s">
        <v>721</v>
      </c>
      <c r="BU7" s="1028" t="s">
        <v>725</v>
      </c>
      <c r="BV7" s="244" t="s">
        <v>727</v>
      </c>
      <c r="BW7" s="244" t="s">
        <v>728</v>
      </c>
      <c r="BX7" s="1028" t="s">
        <v>726</v>
      </c>
      <c r="BY7" s="252" t="s">
        <v>718</v>
      </c>
      <c r="BZ7" s="187" t="s">
        <v>716</v>
      </c>
      <c r="CA7" s="156" t="s">
        <v>717</v>
      </c>
      <c r="CB7" s="156" t="s">
        <v>718</v>
      </c>
      <c r="CC7" s="156" t="s">
        <v>722</v>
      </c>
      <c r="CD7" s="244" t="s">
        <v>723</v>
      </c>
      <c r="CE7" s="156" t="s">
        <v>724</v>
      </c>
      <c r="CF7" s="1028" t="s">
        <v>721</v>
      </c>
      <c r="CG7" s="1028" t="s">
        <v>725</v>
      </c>
      <c r="CH7" s="244" t="s">
        <v>727</v>
      </c>
      <c r="CI7" s="244" t="s">
        <v>728</v>
      </c>
      <c r="CJ7" s="1028" t="s">
        <v>726</v>
      </c>
      <c r="CK7" s="252" t="s">
        <v>718</v>
      </c>
      <c r="CL7" s="187" t="s">
        <v>716</v>
      </c>
      <c r="CM7" s="156" t="s">
        <v>717</v>
      </c>
      <c r="CN7" s="156" t="s">
        <v>718</v>
      </c>
      <c r="CO7" s="156" t="s">
        <v>722</v>
      </c>
      <c r="CP7" s="244" t="s">
        <v>723</v>
      </c>
      <c r="CQ7" s="156" t="s">
        <v>724</v>
      </c>
      <c r="CR7" s="1028" t="s">
        <v>721</v>
      </c>
      <c r="CS7" s="1028" t="s">
        <v>725</v>
      </c>
      <c r="CT7" s="244" t="s">
        <v>727</v>
      </c>
      <c r="CU7" s="244" t="s">
        <v>728</v>
      </c>
      <c r="CV7" s="1028" t="s">
        <v>726</v>
      </c>
      <c r="CW7" s="252" t="s">
        <v>718</v>
      </c>
    </row>
    <row r="8" spans="1:101">
      <c r="A8" s="851"/>
      <c r="B8" s="1194"/>
      <c r="C8" s="632"/>
      <c r="D8" s="420" t="s">
        <v>769</v>
      </c>
      <c r="E8" s="421"/>
      <c r="F8" s="422"/>
      <c r="G8" s="985"/>
      <c r="H8" s="994"/>
      <c r="I8" s="985"/>
      <c r="J8" s="985"/>
      <c r="K8" s="985"/>
      <c r="L8" s="985"/>
      <c r="M8" s="985"/>
      <c r="N8" s="985"/>
      <c r="O8" s="985"/>
      <c r="P8" s="985"/>
      <c r="Q8" s="995"/>
      <c r="R8" s="422"/>
      <c r="S8" s="985"/>
      <c r="T8" s="994"/>
      <c r="U8" s="985"/>
      <c r="V8" s="985"/>
      <c r="W8" s="985"/>
      <c r="X8" s="985"/>
      <c r="Y8" s="985"/>
      <c r="Z8" s="985"/>
      <c r="AA8" s="985"/>
      <c r="AB8" s="985"/>
      <c r="AC8" s="995"/>
      <c r="AD8" s="422"/>
      <c r="AE8" s="985"/>
      <c r="AF8" s="994"/>
      <c r="AG8" s="985"/>
      <c r="AH8" s="985"/>
      <c r="AI8" s="985"/>
      <c r="AJ8" s="985"/>
      <c r="AK8" s="985"/>
      <c r="AL8" s="985"/>
      <c r="AM8" s="985"/>
      <c r="AN8" s="985"/>
      <c r="AO8" s="995"/>
      <c r="AP8" s="424"/>
      <c r="AQ8" s="423"/>
      <c r="AR8" s="1031"/>
      <c r="AS8" s="985"/>
      <c r="AT8" s="985"/>
      <c r="AU8" s="985"/>
      <c r="AV8" s="985"/>
      <c r="AW8" s="985"/>
      <c r="AX8" s="985"/>
      <c r="AY8" s="985"/>
      <c r="AZ8" s="985"/>
      <c r="BA8" s="995"/>
      <c r="BB8" s="424"/>
      <c r="BC8" s="423"/>
      <c r="BD8" s="998"/>
      <c r="BE8" s="985"/>
      <c r="BF8" s="985"/>
      <c r="BG8" s="985"/>
      <c r="BH8" s="985"/>
      <c r="BI8" s="985"/>
      <c r="BJ8" s="985"/>
      <c r="BK8" s="985"/>
      <c r="BL8" s="985"/>
      <c r="BM8" s="995"/>
      <c r="BN8" s="424"/>
      <c r="BO8" s="423"/>
      <c r="BP8" s="998"/>
      <c r="BQ8" s="985"/>
      <c r="BR8" s="985"/>
      <c r="BS8" s="985"/>
      <c r="BT8" s="985"/>
      <c r="BU8" s="985"/>
      <c r="BV8" s="985"/>
      <c r="BW8" s="985"/>
      <c r="BX8" s="985"/>
      <c r="BY8" s="995"/>
      <c r="BZ8" s="424"/>
      <c r="CA8" s="423"/>
      <c r="CB8" s="998"/>
      <c r="CC8" s="985"/>
      <c r="CD8" s="985"/>
      <c r="CE8" s="985"/>
      <c r="CF8" s="985"/>
      <c r="CG8" s="985"/>
      <c r="CH8" s="985"/>
      <c r="CI8" s="985"/>
      <c r="CJ8" s="985"/>
      <c r="CK8" s="995"/>
      <c r="CL8" s="424"/>
      <c r="CM8" s="423"/>
      <c r="CN8" s="998"/>
      <c r="CO8" s="985"/>
      <c r="CP8" s="985"/>
      <c r="CQ8" s="985"/>
      <c r="CR8" s="985"/>
      <c r="CS8" s="985"/>
      <c r="CT8" s="985"/>
      <c r="CU8" s="985"/>
      <c r="CV8" s="985"/>
      <c r="CW8" s="995"/>
    </row>
    <row r="9" spans="1:101" ht="13" thickBot="1">
      <c r="A9" s="852"/>
      <c r="B9" s="1195"/>
      <c r="C9" s="39"/>
      <c r="D9" s="154" t="s">
        <v>770</v>
      </c>
      <c r="E9" s="149"/>
      <c r="F9" s="188"/>
      <c r="G9" s="986"/>
      <c r="H9" s="997"/>
      <c r="I9" s="986"/>
      <c r="J9" s="986"/>
      <c r="K9" s="986"/>
      <c r="L9" s="986"/>
      <c r="M9" s="986"/>
      <c r="N9" s="986"/>
      <c r="O9" s="986"/>
      <c r="P9" s="986"/>
      <c r="Q9" s="996"/>
      <c r="R9" s="184"/>
      <c r="S9" s="986"/>
      <c r="T9" s="997"/>
      <c r="U9" s="986"/>
      <c r="V9" s="986"/>
      <c r="W9" s="986"/>
      <c r="X9" s="986"/>
      <c r="Y9" s="986"/>
      <c r="Z9" s="986"/>
      <c r="AA9" s="986"/>
      <c r="AB9" s="986"/>
      <c r="AC9" s="996"/>
      <c r="AD9" s="184"/>
      <c r="AE9" s="986"/>
      <c r="AF9" s="997"/>
      <c r="AG9" s="986"/>
      <c r="AH9" s="986"/>
      <c r="AI9" s="986"/>
      <c r="AJ9" s="986"/>
      <c r="AK9" s="986"/>
      <c r="AL9" s="986"/>
      <c r="AM9" s="986"/>
      <c r="AN9" s="986"/>
      <c r="AO9" s="996"/>
      <c r="AP9" s="192"/>
      <c r="AQ9" s="185"/>
      <c r="AR9" s="1032"/>
      <c r="AS9" s="986"/>
      <c r="AT9" s="986"/>
      <c r="AU9" s="986"/>
      <c r="AV9" s="986"/>
      <c r="AW9" s="986"/>
      <c r="AX9" s="986"/>
      <c r="AY9" s="986"/>
      <c r="AZ9" s="986"/>
      <c r="BA9" s="996"/>
      <c r="BB9" s="192"/>
      <c r="BC9" s="185"/>
      <c r="BD9" s="999"/>
      <c r="BE9" s="986"/>
      <c r="BF9" s="986"/>
      <c r="BG9" s="986"/>
      <c r="BH9" s="986"/>
      <c r="BI9" s="986"/>
      <c r="BJ9" s="986"/>
      <c r="BK9" s="986"/>
      <c r="BL9" s="986"/>
      <c r="BM9" s="996"/>
      <c r="BN9" s="192"/>
      <c r="BO9" s="185"/>
      <c r="BP9" s="999"/>
      <c r="BQ9" s="986"/>
      <c r="BR9" s="986"/>
      <c r="BS9" s="986"/>
      <c r="BT9" s="986"/>
      <c r="BU9" s="986"/>
      <c r="BV9" s="986"/>
      <c r="BW9" s="986"/>
      <c r="BX9" s="986"/>
      <c r="BY9" s="996"/>
      <c r="BZ9" s="192"/>
      <c r="CA9" s="185"/>
      <c r="CB9" s="999"/>
      <c r="CC9" s="986"/>
      <c r="CD9" s="986"/>
      <c r="CE9" s="986"/>
      <c r="CF9" s="986"/>
      <c r="CG9" s="986"/>
      <c r="CH9" s="986"/>
      <c r="CI9" s="986"/>
      <c r="CJ9" s="986"/>
      <c r="CK9" s="996"/>
      <c r="CL9" s="192"/>
      <c r="CM9" s="185"/>
      <c r="CN9" s="999"/>
      <c r="CO9" s="986"/>
      <c r="CP9" s="986"/>
      <c r="CQ9" s="986"/>
      <c r="CR9" s="986"/>
      <c r="CS9" s="986"/>
      <c r="CT9" s="986"/>
      <c r="CU9" s="986"/>
      <c r="CV9" s="986"/>
      <c r="CW9" s="996"/>
    </row>
    <row r="10" spans="1:101" ht="21" customHeight="1">
      <c r="A10" s="853">
        <v>1</v>
      </c>
      <c r="B10" s="1206"/>
      <c r="C10" s="633" t="s">
        <v>771</v>
      </c>
      <c r="D10" s="147" t="s">
        <v>772</v>
      </c>
      <c r="E10" s="414"/>
      <c r="F10" s="1142"/>
      <c r="G10" s="1142"/>
      <c r="H10" s="990"/>
      <c r="I10" s="987"/>
      <c r="J10" s="987"/>
      <c r="K10" s="987"/>
      <c r="L10" s="1136"/>
      <c r="M10" s="987"/>
      <c r="N10" s="987"/>
      <c r="O10" s="987"/>
      <c r="P10" s="1136"/>
      <c r="Q10" s="989"/>
      <c r="R10" s="1142"/>
      <c r="S10" s="1142"/>
      <c r="T10" s="990"/>
      <c r="U10" s="987"/>
      <c r="V10" s="987"/>
      <c r="W10" s="987"/>
      <c r="X10" s="1136"/>
      <c r="Y10" s="987"/>
      <c r="Z10" s="987"/>
      <c r="AA10" s="987"/>
      <c r="AB10" s="1136"/>
      <c r="AC10" s="989"/>
      <c r="AD10" s="1142"/>
      <c r="AE10" s="1142"/>
      <c r="AF10" s="990"/>
      <c r="AG10" s="987"/>
      <c r="AH10" s="987"/>
      <c r="AI10" s="987"/>
      <c r="AJ10" s="1136"/>
      <c r="AK10" s="987"/>
      <c r="AL10" s="987"/>
      <c r="AM10" s="987"/>
      <c r="AN10" s="1136"/>
      <c r="AO10" s="989"/>
      <c r="AP10" s="862"/>
      <c r="AQ10" s="862"/>
      <c r="AR10" s="1146"/>
      <c r="AS10" s="1147"/>
      <c r="AT10" s="1147"/>
      <c r="AU10" s="1147"/>
      <c r="AV10" s="1148"/>
      <c r="AW10" s="1147"/>
      <c r="AX10" s="1147"/>
      <c r="AY10" s="1147"/>
      <c r="AZ10" s="1148"/>
      <c r="BA10" s="1149"/>
      <c r="BB10" s="862"/>
      <c r="BC10" s="862"/>
      <c r="BD10" s="1146"/>
      <c r="BE10" s="1147"/>
      <c r="BF10" s="1147"/>
      <c r="BG10" s="1147"/>
      <c r="BH10" s="1148"/>
      <c r="BI10" s="1147"/>
      <c r="BJ10" s="1147"/>
      <c r="BK10" s="1147"/>
      <c r="BL10" s="1148"/>
      <c r="BM10" s="1149"/>
      <c r="BN10" s="862"/>
      <c r="BO10" s="862"/>
      <c r="BP10" s="1146"/>
      <c r="BQ10" s="1147"/>
      <c r="BR10" s="1147"/>
      <c r="BS10" s="1147"/>
      <c r="BT10" s="1148"/>
      <c r="BU10" s="1147"/>
      <c r="BV10" s="1147"/>
      <c r="BW10" s="1147"/>
      <c r="BX10" s="1148"/>
      <c r="BY10" s="1149"/>
      <c r="BZ10" s="862"/>
      <c r="CA10" s="862"/>
      <c r="CB10" s="1146"/>
      <c r="CC10" s="1147"/>
      <c r="CD10" s="1147"/>
      <c r="CE10" s="1147"/>
      <c r="CF10" s="1148"/>
      <c r="CG10" s="1147"/>
      <c r="CH10" s="1147"/>
      <c r="CI10" s="1147"/>
      <c r="CJ10" s="1148"/>
      <c r="CK10" s="1149"/>
      <c r="CL10" s="862"/>
      <c r="CM10" s="862"/>
      <c r="CN10" s="1146"/>
      <c r="CO10" s="1147"/>
      <c r="CP10" s="1147"/>
      <c r="CQ10" s="1147"/>
      <c r="CR10" s="1148"/>
      <c r="CS10" s="1147"/>
      <c r="CT10" s="1147"/>
      <c r="CU10" s="1147"/>
      <c r="CV10" s="1148"/>
      <c r="CW10" s="1149"/>
    </row>
    <row r="11" spans="1:101" ht="21" customHeight="1">
      <c r="A11" s="853">
        <v>1</v>
      </c>
      <c r="B11" s="1207"/>
      <c r="C11" s="634"/>
      <c r="D11" s="148" t="s">
        <v>555</v>
      </c>
      <c r="E11" s="415"/>
      <c r="F11" s="1142"/>
      <c r="G11" s="1142"/>
      <c r="H11" s="990"/>
      <c r="I11" s="987"/>
      <c r="J11" s="987"/>
      <c r="K11" s="987"/>
      <c r="L11" s="1136"/>
      <c r="M11" s="987"/>
      <c r="N11" s="987"/>
      <c r="O11" s="987"/>
      <c r="P11" s="1136"/>
      <c r="Q11" s="989"/>
      <c r="R11" s="1142"/>
      <c r="S11" s="1142"/>
      <c r="T11" s="990"/>
      <c r="U11" s="987"/>
      <c r="V11" s="987"/>
      <c r="W11" s="987"/>
      <c r="X11" s="1136"/>
      <c r="Y11" s="987"/>
      <c r="Z11" s="987"/>
      <c r="AA11" s="987"/>
      <c r="AB11" s="1136"/>
      <c r="AC11" s="989"/>
      <c r="AD11" s="1142"/>
      <c r="AE11" s="1142"/>
      <c r="AF11" s="990"/>
      <c r="AG11" s="987"/>
      <c r="AH11" s="987"/>
      <c r="AI11" s="987"/>
      <c r="AJ11" s="1136"/>
      <c r="AK11" s="987"/>
      <c r="AL11" s="987"/>
      <c r="AM11" s="987"/>
      <c r="AN11" s="1136"/>
      <c r="AO11" s="989"/>
      <c r="AP11" s="862"/>
      <c r="AQ11" s="862"/>
      <c r="AR11" s="1146"/>
      <c r="AS11" s="1150"/>
      <c r="AT11" s="1150"/>
      <c r="AU11" s="1150"/>
      <c r="AV11" s="1148"/>
      <c r="AW11" s="1150"/>
      <c r="AX11" s="1150"/>
      <c r="AY11" s="1150"/>
      <c r="AZ11" s="1148"/>
      <c r="BA11" s="1149"/>
      <c r="BB11" s="862"/>
      <c r="BC11" s="862"/>
      <c r="BD11" s="1146"/>
      <c r="BE11" s="1150"/>
      <c r="BF11" s="1150"/>
      <c r="BG11" s="1150"/>
      <c r="BH11" s="1148"/>
      <c r="BI11" s="1150"/>
      <c r="BJ11" s="1150"/>
      <c r="BK11" s="1150"/>
      <c r="BL11" s="1148"/>
      <c r="BM11" s="1149"/>
      <c r="BN11" s="862"/>
      <c r="BO11" s="862"/>
      <c r="BP11" s="1146"/>
      <c r="BQ11" s="1150"/>
      <c r="BR11" s="1150"/>
      <c r="BS11" s="1150"/>
      <c r="BT11" s="1148"/>
      <c r="BU11" s="1150"/>
      <c r="BV11" s="1150"/>
      <c r="BW11" s="1150"/>
      <c r="BX11" s="1148"/>
      <c r="BY11" s="1149"/>
      <c r="BZ11" s="862"/>
      <c r="CA11" s="862"/>
      <c r="CB11" s="1146"/>
      <c r="CC11" s="1150"/>
      <c r="CD11" s="1150"/>
      <c r="CE11" s="1150"/>
      <c r="CF11" s="1148"/>
      <c r="CG11" s="1150"/>
      <c r="CH11" s="1150"/>
      <c r="CI11" s="1150"/>
      <c r="CJ11" s="1148"/>
      <c r="CK11" s="1149"/>
      <c r="CL11" s="862"/>
      <c r="CM11" s="862"/>
      <c r="CN11" s="1146"/>
      <c r="CO11" s="1150"/>
      <c r="CP11" s="1150"/>
      <c r="CQ11" s="1150"/>
      <c r="CR11" s="1148"/>
      <c r="CS11" s="1150"/>
      <c r="CT11" s="1150"/>
      <c r="CU11" s="1150"/>
      <c r="CV11" s="1148"/>
      <c r="CW11" s="1149"/>
    </row>
    <row r="12" spans="1:101" ht="21" customHeight="1">
      <c r="A12" s="853">
        <v>1</v>
      </c>
      <c r="B12" s="1207"/>
      <c r="C12" s="634"/>
      <c r="D12" s="148" t="s">
        <v>556</v>
      </c>
      <c r="E12" s="415"/>
      <c r="F12" s="1142"/>
      <c r="G12" s="1142"/>
      <c r="H12" s="990"/>
      <c r="I12" s="987"/>
      <c r="J12" s="987"/>
      <c r="K12" s="987"/>
      <c r="L12" s="1136"/>
      <c r="M12" s="987"/>
      <c r="N12" s="987"/>
      <c r="O12" s="987"/>
      <c r="P12" s="1136"/>
      <c r="Q12" s="989"/>
      <c r="R12" s="1142"/>
      <c r="S12" s="1142"/>
      <c r="T12" s="990"/>
      <c r="U12" s="987"/>
      <c r="V12" s="987"/>
      <c r="W12" s="987"/>
      <c r="X12" s="1136"/>
      <c r="Y12" s="987"/>
      <c r="Z12" s="987"/>
      <c r="AA12" s="987"/>
      <c r="AB12" s="1136"/>
      <c r="AC12" s="989"/>
      <c r="AD12" s="1142"/>
      <c r="AE12" s="1142"/>
      <c r="AF12" s="990"/>
      <c r="AG12" s="987"/>
      <c r="AH12" s="987"/>
      <c r="AI12" s="987"/>
      <c r="AJ12" s="1136"/>
      <c r="AK12" s="987"/>
      <c r="AL12" s="987"/>
      <c r="AM12" s="987"/>
      <c r="AN12" s="1136"/>
      <c r="AO12" s="989"/>
      <c r="AP12" s="862"/>
      <c r="AQ12" s="862"/>
      <c r="AR12" s="1146"/>
      <c r="AS12" s="1147"/>
      <c r="AT12" s="1147"/>
      <c r="AU12" s="1147"/>
      <c r="AV12" s="1148"/>
      <c r="AW12" s="1147"/>
      <c r="AX12" s="1147"/>
      <c r="AY12" s="1147"/>
      <c r="AZ12" s="1148"/>
      <c r="BA12" s="1149"/>
      <c r="BB12" s="862"/>
      <c r="BC12" s="862"/>
      <c r="BD12" s="1146"/>
      <c r="BE12" s="1147"/>
      <c r="BF12" s="1147"/>
      <c r="BG12" s="1147"/>
      <c r="BH12" s="1148"/>
      <c r="BI12" s="1147"/>
      <c r="BJ12" s="1147"/>
      <c r="BK12" s="1147"/>
      <c r="BL12" s="1148"/>
      <c r="BM12" s="1149"/>
      <c r="BN12" s="862"/>
      <c r="BO12" s="862"/>
      <c r="BP12" s="1146"/>
      <c r="BQ12" s="1147"/>
      <c r="BR12" s="1147"/>
      <c r="BS12" s="1147"/>
      <c r="BT12" s="1148"/>
      <c r="BU12" s="1147"/>
      <c r="BV12" s="1147"/>
      <c r="BW12" s="1147"/>
      <c r="BX12" s="1148"/>
      <c r="BY12" s="1149"/>
      <c r="BZ12" s="862"/>
      <c r="CA12" s="862"/>
      <c r="CB12" s="1146"/>
      <c r="CC12" s="1147"/>
      <c r="CD12" s="1147"/>
      <c r="CE12" s="1147"/>
      <c r="CF12" s="1148"/>
      <c r="CG12" s="1147"/>
      <c r="CH12" s="1147"/>
      <c r="CI12" s="1147"/>
      <c r="CJ12" s="1148"/>
      <c r="CK12" s="1149"/>
      <c r="CL12" s="862"/>
      <c r="CM12" s="862"/>
      <c r="CN12" s="1146"/>
      <c r="CO12" s="1147"/>
      <c r="CP12" s="1147"/>
      <c r="CQ12" s="1147"/>
      <c r="CR12" s="1148"/>
      <c r="CS12" s="1147"/>
      <c r="CT12" s="1147"/>
      <c r="CU12" s="1147"/>
      <c r="CV12" s="1148"/>
      <c r="CW12" s="1149"/>
    </row>
    <row r="13" spans="1:101" ht="21" customHeight="1" thickBot="1">
      <c r="A13" s="853">
        <v>1</v>
      </c>
      <c r="B13" s="1208"/>
      <c r="C13" s="1209"/>
      <c r="D13" s="1210" t="s">
        <v>718</v>
      </c>
      <c r="E13" s="416"/>
      <c r="F13" s="412"/>
      <c r="G13" s="991"/>
      <c r="H13" s="992"/>
      <c r="I13" s="991"/>
      <c r="J13" s="991"/>
      <c r="K13" s="991"/>
      <c r="L13" s="991"/>
      <c r="M13" s="991"/>
      <c r="N13" s="991"/>
      <c r="O13" s="991"/>
      <c r="P13" s="991"/>
      <c r="Q13" s="1029"/>
      <c r="R13" s="413"/>
      <c r="S13" s="991"/>
      <c r="T13" s="992"/>
      <c r="U13" s="991"/>
      <c r="V13" s="991"/>
      <c r="W13" s="991"/>
      <c r="X13" s="991"/>
      <c r="Y13" s="991"/>
      <c r="Z13" s="991"/>
      <c r="AA13" s="991"/>
      <c r="AB13" s="991"/>
      <c r="AC13" s="1029"/>
      <c r="AD13" s="413"/>
      <c r="AE13" s="991"/>
      <c r="AF13" s="992"/>
      <c r="AG13" s="991"/>
      <c r="AH13" s="991"/>
      <c r="AI13" s="991"/>
      <c r="AJ13" s="991"/>
      <c r="AK13" s="991"/>
      <c r="AL13" s="991"/>
      <c r="AM13" s="991"/>
      <c r="AN13" s="991"/>
      <c r="AO13" s="1029"/>
      <c r="AP13" s="1151"/>
      <c r="AQ13" s="1152"/>
      <c r="AR13" s="1153"/>
      <c r="AS13" s="1154"/>
      <c r="AT13" s="1154"/>
      <c r="AU13" s="1154"/>
      <c r="AV13" s="1154"/>
      <c r="AW13" s="1154"/>
      <c r="AX13" s="1154"/>
      <c r="AY13" s="1154"/>
      <c r="AZ13" s="1154"/>
      <c r="BA13" s="1155"/>
      <c r="BB13" s="1156"/>
      <c r="BC13" s="1152"/>
      <c r="BD13" s="1153"/>
      <c r="BE13" s="1154"/>
      <c r="BF13" s="1154"/>
      <c r="BG13" s="1154"/>
      <c r="BH13" s="1154"/>
      <c r="BI13" s="1154"/>
      <c r="BJ13" s="1154"/>
      <c r="BK13" s="1154"/>
      <c r="BL13" s="1154"/>
      <c r="BM13" s="1155"/>
      <c r="BN13" s="1156"/>
      <c r="BO13" s="1152"/>
      <c r="BP13" s="1153"/>
      <c r="BQ13" s="1154"/>
      <c r="BR13" s="1154"/>
      <c r="BS13" s="1154"/>
      <c r="BT13" s="1154"/>
      <c r="BU13" s="1154"/>
      <c r="BV13" s="1154"/>
      <c r="BW13" s="1154"/>
      <c r="BX13" s="1154"/>
      <c r="BY13" s="1155"/>
      <c r="BZ13" s="1156"/>
      <c r="CA13" s="1152"/>
      <c r="CB13" s="1153"/>
      <c r="CC13" s="1154"/>
      <c r="CD13" s="1154"/>
      <c r="CE13" s="1154"/>
      <c r="CF13" s="1154"/>
      <c r="CG13" s="1154"/>
      <c r="CH13" s="1154"/>
      <c r="CI13" s="1154"/>
      <c r="CJ13" s="1154"/>
      <c r="CK13" s="1155"/>
      <c r="CL13" s="1156"/>
      <c r="CM13" s="1152"/>
      <c r="CN13" s="1153"/>
      <c r="CO13" s="1154"/>
      <c r="CP13" s="1154"/>
      <c r="CQ13" s="1154"/>
      <c r="CR13" s="1154"/>
      <c r="CS13" s="1154"/>
      <c r="CT13" s="1154"/>
      <c r="CU13" s="1154"/>
      <c r="CV13" s="1154"/>
      <c r="CW13" s="1155"/>
    </row>
    <row r="14" spans="1:101" ht="21" customHeight="1">
      <c r="A14" s="853">
        <v>2</v>
      </c>
      <c r="B14" s="1206"/>
      <c r="C14" s="633" t="s">
        <v>773</v>
      </c>
      <c r="D14" s="147" t="s">
        <v>772</v>
      </c>
      <c r="E14" s="415"/>
      <c r="F14" s="1142"/>
      <c r="G14" s="1142"/>
      <c r="H14" s="990"/>
      <c r="I14" s="987"/>
      <c r="J14" s="987"/>
      <c r="K14" s="987"/>
      <c r="L14" s="1136"/>
      <c r="M14" s="987"/>
      <c r="N14" s="987"/>
      <c r="O14" s="987"/>
      <c r="P14" s="1136"/>
      <c r="Q14" s="989"/>
      <c r="R14" s="862"/>
      <c r="S14" s="987"/>
      <c r="T14" s="990"/>
      <c r="U14" s="987"/>
      <c r="V14" s="987"/>
      <c r="W14" s="987"/>
      <c r="X14" s="1136"/>
      <c r="Y14" s="987"/>
      <c r="Z14" s="987"/>
      <c r="AA14" s="987"/>
      <c r="AB14" s="1136"/>
      <c r="AC14" s="989"/>
      <c r="AD14" s="862"/>
      <c r="AE14" s="987"/>
      <c r="AF14" s="990"/>
      <c r="AG14" s="987"/>
      <c r="AH14" s="987"/>
      <c r="AI14" s="987"/>
      <c r="AJ14" s="1136"/>
      <c r="AK14" s="987"/>
      <c r="AL14" s="987"/>
      <c r="AM14" s="987"/>
      <c r="AN14" s="1136"/>
      <c r="AO14" s="989"/>
      <c r="AP14" s="862"/>
      <c r="AQ14" s="862"/>
      <c r="AR14" s="1146"/>
      <c r="AS14" s="1147"/>
      <c r="AT14" s="1147"/>
      <c r="AU14" s="1147"/>
      <c r="AV14" s="1148"/>
      <c r="AW14" s="1147"/>
      <c r="AX14" s="1147"/>
      <c r="AY14" s="1147"/>
      <c r="AZ14" s="1148"/>
      <c r="BA14" s="1149"/>
      <c r="BB14" s="862"/>
      <c r="BC14" s="862"/>
      <c r="BD14" s="1146"/>
      <c r="BE14" s="1147"/>
      <c r="BF14" s="1147"/>
      <c r="BG14" s="1147"/>
      <c r="BH14" s="1148"/>
      <c r="BI14" s="1147"/>
      <c r="BJ14" s="1147"/>
      <c r="BK14" s="1147"/>
      <c r="BL14" s="1148"/>
      <c r="BM14" s="1149"/>
      <c r="BN14" s="862"/>
      <c r="BO14" s="862"/>
      <c r="BP14" s="1146"/>
      <c r="BQ14" s="1147"/>
      <c r="BR14" s="1147"/>
      <c r="BS14" s="1147"/>
      <c r="BT14" s="1148"/>
      <c r="BU14" s="1147"/>
      <c r="BV14" s="1147"/>
      <c r="BW14" s="1147"/>
      <c r="BX14" s="1148"/>
      <c r="BY14" s="1149"/>
      <c r="BZ14" s="862"/>
      <c r="CA14" s="862"/>
      <c r="CB14" s="1146"/>
      <c r="CC14" s="1147"/>
      <c r="CD14" s="1147"/>
      <c r="CE14" s="1147"/>
      <c r="CF14" s="1148"/>
      <c r="CG14" s="1147"/>
      <c r="CH14" s="1147"/>
      <c r="CI14" s="1147"/>
      <c r="CJ14" s="1148"/>
      <c r="CK14" s="1149"/>
      <c r="CL14" s="862"/>
      <c r="CM14" s="862"/>
      <c r="CN14" s="1146"/>
      <c r="CO14" s="1147"/>
      <c r="CP14" s="1147"/>
      <c r="CQ14" s="1147"/>
      <c r="CR14" s="1148"/>
      <c r="CS14" s="1147"/>
      <c r="CT14" s="1147"/>
      <c r="CU14" s="1147"/>
      <c r="CV14" s="1148"/>
      <c r="CW14" s="1149"/>
    </row>
    <row r="15" spans="1:101" ht="21" customHeight="1">
      <c r="A15" s="853">
        <v>2</v>
      </c>
      <c r="B15" s="1207"/>
      <c r="C15" s="634"/>
      <c r="D15" s="148" t="s">
        <v>555</v>
      </c>
      <c r="E15" s="415"/>
      <c r="F15" s="1142"/>
      <c r="G15" s="1142"/>
      <c r="H15" s="990"/>
      <c r="I15" s="987"/>
      <c r="J15" s="987"/>
      <c r="K15" s="987"/>
      <c r="L15" s="1136"/>
      <c r="M15" s="987"/>
      <c r="N15" s="987"/>
      <c r="O15" s="987"/>
      <c r="P15" s="1136"/>
      <c r="Q15" s="989"/>
      <c r="R15" s="834"/>
      <c r="S15" s="987"/>
      <c r="T15" s="990"/>
      <c r="U15" s="987"/>
      <c r="V15" s="987"/>
      <c r="W15" s="987"/>
      <c r="X15" s="1136"/>
      <c r="Y15" s="987"/>
      <c r="Z15" s="987"/>
      <c r="AA15" s="987"/>
      <c r="AB15" s="1136"/>
      <c r="AC15" s="989"/>
      <c r="AD15" s="834"/>
      <c r="AE15" s="987"/>
      <c r="AF15" s="990"/>
      <c r="AG15" s="987"/>
      <c r="AH15" s="987"/>
      <c r="AI15" s="987"/>
      <c r="AJ15" s="1136"/>
      <c r="AK15" s="987"/>
      <c r="AL15" s="987"/>
      <c r="AM15" s="987"/>
      <c r="AN15" s="1136"/>
      <c r="AO15" s="989"/>
      <c r="AP15" s="862"/>
      <c r="AQ15" s="862"/>
      <c r="AR15" s="1146"/>
      <c r="AS15" s="1150"/>
      <c r="AT15" s="1150"/>
      <c r="AU15" s="1150"/>
      <c r="AV15" s="1148"/>
      <c r="AW15" s="1150"/>
      <c r="AX15" s="1150"/>
      <c r="AY15" s="1150"/>
      <c r="AZ15" s="1148"/>
      <c r="BA15" s="1149"/>
      <c r="BB15" s="862"/>
      <c r="BC15" s="862"/>
      <c r="BD15" s="1146"/>
      <c r="BE15" s="1150"/>
      <c r="BF15" s="1150"/>
      <c r="BG15" s="1150"/>
      <c r="BH15" s="1148"/>
      <c r="BI15" s="1150"/>
      <c r="BJ15" s="1150"/>
      <c r="BK15" s="1150"/>
      <c r="BL15" s="1148"/>
      <c r="BM15" s="1149"/>
      <c r="BN15" s="862"/>
      <c r="BO15" s="862"/>
      <c r="BP15" s="1146"/>
      <c r="BQ15" s="1150"/>
      <c r="BR15" s="1150"/>
      <c r="BS15" s="1150"/>
      <c r="BT15" s="1148"/>
      <c r="BU15" s="1150"/>
      <c r="BV15" s="1150"/>
      <c r="BW15" s="1150"/>
      <c r="BX15" s="1148"/>
      <c r="BY15" s="1149"/>
      <c r="BZ15" s="862"/>
      <c r="CA15" s="862"/>
      <c r="CB15" s="1146"/>
      <c r="CC15" s="1150"/>
      <c r="CD15" s="1150"/>
      <c r="CE15" s="1150"/>
      <c r="CF15" s="1148"/>
      <c r="CG15" s="1150"/>
      <c r="CH15" s="1150"/>
      <c r="CI15" s="1150"/>
      <c r="CJ15" s="1148"/>
      <c r="CK15" s="1149"/>
      <c r="CL15" s="862"/>
      <c r="CM15" s="862"/>
      <c r="CN15" s="1146"/>
      <c r="CO15" s="1150"/>
      <c r="CP15" s="1150"/>
      <c r="CQ15" s="1150"/>
      <c r="CR15" s="1148"/>
      <c r="CS15" s="1150"/>
      <c r="CT15" s="1150"/>
      <c r="CU15" s="1150"/>
      <c r="CV15" s="1148"/>
      <c r="CW15" s="1149"/>
    </row>
    <row r="16" spans="1:101" ht="21" customHeight="1">
      <c r="A16" s="853">
        <v>2</v>
      </c>
      <c r="B16" s="1207"/>
      <c r="C16" s="634"/>
      <c r="D16" s="148" t="s">
        <v>556</v>
      </c>
      <c r="E16" s="415"/>
      <c r="F16" s="1142"/>
      <c r="G16" s="1142"/>
      <c r="H16" s="990"/>
      <c r="I16" s="987"/>
      <c r="J16" s="987"/>
      <c r="K16" s="987"/>
      <c r="L16" s="1136"/>
      <c r="M16" s="987"/>
      <c r="N16" s="987"/>
      <c r="O16" s="987"/>
      <c r="P16" s="1136"/>
      <c r="Q16" s="989"/>
      <c r="R16" s="834"/>
      <c r="S16" s="987"/>
      <c r="T16" s="990"/>
      <c r="U16" s="987"/>
      <c r="V16" s="987"/>
      <c r="W16" s="987"/>
      <c r="X16" s="1136"/>
      <c r="Y16" s="987"/>
      <c r="Z16" s="987"/>
      <c r="AA16" s="987"/>
      <c r="AB16" s="1136"/>
      <c r="AC16" s="989"/>
      <c r="AD16" s="834"/>
      <c r="AE16" s="987"/>
      <c r="AF16" s="990"/>
      <c r="AG16" s="987"/>
      <c r="AH16" s="987"/>
      <c r="AI16" s="987"/>
      <c r="AJ16" s="1136"/>
      <c r="AK16" s="987"/>
      <c r="AL16" s="987"/>
      <c r="AM16" s="987"/>
      <c r="AN16" s="1136"/>
      <c r="AO16" s="989"/>
      <c r="AP16" s="862"/>
      <c r="AQ16" s="862"/>
      <c r="AR16" s="1146"/>
      <c r="AS16" s="1147"/>
      <c r="AT16" s="1147"/>
      <c r="AU16" s="1147"/>
      <c r="AV16" s="1148"/>
      <c r="AW16" s="1147"/>
      <c r="AX16" s="1147"/>
      <c r="AY16" s="1147"/>
      <c r="AZ16" s="1148"/>
      <c r="BA16" s="1149"/>
      <c r="BB16" s="862"/>
      <c r="BC16" s="862"/>
      <c r="BD16" s="1146"/>
      <c r="BE16" s="1147"/>
      <c r="BF16" s="1147"/>
      <c r="BG16" s="1147"/>
      <c r="BH16" s="1148"/>
      <c r="BI16" s="1147"/>
      <c r="BJ16" s="1147"/>
      <c r="BK16" s="1147"/>
      <c r="BL16" s="1148"/>
      <c r="BM16" s="1149"/>
      <c r="BN16" s="862"/>
      <c r="BO16" s="862"/>
      <c r="BP16" s="1146"/>
      <c r="BQ16" s="1147"/>
      <c r="BR16" s="1147"/>
      <c r="BS16" s="1147"/>
      <c r="BT16" s="1148"/>
      <c r="BU16" s="1147"/>
      <c r="BV16" s="1147"/>
      <c r="BW16" s="1147"/>
      <c r="BX16" s="1148"/>
      <c r="BY16" s="1149"/>
      <c r="BZ16" s="862"/>
      <c r="CA16" s="862"/>
      <c r="CB16" s="1146"/>
      <c r="CC16" s="1147"/>
      <c r="CD16" s="1147"/>
      <c r="CE16" s="1147"/>
      <c r="CF16" s="1148"/>
      <c r="CG16" s="1147"/>
      <c r="CH16" s="1147"/>
      <c r="CI16" s="1147"/>
      <c r="CJ16" s="1148"/>
      <c r="CK16" s="1149"/>
      <c r="CL16" s="862"/>
      <c r="CM16" s="862"/>
      <c r="CN16" s="1146"/>
      <c r="CO16" s="1147"/>
      <c r="CP16" s="1147"/>
      <c r="CQ16" s="1147"/>
      <c r="CR16" s="1148"/>
      <c r="CS16" s="1147"/>
      <c r="CT16" s="1147"/>
      <c r="CU16" s="1147"/>
      <c r="CV16" s="1148"/>
      <c r="CW16" s="1149"/>
    </row>
    <row r="17" spans="1:101" ht="21" customHeight="1" thickBot="1">
      <c r="A17" s="853">
        <v>2</v>
      </c>
      <c r="B17" s="1208"/>
      <c r="C17" s="1209"/>
      <c r="D17" s="1210" t="s">
        <v>718</v>
      </c>
      <c r="E17" s="416"/>
      <c r="F17" s="412"/>
      <c r="G17" s="991"/>
      <c r="H17" s="992"/>
      <c r="I17" s="991"/>
      <c r="J17" s="991"/>
      <c r="K17" s="991"/>
      <c r="L17" s="991"/>
      <c r="M17" s="991"/>
      <c r="N17" s="991"/>
      <c r="O17" s="991"/>
      <c r="P17" s="991"/>
      <c r="Q17" s="1029"/>
      <c r="R17" s="413"/>
      <c r="S17" s="991"/>
      <c r="T17" s="992"/>
      <c r="U17" s="991"/>
      <c r="V17" s="991"/>
      <c r="W17" s="991"/>
      <c r="X17" s="991"/>
      <c r="Y17" s="991"/>
      <c r="Z17" s="991"/>
      <c r="AA17" s="991"/>
      <c r="AB17" s="991"/>
      <c r="AC17" s="1029"/>
      <c r="AD17" s="413"/>
      <c r="AE17" s="991"/>
      <c r="AF17" s="992"/>
      <c r="AG17" s="991"/>
      <c r="AH17" s="991"/>
      <c r="AI17" s="991"/>
      <c r="AJ17" s="991"/>
      <c r="AK17" s="991"/>
      <c r="AL17" s="991"/>
      <c r="AM17" s="991"/>
      <c r="AN17" s="991"/>
      <c r="AO17" s="1029"/>
      <c r="AP17" s="1151"/>
      <c r="AQ17" s="1152"/>
      <c r="AR17" s="1153"/>
      <c r="AS17" s="1154"/>
      <c r="AT17" s="1154"/>
      <c r="AU17" s="1154"/>
      <c r="AV17" s="1154"/>
      <c r="AW17" s="1154"/>
      <c r="AX17" s="1154"/>
      <c r="AY17" s="1154"/>
      <c r="AZ17" s="1154"/>
      <c r="BA17" s="1155"/>
      <c r="BB17" s="1156"/>
      <c r="BC17" s="1152"/>
      <c r="BD17" s="1153"/>
      <c r="BE17" s="1154"/>
      <c r="BF17" s="1154"/>
      <c r="BG17" s="1154"/>
      <c r="BH17" s="1154"/>
      <c r="BI17" s="1154"/>
      <c r="BJ17" s="1154"/>
      <c r="BK17" s="1154"/>
      <c r="BL17" s="1154"/>
      <c r="BM17" s="1155"/>
      <c r="BN17" s="1156"/>
      <c r="BO17" s="1152"/>
      <c r="BP17" s="1153"/>
      <c r="BQ17" s="1154"/>
      <c r="BR17" s="1154"/>
      <c r="BS17" s="1154"/>
      <c r="BT17" s="1154"/>
      <c r="BU17" s="1154"/>
      <c r="BV17" s="1154"/>
      <c r="BW17" s="1154"/>
      <c r="BX17" s="1154"/>
      <c r="BY17" s="1155"/>
      <c r="BZ17" s="1156"/>
      <c r="CA17" s="1152"/>
      <c r="CB17" s="1153"/>
      <c r="CC17" s="1154"/>
      <c r="CD17" s="1154"/>
      <c r="CE17" s="1154"/>
      <c r="CF17" s="1154"/>
      <c r="CG17" s="1154"/>
      <c r="CH17" s="1154"/>
      <c r="CI17" s="1154"/>
      <c r="CJ17" s="1154"/>
      <c r="CK17" s="1155"/>
      <c r="CL17" s="1156"/>
      <c r="CM17" s="1152"/>
      <c r="CN17" s="1153"/>
      <c r="CO17" s="1154"/>
      <c r="CP17" s="1154"/>
      <c r="CQ17" s="1154"/>
      <c r="CR17" s="1154"/>
      <c r="CS17" s="1154"/>
      <c r="CT17" s="1154"/>
      <c r="CU17" s="1154"/>
      <c r="CV17" s="1154"/>
      <c r="CW17" s="1155"/>
    </row>
    <row r="18" spans="1:101" ht="21" customHeight="1">
      <c r="A18" s="853">
        <v>3</v>
      </c>
      <c r="B18" s="1206"/>
      <c r="C18" s="633" t="s">
        <v>774</v>
      </c>
      <c r="D18" s="147" t="s">
        <v>772</v>
      </c>
      <c r="E18" s="415"/>
      <c r="F18" s="1142"/>
      <c r="G18" s="1142"/>
      <c r="H18" s="990"/>
      <c r="I18" s="987"/>
      <c r="J18" s="987"/>
      <c r="K18" s="987"/>
      <c r="L18" s="1136"/>
      <c r="M18" s="987"/>
      <c r="N18" s="987"/>
      <c r="O18" s="987"/>
      <c r="P18" s="1136"/>
      <c r="Q18" s="989"/>
      <c r="R18" s="862"/>
      <c r="S18" s="987"/>
      <c r="T18" s="990"/>
      <c r="U18" s="987"/>
      <c r="V18" s="987"/>
      <c r="W18" s="987"/>
      <c r="X18" s="1136"/>
      <c r="Y18" s="987"/>
      <c r="Z18" s="987"/>
      <c r="AA18" s="987"/>
      <c r="AB18" s="1136"/>
      <c r="AC18" s="989"/>
      <c r="AD18" s="862"/>
      <c r="AE18" s="987"/>
      <c r="AF18" s="990"/>
      <c r="AG18" s="987"/>
      <c r="AH18" s="987"/>
      <c r="AI18" s="987"/>
      <c r="AJ18" s="1136"/>
      <c r="AK18" s="987"/>
      <c r="AL18" s="987"/>
      <c r="AM18" s="987"/>
      <c r="AN18" s="1136"/>
      <c r="AO18" s="989"/>
      <c r="AP18" s="862"/>
      <c r="AQ18" s="862"/>
      <c r="AR18" s="1146"/>
      <c r="AS18" s="1147"/>
      <c r="AT18" s="1147"/>
      <c r="AU18" s="1147"/>
      <c r="AV18" s="1148"/>
      <c r="AW18" s="1147"/>
      <c r="AX18" s="1147"/>
      <c r="AY18" s="1147"/>
      <c r="AZ18" s="1148"/>
      <c r="BA18" s="1149"/>
      <c r="BB18" s="862"/>
      <c r="BC18" s="862"/>
      <c r="BD18" s="1146"/>
      <c r="BE18" s="1147"/>
      <c r="BF18" s="1147"/>
      <c r="BG18" s="1147"/>
      <c r="BH18" s="1148"/>
      <c r="BI18" s="1147"/>
      <c r="BJ18" s="1147"/>
      <c r="BK18" s="1147"/>
      <c r="BL18" s="1148"/>
      <c r="BM18" s="1149"/>
      <c r="BN18" s="862"/>
      <c r="BO18" s="862"/>
      <c r="BP18" s="1146"/>
      <c r="BQ18" s="1147"/>
      <c r="BR18" s="1147"/>
      <c r="BS18" s="1147"/>
      <c r="BT18" s="1148"/>
      <c r="BU18" s="1147"/>
      <c r="BV18" s="1147"/>
      <c r="BW18" s="1147"/>
      <c r="BX18" s="1148"/>
      <c r="BY18" s="1149"/>
      <c r="BZ18" s="862"/>
      <c r="CA18" s="862"/>
      <c r="CB18" s="1146"/>
      <c r="CC18" s="1147"/>
      <c r="CD18" s="1147"/>
      <c r="CE18" s="1147"/>
      <c r="CF18" s="1148"/>
      <c r="CG18" s="1147"/>
      <c r="CH18" s="1147"/>
      <c r="CI18" s="1147"/>
      <c r="CJ18" s="1148"/>
      <c r="CK18" s="1149"/>
      <c r="CL18" s="862"/>
      <c r="CM18" s="862"/>
      <c r="CN18" s="1146"/>
      <c r="CO18" s="1147"/>
      <c r="CP18" s="1147"/>
      <c r="CQ18" s="1147"/>
      <c r="CR18" s="1148"/>
      <c r="CS18" s="1147"/>
      <c r="CT18" s="1147"/>
      <c r="CU18" s="1147"/>
      <c r="CV18" s="1148"/>
      <c r="CW18" s="1149"/>
    </row>
    <row r="19" spans="1:101" ht="21" customHeight="1">
      <c r="A19" s="853">
        <v>3</v>
      </c>
      <c r="B19" s="1207"/>
      <c r="C19" s="634"/>
      <c r="D19" s="148" t="s">
        <v>555</v>
      </c>
      <c r="E19" s="415"/>
      <c r="F19" s="1142"/>
      <c r="G19" s="1142"/>
      <c r="H19" s="990"/>
      <c r="I19" s="987"/>
      <c r="J19" s="987"/>
      <c r="K19" s="987"/>
      <c r="L19" s="1136"/>
      <c r="M19" s="987"/>
      <c r="N19" s="987"/>
      <c r="O19" s="987"/>
      <c r="P19" s="1136"/>
      <c r="Q19" s="989"/>
      <c r="R19" s="834"/>
      <c r="S19" s="987"/>
      <c r="T19" s="990"/>
      <c r="U19" s="987"/>
      <c r="V19" s="987"/>
      <c r="W19" s="987"/>
      <c r="X19" s="1136"/>
      <c r="Y19" s="987"/>
      <c r="Z19" s="987"/>
      <c r="AA19" s="987"/>
      <c r="AB19" s="1136"/>
      <c r="AC19" s="989"/>
      <c r="AD19" s="834"/>
      <c r="AE19" s="987"/>
      <c r="AF19" s="990"/>
      <c r="AG19" s="987"/>
      <c r="AH19" s="987"/>
      <c r="AI19" s="987"/>
      <c r="AJ19" s="1136"/>
      <c r="AK19" s="987"/>
      <c r="AL19" s="987"/>
      <c r="AM19" s="987"/>
      <c r="AN19" s="1136"/>
      <c r="AO19" s="989"/>
      <c r="AP19" s="862"/>
      <c r="AQ19" s="862"/>
      <c r="AR19" s="1146"/>
      <c r="AS19" s="1150"/>
      <c r="AT19" s="1150"/>
      <c r="AU19" s="1150"/>
      <c r="AV19" s="1148"/>
      <c r="AW19" s="1150"/>
      <c r="AX19" s="1150"/>
      <c r="AY19" s="1150"/>
      <c r="AZ19" s="1148"/>
      <c r="BA19" s="1149"/>
      <c r="BB19" s="862"/>
      <c r="BC19" s="862"/>
      <c r="BD19" s="1146"/>
      <c r="BE19" s="1150"/>
      <c r="BF19" s="1150"/>
      <c r="BG19" s="1150"/>
      <c r="BH19" s="1148"/>
      <c r="BI19" s="1150"/>
      <c r="BJ19" s="1150"/>
      <c r="BK19" s="1150"/>
      <c r="BL19" s="1148"/>
      <c r="BM19" s="1149"/>
      <c r="BN19" s="862"/>
      <c r="BO19" s="862"/>
      <c r="BP19" s="1146"/>
      <c r="BQ19" s="1150"/>
      <c r="BR19" s="1150"/>
      <c r="BS19" s="1150"/>
      <c r="BT19" s="1148"/>
      <c r="BU19" s="1150"/>
      <c r="BV19" s="1150"/>
      <c r="BW19" s="1150"/>
      <c r="BX19" s="1148"/>
      <c r="BY19" s="1149"/>
      <c r="BZ19" s="862"/>
      <c r="CA19" s="862"/>
      <c r="CB19" s="1146"/>
      <c r="CC19" s="1150"/>
      <c r="CD19" s="1150"/>
      <c r="CE19" s="1150"/>
      <c r="CF19" s="1148"/>
      <c r="CG19" s="1150"/>
      <c r="CH19" s="1150"/>
      <c r="CI19" s="1150"/>
      <c r="CJ19" s="1148"/>
      <c r="CK19" s="1149"/>
      <c r="CL19" s="862"/>
      <c r="CM19" s="862"/>
      <c r="CN19" s="1146"/>
      <c r="CO19" s="1150"/>
      <c r="CP19" s="1150"/>
      <c r="CQ19" s="1150"/>
      <c r="CR19" s="1148"/>
      <c r="CS19" s="1150"/>
      <c r="CT19" s="1150"/>
      <c r="CU19" s="1150"/>
      <c r="CV19" s="1148"/>
      <c r="CW19" s="1149"/>
    </row>
    <row r="20" spans="1:101" ht="21" customHeight="1">
      <c r="A20" s="853">
        <v>3</v>
      </c>
      <c r="B20" s="1207"/>
      <c r="C20" s="634"/>
      <c r="D20" s="148" t="s">
        <v>556</v>
      </c>
      <c r="E20" s="415"/>
      <c r="F20" s="1142"/>
      <c r="G20" s="1142"/>
      <c r="H20" s="990"/>
      <c r="I20" s="987"/>
      <c r="J20" s="987"/>
      <c r="K20" s="987"/>
      <c r="L20" s="1136"/>
      <c r="M20" s="987"/>
      <c r="N20" s="987"/>
      <c r="O20" s="987"/>
      <c r="P20" s="1136"/>
      <c r="Q20" s="989"/>
      <c r="R20" s="834"/>
      <c r="S20" s="987"/>
      <c r="T20" s="990"/>
      <c r="U20" s="987"/>
      <c r="V20" s="987"/>
      <c r="W20" s="987"/>
      <c r="X20" s="1136"/>
      <c r="Y20" s="987"/>
      <c r="Z20" s="987"/>
      <c r="AA20" s="987"/>
      <c r="AB20" s="1136"/>
      <c r="AC20" s="989"/>
      <c r="AD20" s="834"/>
      <c r="AE20" s="987"/>
      <c r="AF20" s="990"/>
      <c r="AG20" s="987"/>
      <c r="AH20" s="987"/>
      <c r="AI20" s="987"/>
      <c r="AJ20" s="1136"/>
      <c r="AK20" s="987"/>
      <c r="AL20" s="987"/>
      <c r="AM20" s="987"/>
      <c r="AN20" s="1136"/>
      <c r="AO20" s="989"/>
      <c r="AP20" s="862"/>
      <c r="AQ20" s="862"/>
      <c r="AR20" s="1146"/>
      <c r="AS20" s="1147"/>
      <c r="AT20" s="1147"/>
      <c r="AU20" s="1147"/>
      <c r="AV20" s="1148"/>
      <c r="AW20" s="1147"/>
      <c r="AX20" s="1147"/>
      <c r="AY20" s="1147"/>
      <c r="AZ20" s="1148"/>
      <c r="BA20" s="1149"/>
      <c r="BB20" s="862"/>
      <c r="BC20" s="862"/>
      <c r="BD20" s="1146"/>
      <c r="BE20" s="1147"/>
      <c r="BF20" s="1147"/>
      <c r="BG20" s="1147"/>
      <c r="BH20" s="1148"/>
      <c r="BI20" s="1147"/>
      <c r="BJ20" s="1147"/>
      <c r="BK20" s="1147"/>
      <c r="BL20" s="1148"/>
      <c r="BM20" s="1149"/>
      <c r="BN20" s="862"/>
      <c r="BO20" s="862"/>
      <c r="BP20" s="1146"/>
      <c r="BQ20" s="1147"/>
      <c r="BR20" s="1147"/>
      <c r="BS20" s="1147"/>
      <c r="BT20" s="1148"/>
      <c r="BU20" s="1147"/>
      <c r="BV20" s="1147"/>
      <c r="BW20" s="1147"/>
      <c r="BX20" s="1148"/>
      <c r="BY20" s="1149"/>
      <c r="BZ20" s="862"/>
      <c r="CA20" s="862"/>
      <c r="CB20" s="1146"/>
      <c r="CC20" s="1147"/>
      <c r="CD20" s="1147"/>
      <c r="CE20" s="1147"/>
      <c r="CF20" s="1148"/>
      <c r="CG20" s="1147"/>
      <c r="CH20" s="1147"/>
      <c r="CI20" s="1147"/>
      <c r="CJ20" s="1148"/>
      <c r="CK20" s="1149"/>
      <c r="CL20" s="862"/>
      <c r="CM20" s="862"/>
      <c r="CN20" s="1146"/>
      <c r="CO20" s="1147"/>
      <c r="CP20" s="1147"/>
      <c r="CQ20" s="1147"/>
      <c r="CR20" s="1148"/>
      <c r="CS20" s="1147"/>
      <c r="CT20" s="1147"/>
      <c r="CU20" s="1147"/>
      <c r="CV20" s="1148"/>
      <c r="CW20" s="1149"/>
    </row>
    <row r="21" spans="1:101" ht="21" customHeight="1" thickBot="1">
      <c r="A21" s="853">
        <v>3</v>
      </c>
      <c r="B21" s="1208"/>
      <c r="C21" s="1209"/>
      <c r="D21" s="1210" t="s">
        <v>718</v>
      </c>
      <c r="E21" s="416"/>
      <c r="F21" s="412"/>
      <c r="G21" s="991"/>
      <c r="H21" s="992"/>
      <c r="I21" s="991"/>
      <c r="J21" s="991"/>
      <c r="K21" s="991"/>
      <c r="L21" s="991"/>
      <c r="M21" s="991"/>
      <c r="N21" s="991"/>
      <c r="O21" s="991"/>
      <c r="P21" s="991"/>
      <c r="Q21" s="1029"/>
      <c r="R21" s="413"/>
      <c r="S21" s="991"/>
      <c r="T21" s="992"/>
      <c r="U21" s="991"/>
      <c r="V21" s="991"/>
      <c r="W21" s="991"/>
      <c r="X21" s="991"/>
      <c r="Y21" s="991"/>
      <c r="Z21" s="991"/>
      <c r="AA21" s="991"/>
      <c r="AB21" s="991"/>
      <c r="AC21" s="1029"/>
      <c r="AD21" s="413"/>
      <c r="AE21" s="991"/>
      <c r="AF21" s="992"/>
      <c r="AG21" s="991"/>
      <c r="AH21" s="991"/>
      <c r="AI21" s="991"/>
      <c r="AJ21" s="991"/>
      <c r="AK21" s="991"/>
      <c r="AL21" s="991"/>
      <c r="AM21" s="991"/>
      <c r="AN21" s="991"/>
      <c r="AO21" s="1029"/>
      <c r="AP21" s="1151"/>
      <c r="AQ21" s="1152"/>
      <c r="AR21" s="1153"/>
      <c r="AS21" s="1154"/>
      <c r="AT21" s="1154"/>
      <c r="AU21" s="1154"/>
      <c r="AV21" s="1154"/>
      <c r="AW21" s="1154"/>
      <c r="AX21" s="1154"/>
      <c r="AY21" s="1154"/>
      <c r="AZ21" s="1154"/>
      <c r="BA21" s="1155"/>
      <c r="BB21" s="1156"/>
      <c r="BC21" s="1152"/>
      <c r="BD21" s="1153"/>
      <c r="BE21" s="1154"/>
      <c r="BF21" s="1154"/>
      <c r="BG21" s="1154"/>
      <c r="BH21" s="1154"/>
      <c r="BI21" s="1154"/>
      <c r="BJ21" s="1154"/>
      <c r="BK21" s="1154"/>
      <c r="BL21" s="1154"/>
      <c r="BM21" s="1155"/>
      <c r="BN21" s="1156"/>
      <c r="BO21" s="1152"/>
      <c r="BP21" s="1153"/>
      <c r="BQ21" s="1154"/>
      <c r="BR21" s="1154"/>
      <c r="BS21" s="1154"/>
      <c r="BT21" s="1154"/>
      <c r="BU21" s="1154"/>
      <c r="BV21" s="1154"/>
      <c r="BW21" s="1154"/>
      <c r="BX21" s="1154"/>
      <c r="BY21" s="1155"/>
      <c r="BZ21" s="1156"/>
      <c r="CA21" s="1152"/>
      <c r="CB21" s="1153"/>
      <c r="CC21" s="1154"/>
      <c r="CD21" s="1154"/>
      <c r="CE21" s="1154"/>
      <c r="CF21" s="1154"/>
      <c r="CG21" s="1154"/>
      <c r="CH21" s="1154"/>
      <c r="CI21" s="1154"/>
      <c r="CJ21" s="1154"/>
      <c r="CK21" s="1155"/>
      <c r="CL21" s="1156"/>
      <c r="CM21" s="1152"/>
      <c r="CN21" s="1153"/>
      <c r="CO21" s="1154"/>
      <c r="CP21" s="1154"/>
      <c r="CQ21" s="1154"/>
      <c r="CR21" s="1154"/>
      <c r="CS21" s="1154"/>
      <c r="CT21" s="1154"/>
      <c r="CU21" s="1154"/>
      <c r="CV21" s="1154"/>
      <c r="CW21" s="1155"/>
    </row>
    <row r="22" spans="1:101" ht="21" customHeight="1">
      <c r="A22" s="853">
        <v>4</v>
      </c>
      <c r="B22" s="1206"/>
      <c r="C22" s="633" t="s">
        <v>775</v>
      </c>
      <c r="D22" s="147" t="s">
        <v>772</v>
      </c>
      <c r="E22" s="415"/>
      <c r="F22" s="1142"/>
      <c r="G22" s="1142"/>
      <c r="H22" s="990"/>
      <c r="I22" s="987"/>
      <c r="J22" s="987"/>
      <c r="K22" s="987"/>
      <c r="L22" s="1136"/>
      <c r="M22" s="987"/>
      <c r="N22" s="987"/>
      <c r="O22" s="987"/>
      <c r="P22" s="1136"/>
      <c r="Q22" s="989"/>
      <c r="R22" s="862"/>
      <c r="S22" s="987"/>
      <c r="T22" s="990"/>
      <c r="U22" s="987"/>
      <c r="V22" s="987"/>
      <c r="W22" s="987"/>
      <c r="X22" s="1136"/>
      <c r="Y22" s="987"/>
      <c r="Z22" s="987"/>
      <c r="AA22" s="987"/>
      <c r="AB22" s="1136"/>
      <c r="AC22" s="989"/>
      <c r="AD22" s="862"/>
      <c r="AE22" s="987"/>
      <c r="AF22" s="990"/>
      <c r="AG22" s="987"/>
      <c r="AH22" s="987"/>
      <c r="AI22" s="987"/>
      <c r="AJ22" s="1136"/>
      <c r="AK22" s="987"/>
      <c r="AL22" s="987"/>
      <c r="AM22" s="987"/>
      <c r="AN22" s="1136"/>
      <c r="AO22" s="989"/>
      <c r="AP22" s="862"/>
      <c r="AQ22" s="862"/>
      <c r="AR22" s="1146"/>
      <c r="AS22" s="1147"/>
      <c r="AT22" s="1147"/>
      <c r="AU22" s="1147"/>
      <c r="AV22" s="1148"/>
      <c r="AW22" s="1147"/>
      <c r="AX22" s="1147"/>
      <c r="AY22" s="1147"/>
      <c r="AZ22" s="1148"/>
      <c r="BA22" s="1149"/>
      <c r="BB22" s="862"/>
      <c r="BC22" s="862"/>
      <c r="BD22" s="1146"/>
      <c r="BE22" s="1147"/>
      <c r="BF22" s="1147"/>
      <c r="BG22" s="1147"/>
      <c r="BH22" s="1148"/>
      <c r="BI22" s="1147"/>
      <c r="BJ22" s="1147"/>
      <c r="BK22" s="1147"/>
      <c r="BL22" s="1148"/>
      <c r="BM22" s="1149"/>
      <c r="BN22" s="862"/>
      <c r="BO22" s="862"/>
      <c r="BP22" s="1146"/>
      <c r="BQ22" s="1147"/>
      <c r="BR22" s="1147"/>
      <c r="BS22" s="1147"/>
      <c r="BT22" s="1148"/>
      <c r="BU22" s="1147"/>
      <c r="BV22" s="1147"/>
      <c r="BW22" s="1147"/>
      <c r="BX22" s="1148"/>
      <c r="BY22" s="1149"/>
      <c r="BZ22" s="862"/>
      <c r="CA22" s="862"/>
      <c r="CB22" s="1146"/>
      <c r="CC22" s="1147"/>
      <c r="CD22" s="1147"/>
      <c r="CE22" s="1147"/>
      <c r="CF22" s="1148"/>
      <c r="CG22" s="1147"/>
      <c r="CH22" s="1147"/>
      <c r="CI22" s="1147"/>
      <c r="CJ22" s="1148"/>
      <c r="CK22" s="1149"/>
      <c r="CL22" s="862"/>
      <c r="CM22" s="862"/>
      <c r="CN22" s="1146"/>
      <c r="CO22" s="1147"/>
      <c r="CP22" s="1147"/>
      <c r="CQ22" s="1147"/>
      <c r="CR22" s="1148"/>
      <c r="CS22" s="1147"/>
      <c r="CT22" s="1147"/>
      <c r="CU22" s="1147"/>
      <c r="CV22" s="1148"/>
      <c r="CW22" s="1149"/>
    </row>
    <row r="23" spans="1:101" ht="21" customHeight="1">
      <c r="A23" s="853">
        <v>4</v>
      </c>
      <c r="B23" s="1207"/>
      <c r="C23" s="634"/>
      <c r="D23" s="148" t="s">
        <v>555</v>
      </c>
      <c r="E23" s="415"/>
      <c r="F23" s="1142"/>
      <c r="G23" s="1142"/>
      <c r="H23" s="990"/>
      <c r="I23" s="987"/>
      <c r="J23" s="987"/>
      <c r="K23" s="987"/>
      <c r="L23" s="1136"/>
      <c r="M23" s="987"/>
      <c r="N23" s="987"/>
      <c r="O23" s="987"/>
      <c r="P23" s="1136"/>
      <c r="Q23" s="989"/>
      <c r="R23" s="834"/>
      <c r="S23" s="987"/>
      <c r="T23" s="990"/>
      <c r="U23" s="987"/>
      <c r="V23" s="987"/>
      <c r="W23" s="987"/>
      <c r="X23" s="1136"/>
      <c r="Y23" s="987"/>
      <c r="Z23" s="987"/>
      <c r="AA23" s="987"/>
      <c r="AB23" s="1136"/>
      <c r="AC23" s="989"/>
      <c r="AD23" s="834"/>
      <c r="AE23" s="987"/>
      <c r="AF23" s="990"/>
      <c r="AG23" s="987"/>
      <c r="AH23" s="987"/>
      <c r="AI23" s="987"/>
      <c r="AJ23" s="1136"/>
      <c r="AK23" s="987"/>
      <c r="AL23" s="987"/>
      <c r="AM23" s="987"/>
      <c r="AN23" s="1136"/>
      <c r="AO23" s="989"/>
      <c r="AP23" s="862"/>
      <c r="AQ23" s="862"/>
      <c r="AR23" s="1146"/>
      <c r="AS23" s="1150"/>
      <c r="AT23" s="1150"/>
      <c r="AU23" s="1150"/>
      <c r="AV23" s="1148"/>
      <c r="AW23" s="1150"/>
      <c r="AX23" s="1150"/>
      <c r="AY23" s="1150"/>
      <c r="AZ23" s="1148"/>
      <c r="BA23" s="1149"/>
      <c r="BB23" s="862"/>
      <c r="BC23" s="862"/>
      <c r="BD23" s="1146"/>
      <c r="BE23" s="1150"/>
      <c r="BF23" s="1150"/>
      <c r="BG23" s="1150"/>
      <c r="BH23" s="1148"/>
      <c r="BI23" s="1150"/>
      <c r="BJ23" s="1150"/>
      <c r="BK23" s="1150"/>
      <c r="BL23" s="1148"/>
      <c r="BM23" s="1149"/>
      <c r="BN23" s="862"/>
      <c r="BO23" s="862"/>
      <c r="BP23" s="1146"/>
      <c r="BQ23" s="1150"/>
      <c r="BR23" s="1150"/>
      <c r="BS23" s="1150"/>
      <c r="BT23" s="1148"/>
      <c r="BU23" s="1150"/>
      <c r="BV23" s="1150"/>
      <c r="BW23" s="1150"/>
      <c r="BX23" s="1148"/>
      <c r="BY23" s="1149"/>
      <c r="BZ23" s="862"/>
      <c r="CA23" s="862"/>
      <c r="CB23" s="1146"/>
      <c r="CC23" s="1150"/>
      <c r="CD23" s="1150"/>
      <c r="CE23" s="1150"/>
      <c r="CF23" s="1148"/>
      <c r="CG23" s="1150"/>
      <c r="CH23" s="1150"/>
      <c r="CI23" s="1150"/>
      <c r="CJ23" s="1148"/>
      <c r="CK23" s="1149"/>
      <c r="CL23" s="862"/>
      <c r="CM23" s="862"/>
      <c r="CN23" s="1146"/>
      <c r="CO23" s="1150"/>
      <c r="CP23" s="1150"/>
      <c r="CQ23" s="1150"/>
      <c r="CR23" s="1148"/>
      <c r="CS23" s="1150"/>
      <c r="CT23" s="1150"/>
      <c r="CU23" s="1150"/>
      <c r="CV23" s="1148"/>
      <c r="CW23" s="1149"/>
    </row>
    <row r="24" spans="1:101" ht="21" customHeight="1">
      <c r="A24" s="853">
        <v>4</v>
      </c>
      <c r="B24" s="1207"/>
      <c r="C24" s="634"/>
      <c r="D24" s="148" t="s">
        <v>556</v>
      </c>
      <c r="E24" s="415"/>
      <c r="F24" s="1142"/>
      <c r="G24" s="1142"/>
      <c r="H24" s="990"/>
      <c r="I24" s="987"/>
      <c r="J24" s="987"/>
      <c r="K24" s="987"/>
      <c r="L24" s="1136"/>
      <c r="M24" s="987"/>
      <c r="N24" s="987"/>
      <c r="O24" s="987"/>
      <c r="P24" s="1136"/>
      <c r="Q24" s="989"/>
      <c r="R24" s="834"/>
      <c r="S24" s="987"/>
      <c r="T24" s="990"/>
      <c r="U24" s="987"/>
      <c r="V24" s="987"/>
      <c r="W24" s="987"/>
      <c r="X24" s="1136"/>
      <c r="Y24" s="987"/>
      <c r="Z24" s="987"/>
      <c r="AA24" s="987"/>
      <c r="AB24" s="1136"/>
      <c r="AC24" s="989"/>
      <c r="AD24" s="834"/>
      <c r="AE24" s="987"/>
      <c r="AF24" s="990"/>
      <c r="AG24" s="987"/>
      <c r="AH24" s="987"/>
      <c r="AI24" s="987"/>
      <c r="AJ24" s="1136"/>
      <c r="AK24" s="987"/>
      <c r="AL24" s="987"/>
      <c r="AM24" s="987"/>
      <c r="AN24" s="1136"/>
      <c r="AO24" s="989"/>
      <c r="AP24" s="862"/>
      <c r="AQ24" s="862"/>
      <c r="AR24" s="1146"/>
      <c r="AS24" s="1147"/>
      <c r="AT24" s="1147"/>
      <c r="AU24" s="1147"/>
      <c r="AV24" s="1148"/>
      <c r="AW24" s="1147"/>
      <c r="AX24" s="1147"/>
      <c r="AY24" s="1147"/>
      <c r="AZ24" s="1148"/>
      <c r="BA24" s="1149"/>
      <c r="BB24" s="862"/>
      <c r="BC24" s="862"/>
      <c r="BD24" s="1146"/>
      <c r="BE24" s="1147"/>
      <c r="BF24" s="1147"/>
      <c r="BG24" s="1147"/>
      <c r="BH24" s="1148"/>
      <c r="BI24" s="1147"/>
      <c r="BJ24" s="1147"/>
      <c r="BK24" s="1147"/>
      <c r="BL24" s="1148"/>
      <c r="BM24" s="1149"/>
      <c r="BN24" s="862"/>
      <c r="BO24" s="862"/>
      <c r="BP24" s="1146"/>
      <c r="BQ24" s="1147"/>
      <c r="BR24" s="1147"/>
      <c r="BS24" s="1147"/>
      <c r="BT24" s="1148"/>
      <c r="BU24" s="1147"/>
      <c r="BV24" s="1147"/>
      <c r="BW24" s="1147"/>
      <c r="BX24" s="1148"/>
      <c r="BY24" s="1149"/>
      <c r="BZ24" s="862"/>
      <c r="CA24" s="862"/>
      <c r="CB24" s="1146"/>
      <c r="CC24" s="1147"/>
      <c r="CD24" s="1147"/>
      <c r="CE24" s="1147"/>
      <c r="CF24" s="1148"/>
      <c r="CG24" s="1147"/>
      <c r="CH24" s="1147"/>
      <c r="CI24" s="1147"/>
      <c r="CJ24" s="1148"/>
      <c r="CK24" s="1149"/>
      <c r="CL24" s="862"/>
      <c r="CM24" s="862"/>
      <c r="CN24" s="1146"/>
      <c r="CO24" s="1147"/>
      <c r="CP24" s="1147"/>
      <c r="CQ24" s="1147"/>
      <c r="CR24" s="1148"/>
      <c r="CS24" s="1147"/>
      <c r="CT24" s="1147"/>
      <c r="CU24" s="1147"/>
      <c r="CV24" s="1148"/>
      <c r="CW24" s="1149"/>
    </row>
    <row r="25" spans="1:101" ht="21" customHeight="1" thickBot="1">
      <c r="A25" s="853">
        <v>4</v>
      </c>
      <c r="B25" s="1208"/>
      <c r="C25" s="1209"/>
      <c r="D25" s="1210" t="s">
        <v>718</v>
      </c>
      <c r="E25" s="416"/>
      <c r="F25" s="412"/>
      <c r="G25" s="991"/>
      <c r="H25" s="992"/>
      <c r="I25" s="991"/>
      <c r="J25" s="991"/>
      <c r="K25" s="991"/>
      <c r="L25" s="991"/>
      <c r="M25" s="991"/>
      <c r="N25" s="991"/>
      <c r="O25" s="991"/>
      <c r="P25" s="991"/>
      <c r="Q25" s="1029"/>
      <c r="R25" s="413"/>
      <c r="S25" s="991"/>
      <c r="T25" s="992"/>
      <c r="U25" s="991"/>
      <c r="V25" s="991"/>
      <c r="W25" s="991"/>
      <c r="X25" s="991"/>
      <c r="Y25" s="991"/>
      <c r="Z25" s="991"/>
      <c r="AA25" s="991"/>
      <c r="AB25" s="991"/>
      <c r="AC25" s="1029"/>
      <c r="AD25" s="413"/>
      <c r="AE25" s="991"/>
      <c r="AF25" s="992"/>
      <c r="AG25" s="991"/>
      <c r="AH25" s="991"/>
      <c r="AI25" s="991"/>
      <c r="AJ25" s="991"/>
      <c r="AK25" s="991"/>
      <c r="AL25" s="991"/>
      <c r="AM25" s="991"/>
      <c r="AN25" s="991"/>
      <c r="AO25" s="1029"/>
      <c r="AP25" s="1151"/>
      <c r="AQ25" s="1152"/>
      <c r="AR25" s="1153"/>
      <c r="AS25" s="1154"/>
      <c r="AT25" s="1154"/>
      <c r="AU25" s="1154"/>
      <c r="AV25" s="1154"/>
      <c r="AW25" s="1154"/>
      <c r="AX25" s="1154"/>
      <c r="AY25" s="1154"/>
      <c r="AZ25" s="1154"/>
      <c r="BA25" s="1155"/>
      <c r="BB25" s="1156"/>
      <c r="BC25" s="1152"/>
      <c r="BD25" s="1153"/>
      <c r="BE25" s="1154"/>
      <c r="BF25" s="1154"/>
      <c r="BG25" s="1154"/>
      <c r="BH25" s="1154"/>
      <c r="BI25" s="1154"/>
      <c r="BJ25" s="1154"/>
      <c r="BK25" s="1154"/>
      <c r="BL25" s="1154"/>
      <c r="BM25" s="1155"/>
      <c r="BN25" s="1156"/>
      <c r="BO25" s="1152"/>
      <c r="BP25" s="1153"/>
      <c r="BQ25" s="1154"/>
      <c r="BR25" s="1154"/>
      <c r="BS25" s="1154"/>
      <c r="BT25" s="1154"/>
      <c r="BU25" s="1154"/>
      <c r="BV25" s="1154"/>
      <c r="BW25" s="1154"/>
      <c r="BX25" s="1154"/>
      <c r="BY25" s="1155"/>
      <c r="BZ25" s="1156"/>
      <c r="CA25" s="1152"/>
      <c r="CB25" s="1153"/>
      <c r="CC25" s="1154"/>
      <c r="CD25" s="1154"/>
      <c r="CE25" s="1154"/>
      <c r="CF25" s="1154"/>
      <c r="CG25" s="1154"/>
      <c r="CH25" s="1154"/>
      <c r="CI25" s="1154"/>
      <c r="CJ25" s="1154"/>
      <c r="CK25" s="1155"/>
      <c r="CL25" s="1156"/>
      <c r="CM25" s="1152"/>
      <c r="CN25" s="1153"/>
      <c r="CO25" s="1154"/>
      <c r="CP25" s="1154"/>
      <c r="CQ25" s="1154"/>
      <c r="CR25" s="1154"/>
      <c r="CS25" s="1154"/>
      <c r="CT25" s="1154"/>
      <c r="CU25" s="1154"/>
      <c r="CV25" s="1154"/>
      <c r="CW25" s="1155"/>
    </row>
    <row r="26" spans="1:101" ht="21" customHeight="1">
      <c r="A26" s="853">
        <v>5</v>
      </c>
      <c r="B26" s="1206"/>
      <c r="C26" s="633" t="s">
        <v>776</v>
      </c>
      <c r="D26" s="147" t="s">
        <v>772</v>
      </c>
      <c r="E26" s="415"/>
      <c r="F26" s="1142"/>
      <c r="G26" s="1142"/>
      <c r="H26" s="990"/>
      <c r="I26" s="987"/>
      <c r="J26" s="987"/>
      <c r="K26" s="987"/>
      <c r="L26" s="1136"/>
      <c r="M26" s="987"/>
      <c r="N26" s="987"/>
      <c r="O26" s="987"/>
      <c r="P26" s="1136"/>
      <c r="Q26" s="989"/>
      <c r="R26" s="862"/>
      <c r="S26" s="987"/>
      <c r="T26" s="990"/>
      <c r="U26" s="987"/>
      <c r="V26" s="987"/>
      <c r="W26" s="987"/>
      <c r="X26" s="1136"/>
      <c r="Y26" s="987"/>
      <c r="Z26" s="987"/>
      <c r="AA26" s="987"/>
      <c r="AB26" s="1136"/>
      <c r="AC26" s="989"/>
      <c r="AD26" s="862"/>
      <c r="AE26" s="987"/>
      <c r="AF26" s="990"/>
      <c r="AG26" s="987"/>
      <c r="AH26" s="987"/>
      <c r="AI26" s="987"/>
      <c r="AJ26" s="1136"/>
      <c r="AK26" s="987"/>
      <c r="AL26" s="987"/>
      <c r="AM26" s="987"/>
      <c r="AN26" s="1136"/>
      <c r="AO26" s="989"/>
      <c r="AP26" s="862"/>
      <c r="AQ26" s="862"/>
      <c r="AR26" s="1146"/>
      <c r="AS26" s="1147"/>
      <c r="AT26" s="1147"/>
      <c r="AU26" s="1147"/>
      <c r="AV26" s="1148"/>
      <c r="AW26" s="1147"/>
      <c r="AX26" s="1147"/>
      <c r="AY26" s="1147"/>
      <c r="AZ26" s="1148"/>
      <c r="BA26" s="1149"/>
      <c r="BB26" s="862"/>
      <c r="BC26" s="862"/>
      <c r="BD26" s="1146"/>
      <c r="BE26" s="1147"/>
      <c r="BF26" s="1147"/>
      <c r="BG26" s="1147"/>
      <c r="BH26" s="1148"/>
      <c r="BI26" s="1147"/>
      <c r="BJ26" s="1147"/>
      <c r="BK26" s="1147"/>
      <c r="BL26" s="1148"/>
      <c r="BM26" s="1149"/>
      <c r="BN26" s="862"/>
      <c r="BO26" s="862"/>
      <c r="BP26" s="1146"/>
      <c r="BQ26" s="1147"/>
      <c r="BR26" s="1147"/>
      <c r="BS26" s="1147"/>
      <c r="BT26" s="1148"/>
      <c r="BU26" s="1147"/>
      <c r="BV26" s="1147"/>
      <c r="BW26" s="1147"/>
      <c r="BX26" s="1148"/>
      <c r="BY26" s="1149"/>
      <c r="BZ26" s="862"/>
      <c r="CA26" s="862"/>
      <c r="CB26" s="1146"/>
      <c r="CC26" s="1147"/>
      <c r="CD26" s="1147"/>
      <c r="CE26" s="1147"/>
      <c r="CF26" s="1148"/>
      <c r="CG26" s="1147"/>
      <c r="CH26" s="1147"/>
      <c r="CI26" s="1147"/>
      <c r="CJ26" s="1148"/>
      <c r="CK26" s="1149"/>
      <c r="CL26" s="862"/>
      <c r="CM26" s="862"/>
      <c r="CN26" s="1146"/>
      <c r="CO26" s="1147"/>
      <c r="CP26" s="1147"/>
      <c r="CQ26" s="1147"/>
      <c r="CR26" s="1148"/>
      <c r="CS26" s="1147"/>
      <c r="CT26" s="1147"/>
      <c r="CU26" s="1147"/>
      <c r="CV26" s="1148"/>
      <c r="CW26" s="1149"/>
    </row>
    <row r="27" spans="1:101" ht="21" customHeight="1">
      <c r="A27" s="853">
        <v>5</v>
      </c>
      <c r="B27" s="1207"/>
      <c r="C27" s="634"/>
      <c r="D27" s="148" t="s">
        <v>555</v>
      </c>
      <c r="E27" s="415"/>
      <c r="F27" s="1142"/>
      <c r="G27" s="1142"/>
      <c r="H27" s="990"/>
      <c r="I27" s="987"/>
      <c r="J27" s="987"/>
      <c r="K27" s="987"/>
      <c r="L27" s="1136"/>
      <c r="M27" s="987"/>
      <c r="N27" s="987"/>
      <c r="O27" s="987"/>
      <c r="P27" s="1136"/>
      <c r="Q27" s="989"/>
      <c r="R27" s="834"/>
      <c r="S27" s="987"/>
      <c r="T27" s="990"/>
      <c r="U27" s="987"/>
      <c r="V27" s="987"/>
      <c r="W27" s="987"/>
      <c r="X27" s="1136"/>
      <c r="Y27" s="987"/>
      <c r="Z27" s="987"/>
      <c r="AA27" s="987"/>
      <c r="AB27" s="1136"/>
      <c r="AC27" s="989"/>
      <c r="AD27" s="834"/>
      <c r="AE27" s="987"/>
      <c r="AF27" s="990"/>
      <c r="AG27" s="987"/>
      <c r="AH27" s="987"/>
      <c r="AI27" s="987"/>
      <c r="AJ27" s="1136"/>
      <c r="AK27" s="987"/>
      <c r="AL27" s="987"/>
      <c r="AM27" s="987"/>
      <c r="AN27" s="1136"/>
      <c r="AO27" s="989"/>
      <c r="AP27" s="862"/>
      <c r="AQ27" s="862"/>
      <c r="AR27" s="1146"/>
      <c r="AS27" s="1150"/>
      <c r="AT27" s="1150"/>
      <c r="AU27" s="1150"/>
      <c r="AV27" s="1148"/>
      <c r="AW27" s="1150"/>
      <c r="AX27" s="1150"/>
      <c r="AY27" s="1150"/>
      <c r="AZ27" s="1148"/>
      <c r="BA27" s="1149"/>
      <c r="BB27" s="862"/>
      <c r="BC27" s="862"/>
      <c r="BD27" s="1146"/>
      <c r="BE27" s="1150"/>
      <c r="BF27" s="1150"/>
      <c r="BG27" s="1150"/>
      <c r="BH27" s="1148"/>
      <c r="BI27" s="1150"/>
      <c r="BJ27" s="1150"/>
      <c r="BK27" s="1150"/>
      <c r="BL27" s="1148"/>
      <c r="BM27" s="1149"/>
      <c r="BN27" s="862"/>
      <c r="BO27" s="862"/>
      <c r="BP27" s="1146"/>
      <c r="BQ27" s="1150"/>
      <c r="BR27" s="1150"/>
      <c r="BS27" s="1150"/>
      <c r="BT27" s="1148"/>
      <c r="BU27" s="1150"/>
      <c r="BV27" s="1150"/>
      <c r="BW27" s="1150"/>
      <c r="BX27" s="1148"/>
      <c r="BY27" s="1149"/>
      <c r="BZ27" s="862"/>
      <c r="CA27" s="862"/>
      <c r="CB27" s="1146"/>
      <c r="CC27" s="1150"/>
      <c r="CD27" s="1150"/>
      <c r="CE27" s="1150"/>
      <c r="CF27" s="1148"/>
      <c r="CG27" s="1150"/>
      <c r="CH27" s="1150"/>
      <c r="CI27" s="1150"/>
      <c r="CJ27" s="1148"/>
      <c r="CK27" s="1149"/>
      <c r="CL27" s="862"/>
      <c r="CM27" s="862"/>
      <c r="CN27" s="1146"/>
      <c r="CO27" s="1150"/>
      <c r="CP27" s="1150"/>
      <c r="CQ27" s="1150"/>
      <c r="CR27" s="1148"/>
      <c r="CS27" s="1150"/>
      <c r="CT27" s="1150"/>
      <c r="CU27" s="1150"/>
      <c r="CV27" s="1148"/>
      <c r="CW27" s="1149"/>
    </row>
    <row r="28" spans="1:101" ht="21" customHeight="1">
      <c r="A28" s="853">
        <v>5</v>
      </c>
      <c r="B28" s="1207"/>
      <c r="C28" s="634"/>
      <c r="D28" s="148" t="s">
        <v>556</v>
      </c>
      <c r="E28" s="415"/>
      <c r="F28" s="1142"/>
      <c r="G28" s="1142"/>
      <c r="H28" s="990"/>
      <c r="I28" s="987"/>
      <c r="J28" s="987"/>
      <c r="K28" s="987"/>
      <c r="L28" s="1136"/>
      <c r="M28" s="987"/>
      <c r="N28" s="987"/>
      <c r="O28" s="987"/>
      <c r="P28" s="1136"/>
      <c r="Q28" s="989"/>
      <c r="R28" s="834"/>
      <c r="S28" s="987"/>
      <c r="T28" s="990"/>
      <c r="U28" s="987"/>
      <c r="V28" s="987"/>
      <c r="W28" s="987"/>
      <c r="X28" s="1136"/>
      <c r="Y28" s="987"/>
      <c r="Z28" s="987"/>
      <c r="AA28" s="987"/>
      <c r="AB28" s="1136"/>
      <c r="AC28" s="989"/>
      <c r="AD28" s="834"/>
      <c r="AE28" s="987"/>
      <c r="AF28" s="990"/>
      <c r="AG28" s="987"/>
      <c r="AH28" s="987"/>
      <c r="AI28" s="987"/>
      <c r="AJ28" s="1136"/>
      <c r="AK28" s="987"/>
      <c r="AL28" s="987"/>
      <c r="AM28" s="987"/>
      <c r="AN28" s="1136"/>
      <c r="AO28" s="989"/>
      <c r="AP28" s="862"/>
      <c r="AQ28" s="862"/>
      <c r="AR28" s="1146"/>
      <c r="AS28" s="1147"/>
      <c r="AT28" s="1147"/>
      <c r="AU28" s="1147"/>
      <c r="AV28" s="1148"/>
      <c r="AW28" s="1147"/>
      <c r="AX28" s="1147"/>
      <c r="AY28" s="1147"/>
      <c r="AZ28" s="1148"/>
      <c r="BA28" s="1149"/>
      <c r="BB28" s="862"/>
      <c r="BC28" s="862"/>
      <c r="BD28" s="1146"/>
      <c r="BE28" s="1147"/>
      <c r="BF28" s="1147"/>
      <c r="BG28" s="1147"/>
      <c r="BH28" s="1148"/>
      <c r="BI28" s="1147"/>
      <c r="BJ28" s="1147"/>
      <c r="BK28" s="1147"/>
      <c r="BL28" s="1148"/>
      <c r="BM28" s="1149"/>
      <c r="BN28" s="862"/>
      <c r="BO28" s="862"/>
      <c r="BP28" s="1146"/>
      <c r="BQ28" s="1147"/>
      <c r="BR28" s="1147"/>
      <c r="BS28" s="1147"/>
      <c r="BT28" s="1148"/>
      <c r="BU28" s="1147"/>
      <c r="BV28" s="1147"/>
      <c r="BW28" s="1147"/>
      <c r="BX28" s="1148"/>
      <c r="BY28" s="1149"/>
      <c r="BZ28" s="862"/>
      <c r="CA28" s="862"/>
      <c r="CB28" s="1146"/>
      <c r="CC28" s="1147"/>
      <c r="CD28" s="1147"/>
      <c r="CE28" s="1147"/>
      <c r="CF28" s="1148"/>
      <c r="CG28" s="1147"/>
      <c r="CH28" s="1147"/>
      <c r="CI28" s="1147"/>
      <c r="CJ28" s="1148"/>
      <c r="CK28" s="1149"/>
      <c r="CL28" s="862"/>
      <c r="CM28" s="862"/>
      <c r="CN28" s="1146"/>
      <c r="CO28" s="1147"/>
      <c r="CP28" s="1147"/>
      <c r="CQ28" s="1147"/>
      <c r="CR28" s="1148"/>
      <c r="CS28" s="1147"/>
      <c r="CT28" s="1147"/>
      <c r="CU28" s="1147"/>
      <c r="CV28" s="1148"/>
      <c r="CW28" s="1149"/>
    </row>
    <row r="29" spans="1:101" ht="21" customHeight="1" thickBot="1">
      <c r="A29" s="853">
        <v>5</v>
      </c>
      <c r="B29" s="1208"/>
      <c r="C29" s="1209"/>
      <c r="D29" s="1210" t="s">
        <v>718</v>
      </c>
      <c r="E29" s="416"/>
      <c r="F29" s="412"/>
      <c r="G29" s="991"/>
      <c r="H29" s="992"/>
      <c r="I29" s="991"/>
      <c r="J29" s="991"/>
      <c r="K29" s="991"/>
      <c r="L29" s="991"/>
      <c r="M29" s="991"/>
      <c r="N29" s="991"/>
      <c r="O29" s="991"/>
      <c r="P29" s="991"/>
      <c r="Q29" s="1029"/>
      <c r="R29" s="413"/>
      <c r="S29" s="991"/>
      <c r="T29" s="992"/>
      <c r="U29" s="991"/>
      <c r="V29" s="991"/>
      <c r="W29" s="991"/>
      <c r="X29" s="991"/>
      <c r="Y29" s="991"/>
      <c r="Z29" s="991"/>
      <c r="AA29" s="991"/>
      <c r="AB29" s="991"/>
      <c r="AC29" s="1029"/>
      <c r="AD29" s="413"/>
      <c r="AE29" s="991"/>
      <c r="AF29" s="992"/>
      <c r="AG29" s="991"/>
      <c r="AH29" s="991"/>
      <c r="AI29" s="991"/>
      <c r="AJ29" s="991"/>
      <c r="AK29" s="991"/>
      <c r="AL29" s="991"/>
      <c r="AM29" s="991"/>
      <c r="AN29" s="991"/>
      <c r="AO29" s="1029"/>
      <c r="AP29" s="1151"/>
      <c r="AQ29" s="1152"/>
      <c r="AR29" s="1153"/>
      <c r="AS29" s="1154"/>
      <c r="AT29" s="1154"/>
      <c r="AU29" s="1154"/>
      <c r="AV29" s="1154"/>
      <c r="AW29" s="1154"/>
      <c r="AX29" s="1154"/>
      <c r="AY29" s="1154"/>
      <c r="AZ29" s="1154"/>
      <c r="BA29" s="1155"/>
      <c r="BB29" s="1156"/>
      <c r="BC29" s="1152"/>
      <c r="BD29" s="1153"/>
      <c r="BE29" s="1154"/>
      <c r="BF29" s="1154"/>
      <c r="BG29" s="1154"/>
      <c r="BH29" s="1154"/>
      <c r="BI29" s="1154"/>
      <c r="BJ29" s="1154"/>
      <c r="BK29" s="1154"/>
      <c r="BL29" s="1154"/>
      <c r="BM29" s="1155"/>
      <c r="BN29" s="1156"/>
      <c r="BO29" s="1152"/>
      <c r="BP29" s="1153"/>
      <c r="BQ29" s="1154"/>
      <c r="BR29" s="1154"/>
      <c r="BS29" s="1154"/>
      <c r="BT29" s="1154"/>
      <c r="BU29" s="1154"/>
      <c r="BV29" s="1154"/>
      <c r="BW29" s="1154"/>
      <c r="BX29" s="1154"/>
      <c r="BY29" s="1155"/>
      <c r="BZ29" s="1156"/>
      <c r="CA29" s="1152"/>
      <c r="CB29" s="1153"/>
      <c r="CC29" s="1154"/>
      <c r="CD29" s="1154"/>
      <c r="CE29" s="1154"/>
      <c r="CF29" s="1154"/>
      <c r="CG29" s="1154"/>
      <c r="CH29" s="1154"/>
      <c r="CI29" s="1154"/>
      <c r="CJ29" s="1154"/>
      <c r="CK29" s="1155"/>
      <c r="CL29" s="1156"/>
      <c r="CM29" s="1152"/>
      <c r="CN29" s="1153"/>
      <c r="CO29" s="1154"/>
      <c r="CP29" s="1154"/>
      <c r="CQ29" s="1154"/>
      <c r="CR29" s="1154"/>
      <c r="CS29" s="1154"/>
      <c r="CT29" s="1154"/>
      <c r="CU29" s="1154"/>
      <c r="CV29" s="1154"/>
      <c r="CW29" s="1155"/>
    </row>
    <row r="30" spans="1:101" ht="21" customHeight="1">
      <c r="A30" s="853">
        <v>6</v>
      </c>
      <c r="B30" s="1206"/>
      <c r="C30" s="633" t="s">
        <v>777</v>
      </c>
      <c r="D30" s="147" t="s">
        <v>772</v>
      </c>
      <c r="E30" s="415"/>
      <c r="F30" s="1142"/>
      <c r="G30" s="1142"/>
      <c r="H30" s="990"/>
      <c r="I30" s="987"/>
      <c r="J30" s="987"/>
      <c r="K30" s="987"/>
      <c r="L30" s="1136"/>
      <c r="M30" s="987"/>
      <c r="N30" s="987"/>
      <c r="O30" s="987"/>
      <c r="P30" s="1136"/>
      <c r="Q30" s="989"/>
      <c r="R30" s="862"/>
      <c r="S30" s="987"/>
      <c r="T30" s="988"/>
      <c r="U30" s="987"/>
      <c r="V30" s="987"/>
      <c r="W30" s="987"/>
      <c r="X30" s="1136"/>
      <c r="Y30" s="987"/>
      <c r="Z30" s="987"/>
      <c r="AA30" s="987"/>
      <c r="AB30" s="1136"/>
      <c r="AC30" s="1030"/>
      <c r="AD30" s="862"/>
      <c r="AE30" s="987"/>
      <c r="AF30" s="988"/>
      <c r="AG30" s="987"/>
      <c r="AH30" s="987"/>
      <c r="AI30" s="987"/>
      <c r="AJ30" s="1136"/>
      <c r="AK30" s="987"/>
      <c r="AL30" s="987"/>
      <c r="AM30" s="987"/>
      <c r="AN30" s="1136"/>
      <c r="AO30" s="1030"/>
      <c r="AP30" s="862"/>
      <c r="AQ30" s="862"/>
      <c r="AR30" s="1146"/>
      <c r="AS30" s="1147"/>
      <c r="AT30" s="1147"/>
      <c r="AU30" s="1147"/>
      <c r="AV30" s="1148"/>
      <c r="AW30" s="1147"/>
      <c r="AX30" s="1147"/>
      <c r="AY30" s="1147"/>
      <c r="AZ30" s="1148"/>
      <c r="BA30" s="1149"/>
      <c r="BB30" s="862"/>
      <c r="BC30" s="862"/>
      <c r="BD30" s="1146"/>
      <c r="BE30" s="1147"/>
      <c r="BF30" s="1147"/>
      <c r="BG30" s="1147"/>
      <c r="BH30" s="1148"/>
      <c r="BI30" s="1147"/>
      <c r="BJ30" s="1147"/>
      <c r="BK30" s="1147"/>
      <c r="BL30" s="1148"/>
      <c r="BM30" s="1149"/>
      <c r="BN30" s="862"/>
      <c r="BO30" s="862"/>
      <c r="BP30" s="1146"/>
      <c r="BQ30" s="1147"/>
      <c r="BR30" s="1147"/>
      <c r="BS30" s="1147"/>
      <c r="BT30" s="1148"/>
      <c r="BU30" s="1147"/>
      <c r="BV30" s="1147"/>
      <c r="BW30" s="1147"/>
      <c r="BX30" s="1148"/>
      <c r="BY30" s="1149"/>
      <c r="BZ30" s="862"/>
      <c r="CA30" s="862"/>
      <c r="CB30" s="1146"/>
      <c r="CC30" s="1147"/>
      <c r="CD30" s="1147"/>
      <c r="CE30" s="1147"/>
      <c r="CF30" s="1148"/>
      <c r="CG30" s="1147"/>
      <c r="CH30" s="1147"/>
      <c r="CI30" s="1147"/>
      <c r="CJ30" s="1148"/>
      <c r="CK30" s="1149"/>
      <c r="CL30" s="862"/>
      <c r="CM30" s="862"/>
      <c r="CN30" s="1146"/>
      <c r="CO30" s="1147"/>
      <c r="CP30" s="1147"/>
      <c r="CQ30" s="1147"/>
      <c r="CR30" s="1148"/>
      <c r="CS30" s="1147"/>
      <c r="CT30" s="1147"/>
      <c r="CU30" s="1147"/>
      <c r="CV30" s="1148"/>
      <c r="CW30" s="1149"/>
    </row>
    <row r="31" spans="1:101" ht="21" customHeight="1">
      <c r="A31" s="853">
        <v>6</v>
      </c>
      <c r="B31" s="1207"/>
      <c r="C31" s="634"/>
      <c r="D31" s="148" t="s">
        <v>555</v>
      </c>
      <c r="E31" s="415"/>
      <c r="F31" s="1142"/>
      <c r="G31" s="1142"/>
      <c r="H31" s="990"/>
      <c r="I31" s="987"/>
      <c r="J31" s="987"/>
      <c r="K31" s="987"/>
      <c r="L31" s="1136"/>
      <c r="M31" s="987"/>
      <c r="N31" s="987"/>
      <c r="O31" s="987"/>
      <c r="P31" s="1136"/>
      <c r="Q31" s="989"/>
      <c r="R31" s="834"/>
      <c r="S31" s="987"/>
      <c r="T31" s="990"/>
      <c r="U31" s="987"/>
      <c r="V31" s="987"/>
      <c r="W31" s="987"/>
      <c r="X31" s="1136"/>
      <c r="Y31" s="987"/>
      <c r="Z31" s="987"/>
      <c r="AA31" s="987"/>
      <c r="AB31" s="1136"/>
      <c r="AC31" s="989"/>
      <c r="AD31" s="834"/>
      <c r="AE31" s="987"/>
      <c r="AF31" s="990"/>
      <c r="AG31" s="987"/>
      <c r="AH31" s="987"/>
      <c r="AI31" s="987"/>
      <c r="AJ31" s="1136"/>
      <c r="AK31" s="987"/>
      <c r="AL31" s="987"/>
      <c r="AM31" s="987"/>
      <c r="AN31" s="1136"/>
      <c r="AO31" s="989"/>
      <c r="AP31" s="862"/>
      <c r="AQ31" s="862"/>
      <c r="AR31" s="1146"/>
      <c r="AS31" s="1150"/>
      <c r="AT31" s="1150"/>
      <c r="AU31" s="1150"/>
      <c r="AV31" s="1148"/>
      <c r="AW31" s="1150"/>
      <c r="AX31" s="1150"/>
      <c r="AY31" s="1150"/>
      <c r="AZ31" s="1148"/>
      <c r="BA31" s="1149"/>
      <c r="BB31" s="862"/>
      <c r="BC31" s="862"/>
      <c r="BD31" s="1146"/>
      <c r="BE31" s="1150"/>
      <c r="BF31" s="1150"/>
      <c r="BG31" s="1150"/>
      <c r="BH31" s="1148"/>
      <c r="BI31" s="1150"/>
      <c r="BJ31" s="1150"/>
      <c r="BK31" s="1150"/>
      <c r="BL31" s="1148"/>
      <c r="BM31" s="1149"/>
      <c r="BN31" s="862"/>
      <c r="BO31" s="862"/>
      <c r="BP31" s="1146"/>
      <c r="BQ31" s="1150"/>
      <c r="BR31" s="1150"/>
      <c r="BS31" s="1150"/>
      <c r="BT31" s="1148"/>
      <c r="BU31" s="1150"/>
      <c r="BV31" s="1150"/>
      <c r="BW31" s="1150"/>
      <c r="BX31" s="1148"/>
      <c r="BY31" s="1149"/>
      <c r="BZ31" s="862"/>
      <c r="CA31" s="862"/>
      <c r="CB31" s="1146"/>
      <c r="CC31" s="1150"/>
      <c r="CD31" s="1150"/>
      <c r="CE31" s="1150"/>
      <c r="CF31" s="1148"/>
      <c r="CG31" s="1150"/>
      <c r="CH31" s="1150"/>
      <c r="CI31" s="1150"/>
      <c r="CJ31" s="1148"/>
      <c r="CK31" s="1149"/>
      <c r="CL31" s="862"/>
      <c r="CM31" s="862"/>
      <c r="CN31" s="1146"/>
      <c r="CO31" s="1150"/>
      <c r="CP31" s="1150"/>
      <c r="CQ31" s="1150"/>
      <c r="CR31" s="1148"/>
      <c r="CS31" s="1150"/>
      <c r="CT31" s="1150"/>
      <c r="CU31" s="1150"/>
      <c r="CV31" s="1148"/>
      <c r="CW31" s="1149"/>
    </row>
    <row r="32" spans="1:101" ht="21" customHeight="1">
      <c r="A32" s="853">
        <v>6</v>
      </c>
      <c r="B32" s="1207"/>
      <c r="C32" s="634"/>
      <c r="D32" s="148" t="s">
        <v>556</v>
      </c>
      <c r="E32" s="415"/>
      <c r="F32" s="1142"/>
      <c r="G32" s="1142"/>
      <c r="H32" s="990"/>
      <c r="I32" s="987"/>
      <c r="J32" s="987"/>
      <c r="K32" s="987"/>
      <c r="L32" s="1136"/>
      <c r="M32" s="987"/>
      <c r="N32" s="987"/>
      <c r="O32" s="987"/>
      <c r="P32" s="1136"/>
      <c r="Q32" s="989"/>
      <c r="R32" s="834"/>
      <c r="S32" s="987"/>
      <c r="T32" s="990"/>
      <c r="U32" s="987"/>
      <c r="V32" s="987"/>
      <c r="W32" s="987"/>
      <c r="X32" s="1136"/>
      <c r="Y32" s="987"/>
      <c r="Z32" s="987"/>
      <c r="AA32" s="987"/>
      <c r="AB32" s="1136"/>
      <c r="AC32" s="989"/>
      <c r="AD32" s="834"/>
      <c r="AE32" s="987"/>
      <c r="AF32" s="990"/>
      <c r="AG32" s="987"/>
      <c r="AH32" s="987"/>
      <c r="AI32" s="987"/>
      <c r="AJ32" s="1136"/>
      <c r="AK32" s="987"/>
      <c r="AL32" s="987"/>
      <c r="AM32" s="987"/>
      <c r="AN32" s="1136"/>
      <c r="AO32" s="989"/>
      <c r="AP32" s="862"/>
      <c r="AQ32" s="862"/>
      <c r="AR32" s="1146"/>
      <c r="AS32" s="1147"/>
      <c r="AT32" s="1147"/>
      <c r="AU32" s="1147"/>
      <c r="AV32" s="1148"/>
      <c r="AW32" s="1147"/>
      <c r="AX32" s="1147"/>
      <c r="AY32" s="1147"/>
      <c r="AZ32" s="1148"/>
      <c r="BA32" s="1149"/>
      <c r="BB32" s="862"/>
      <c r="BC32" s="862"/>
      <c r="BD32" s="1146"/>
      <c r="BE32" s="1147"/>
      <c r="BF32" s="1147"/>
      <c r="BG32" s="1147"/>
      <c r="BH32" s="1148"/>
      <c r="BI32" s="1147"/>
      <c r="BJ32" s="1147"/>
      <c r="BK32" s="1147"/>
      <c r="BL32" s="1148"/>
      <c r="BM32" s="1149"/>
      <c r="BN32" s="862"/>
      <c r="BO32" s="862"/>
      <c r="BP32" s="1146"/>
      <c r="BQ32" s="1147"/>
      <c r="BR32" s="1147"/>
      <c r="BS32" s="1147"/>
      <c r="BT32" s="1148"/>
      <c r="BU32" s="1147"/>
      <c r="BV32" s="1147"/>
      <c r="BW32" s="1147"/>
      <c r="BX32" s="1148"/>
      <c r="BY32" s="1149"/>
      <c r="BZ32" s="862"/>
      <c r="CA32" s="862"/>
      <c r="CB32" s="1146"/>
      <c r="CC32" s="1147"/>
      <c r="CD32" s="1147"/>
      <c r="CE32" s="1147"/>
      <c r="CF32" s="1148"/>
      <c r="CG32" s="1147"/>
      <c r="CH32" s="1147"/>
      <c r="CI32" s="1147"/>
      <c r="CJ32" s="1148"/>
      <c r="CK32" s="1149"/>
      <c r="CL32" s="862"/>
      <c r="CM32" s="862"/>
      <c r="CN32" s="1146"/>
      <c r="CO32" s="1147"/>
      <c r="CP32" s="1147"/>
      <c r="CQ32" s="1147"/>
      <c r="CR32" s="1148"/>
      <c r="CS32" s="1147"/>
      <c r="CT32" s="1147"/>
      <c r="CU32" s="1147"/>
      <c r="CV32" s="1148"/>
      <c r="CW32" s="1149"/>
    </row>
    <row r="33" spans="1:101" ht="21" customHeight="1" thickBot="1">
      <c r="A33" s="853">
        <v>6</v>
      </c>
      <c r="B33" s="1208"/>
      <c r="C33" s="1209"/>
      <c r="D33" s="1210" t="s">
        <v>718</v>
      </c>
      <c r="E33" s="416"/>
      <c r="F33" s="412"/>
      <c r="G33" s="991"/>
      <c r="H33" s="992"/>
      <c r="I33" s="991"/>
      <c r="J33" s="991"/>
      <c r="K33" s="991"/>
      <c r="L33" s="991"/>
      <c r="M33" s="991"/>
      <c r="N33" s="991"/>
      <c r="O33" s="991"/>
      <c r="P33" s="991"/>
      <c r="Q33" s="1029"/>
      <c r="R33" s="413"/>
      <c r="S33" s="991"/>
      <c r="T33" s="992"/>
      <c r="U33" s="991"/>
      <c r="V33" s="991"/>
      <c r="W33" s="991"/>
      <c r="X33" s="991"/>
      <c r="Y33" s="991"/>
      <c r="Z33" s="991"/>
      <c r="AA33" s="991"/>
      <c r="AB33" s="991"/>
      <c r="AC33" s="1029"/>
      <c r="AD33" s="413"/>
      <c r="AE33" s="991"/>
      <c r="AF33" s="992"/>
      <c r="AG33" s="991"/>
      <c r="AH33" s="991"/>
      <c r="AI33" s="991"/>
      <c r="AJ33" s="991"/>
      <c r="AK33" s="991"/>
      <c r="AL33" s="991"/>
      <c r="AM33" s="991"/>
      <c r="AN33" s="991"/>
      <c r="AO33" s="1029"/>
      <c r="AP33" s="1151"/>
      <c r="AQ33" s="1152"/>
      <c r="AR33" s="1153"/>
      <c r="AS33" s="1154"/>
      <c r="AT33" s="1154"/>
      <c r="AU33" s="1154"/>
      <c r="AV33" s="1154"/>
      <c r="AW33" s="1154"/>
      <c r="AX33" s="1154"/>
      <c r="AY33" s="1154"/>
      <c r="AZ33" s="1154"/>
      <c r="BA33" s="1155"/>
      <c r="BB33" s="1156"/>
      <c r="BC33" s="1152"/>
      <c r="BD33" s="1153"/>
      <c r="BE33" s="1154"/>
      <c r="BF33" s="1154"/>
      <c r="BG33" s="1154"/>
      <c r="BH33" s="1154"/>
      <c r="BI33" s="1154"/>
      <c r="BJ33" s="1154"/>
      <c r="BK33" s="1154"/>
      <c r="BL33" s="1154"/>
      <c r="BM33" s="1155"/>
      <c r="BN33" s="1156"/>
      <c r="BO33" s="1152"/>
      <c r="BP33" s="1153"/>
      <c r="BQ33" s="1154"/>
      <c r="BR33" s="1154"/>
      <c r="BS33" s="1154"/>
      <c r="BT33" s="1154"/>
      <c r="BU33" s="1154"/>
      <c r="BV33" s="1154"/>
      <c r="BW33" s="1154"/>
      <c r="BX33" s="1154"/>
      <c r="BY33" s="1155"/>
      <c r="BZ33" s="1156"/>
      <c r="CA33" s="1152"/>
      <c r="CB33" s="1153"/>
      <c r="CC33" s="1154"/>
      <c r="CD33" s="1154"/>
      <c r="CE33" s="1154"/>
      <c r="CF33" s="1154"/>
      <c r="CG33" s="1154"/>
      <c r="CH33" s="1154"/>
      <c r="CI33" s="1154"/>
      <c r="CJ33" s="1154"/>
      <c r="CK33" s="1155"/>
      <c r="CL33" s="1156"/>
      <c r="CM33" s="1152"/>
      <c r="CN33" s="1153"/>
      <c r="CO33" s="1154"/>
      <c r="CP33" s="1154"/>
      <c r="CQ33" s="1154"/>
      <c r="CR33" s="1154"/>
      <c r="CS33" s="1154"/>
      <c r="CT33" s="1154"/>
      <c r="CU33" s="1154"/>
      <c r="CV33" s="1154"/>
      <c r="CW33" s="1155"/>
    </row>
    <row r="34" spans="1:101" ht="21" customHeight="1">
      <c r="A34" s="853">
        <v>7</v>
      </c>
      <c r="B34" s="1206"/>
      <c r="C34" s="633" t="s">
        <v>730</v>
      </c>
      <c r="D34" s="147" t="s">
        <v>772</v>
      </c>
      <c r="E34" s="415"/>
      <c r="F34" s="1142"/>
      <c r="G34" s="1142"/>
      <c r="H34" s="990"/>
      <c r="I34" s="987"/>
      <c r="J34" s="987"/>
      <c r="K34" s="987"/>
      <c r="L34" s="1136"/>
      <c r="M34" s="987"/>
      <c r="N34" s="987"/>
      <c r="O34" s="987"/>
      <c r="P34" s="1136"/>
      <c r="Q34" s="989"/>
      <c r="R34" s="863"/>
      <c r="S34" s="987"/>
      <c r="T34" s="988"/>
      <c r="U34" s="987"/>
      <c r="V34" s="987"/>
      <c r="W34" s="987"/>
      <c r="X34" s="1136"/>
      <c r="Y34" s="987"/>
      <c r="Z34" s="987"/>
      <c r="AA34" s="987"/>
      <c r="AB34" s="1136"/>
      <c r="AC34" s="1030"/>
      <c r="AD34" s="863"/>
      <c r="AE34" s="987"/>
      <c r="AF34" s="988"/>
      <c r="AG34" s="987"/>
      <c r="AH34" s="987"/>
      <c r="AI34" s="987"/>
      <c r="AJ34" s="1136"/>
      <c r="AK34" s="987"/>
      <c r="AL34" s="987"/>
      <c r="AM34" s="987"/>
      <c r="AN34" s="1136"/>
      <c r="AO34" s="1030"/>
      <c r="AP34" s="862"/>
      <c r="AQ34" s="862"/>
      <c r="AR34" s="1146"/>
      <c r="AS34" s="1147"/>
      <c r="AT34" s="1147"/>
      <c r="AU34" s="1147"/>
      <c r="AV34" s="1148"/>
      <c r="AW34" s="1147"/>
      <c r="AX34" s="1147"/>
      <c r="AY34" s="1147"/>
      <c r="AZ34" s="1148"/>
      <c r="BA34" s="1149"/>
      <c r="BB34" s="862"/>
      <c r="BC34" s="862"/>
      <c r="BD34" s="1146"/>
      <c r="BE34" s="1147"/>
      <c r="BF34" s="1147"/>
      <c r="BG34" s="1147"/>
      <c r="BH34" s="1148"/>
      <c r="BI34" s="1147"/>
      <c r="BJ34" s="1147"/>
      <c r="BK34" s="1147"/>
      <c r="BL34" s="1148"/>
      <c r="BM34" s="1149"/>
      <c r="BN34" s="862"/>
      <c r="BO34" s="862"/>
      <c r="BP34" s="1146"/>
      <c r="BQ34" s="1147"/>
      <c r="BR34" s="1147"/>
      <c r="BS34" s="1147"/>
      <c r="BT34" s="1148"/>
      <c r="BU34" s="1147"/>
      <c r="BV34" s="1147"/>
      <c r="BW34" s="1147"/>
      <c r="BX34" s="1148"/>
      <c r="BY34" s="1149"/>
      <c r="BZ34" s="862"/>
      <c r="CA34" s="862"/>
      <c r="CB34" s="1146"/>
      <c r="CC34" s="1147"/>
      <c r="CD34" s="1147"/>
      <c r="CE34" s="1147"/>
      <c r="CF34" s="1148"/>
      <c r="CG34" s="1147"/>
      <c r="CH34" s="1147"/>
      <c r="CI34" s="1147"/>
      <c r="CJ34" s="1148"/>
      <c r="CK34" s="1149"/>
      <c r="CL34" s="862"/>
      <c r="CM34" s="862"/>
      <c r="CN34" s="1146"/>
      <c r="CO34" s="1147"/>
      <c r="CP34" s="1147"/>
      <c r="CQ34" s="1147"/>
      <c r="CR34" s="1148"/>
      <c r="CS34" s="1147"/>
      <c r="CT34" s="1147"/>
      <c r="CU34" s="1147"/>
      <c r="CV34" s="1148"/>
      <c r="CW34" s="1149"/>
    </row>
    <row r="35" spans="1:101" ht="21" customHeight="1">
      <c r="A35" s="853">
        <v>7</v>
      </c>
      <c r="B35" s="1207"/>
      <c r="C35" s="634"/>
      <c r="D35" s="148" t="s">
        <v>555</v>
      </c>
      <c r="E35" s="415"/>
      <c r="F35" s="1142"/>
      <c r="G35" s="1142"/>
      <c r="H35" s="990"/>
      <c r="I35" s="987"/>
      <c r="J35" s="987"/>
      <c r="K35" s="987"/>
      <c r="L35" s="1136"/>
      <c r="M35" s="987"/>
      <c r="N35" s="987"/>
      <c r="O35" s="987"/>
      <c r="P35" s="1136"/>
      <c r="Q35" s="989"/>
      <c r="R35" s="834"/>
      <c r="S35" s="987"/>
      <c r="T35" s="990"/>
      <c r="U35" s="987"/>
      <c r="V35" s="987"/>
      <c r="W35" s="987"/>
      <c r="X35" s="1136"/>
      <c r="Y35" s="987"/>
      <c r="Z35" s="987"/>
      <c r="AA35" s="987"/>
      <c r="AB35" s="1136"/>
      <c r="AC35" s="989"/>
      <c r="AD35" s="834"/>
      <c r="AE35" s="987"/>
      <c r="AF35" s="990"/>
      <c r="AG35" s="987"/>
      <c r="AH35" s="987"/>
      <c r="AI35" s="987"/>
      <c r="AJ35" s="1136"/>
      <c r="AK35" s="987"/>
      <c r="AL35" s="987"/>
      <c r="AM35" s="987"/>
      <c r="AN35" s="1136"/>
      <c r="AO35" s="989"/>
      <c r="AP35" s="862"/>
      <c r="AQ35" s="862"/>
      <c r="AR35" s="1146"/>
      <c r="AS35" s="1150"/>
      <c r="AT35" s="1150"/>
      <c r="AU35" s="1150"/>
      <c r="AV35" s="1148"/>
      <c r="AW35" s="1150"/>
      <c r="AX35" s="1150"/>
      <c r="AY35" s="1150"/>
      <c r="AZ35" s="1148"/>
      <c r="BA35" s="1149"/>
      <c r="BB35" s="862"/>
      <c r="BC35" s="862"/>
      <c r="BD35" s="1146"/>
      <c r="BE35" s="1150"/>
      <c r="BF35" s="1150"/>
      <c r="BG35" s="1150"/>
      <c r="BH35" s="1148"/>
      <c r="BI35" s="1150"/>
      <c r="BJ35" s="1150"/>
      <c r="BK35" s="1150"/>
      <c r="BL35" s="1148"/>
      <c r="BM35" s="1149"/>
      <c r="BN35" s="862"/>
      <c r="BO35" s="862"/>
      <c r="BP35" s="1146"/>
      <c r="BQ35" s="1150"/>
      <c r="BR35" s="1150"/>
      <c r="BS35" s="1150"/>
      <c r="BT35" s="1148"/>
      <c r="BU35" s="1150"/>
      <c r="BV35" s="1150"/>
      <c r="BW35" s="1150"/>
      <c r="BX35" s="1148"/>
      <c r="BY35" s="1149"/>
      <c r="BZ35" s="862"/>
      <c r="CA35" s="862"/>
      <c r="CB35" s="1146"/>
      <c r="CC35" s="1150"/>
      <c r="CD35" s="1150"/>
      <c r="CE35" s="1150"/>
      <c r="CF35" s="1148"/>
      <c r="CG35" s="1150"/>
      <c r="CH35" s="1150"/>
      <c r="CI35" s="1150"/>
      <c r="CJ35" s="1148"/>
      <c r="CK35" s="1149"/>
      <c r="CL35" s="862"/>
      <c r="CM35" s="862"/>
      <c r="CN35" s="1146"/>
      <c r="CO35" s="1150"/>
      <c r="CP35" s="1150"/>
      <c r="CQ35" s="1150"/>
      <c r="CR35" s="1148"/>
      <c r="CS35" s="1150"/>
      <c r="CT35" s="1150"/>
      <c r="CU35" s="1150"/>
      <c r="CV35" s="1148"/>
      <c r="CW35" s="1149"/>
    </row>
    <row r="36" spans="1:101" ht="21" customHeight="1">
      <c r="A36" s="853">
        <v>7</v>
      </c>
      <c r="B36" s="1207"/>
      <c r="C36" s="634"/>
      <c r="D36" s="148" t="s">
        <v>556</v>
      </c>
      <c r="E36" s="415"/>
      <c r="F36" s="1142"/>
      <c r="G36" s="1142"/>
      <c r="H36" s="990"/>
      <c r="I36" s="987"/>
      <c r="J36" s="987"/>
      <c r="K36" s="987"/>
      <c r="L36" s="1136"/>
      <c r="M36" s="987"/>
      <c r="N36" s="987"/>
      <c r="O36" s="987"/>
      <c r="P36" s="1136"/>
      <c r="Q36" s="989"/>
      <c r="R36" s="834"/>
      <c r="S36" s="987"/>
      <c r="T36" s="990"/>
      <c r="U36" s="987"/>
      <c r="V36" s="987"/>
      <c r="W36" s="987"/>
      <c r="X36" s="1136"/>
      <c r="Y36" s="987"/>
      <c r="Z36" s="987"/>
      <c r="AA36" s="987"/>
      <c r="AB36" s="1136"/>
      <c r="AC36" s="989"/>
      <c r="AD36" s="834"/>
      <c r="AE36" s="987"/>
      <c r="AF36" s="990"/>
      <c r="AG36" s="987"/>
      <c r="AH36" s="987"/>
      <c r="AI36" s="987"/>
      <c r="AJ36" s="1136"/>
      <c r="AK36" s="987"/>
      <c r="AL36" s="987"/>
      <c r="AM36" s="987"/>
      <c r="AN36" s="1136"/>
      <c r="AO36" s="989"/>
      <c r="AP36" s="862"/>
      <c r="AQ36" s="862"/>
      <c r="AR36" s="1146"/>
      <c r="AS36" s="1147"/>
      <c r="AT36" s="1147"/>
      <c r="AU36" s="1147"/>
      <c r="AV36" s="1148"/>
      <c r="AW36" s="1147"/>
      <c r="AX36" s="1147"/>
      <c r="AY36" s="1147"/>
      <c r="AZ36" s="1148"/>
      <c r="BA36" s="1149"/>
      <c r="BB36" s="862"/>
      <c r="BC36" s="862"/>
      <c r="BD36" s="1146"/>
      <c r="BE36" s="1147"/>
      <c r="BF36" s="1147"/>
      <c r="BG36" s="1147"/>
      <c r="BH36" s="1148"/>
      <c r="BI36" s="1147"/>
      <c r="BJ36" s="1147"/>
      <c r="BK36" s="1147"/>
      <c r="BL36" s="1148"/>
      <c r="BM36" s="1149"/>
      <c r="BN36" s="862"/>
      <c r="BO36" s="862"/>
      <c r="BP36" s="1146"/>
      <c r="BQ36" s="1147"/>
      <c r="BR36" s="1147"/>
      <c r="BS36" s="1147"/>
      <c r="BT36" s="1148"/>
      <c r="BU36" s="1147"/>
      <c r="BV36" s="1147"/>
      <c r="BW36" s="1147"/>
      <c r="BX36" s="1148"/>
      <c r="BY36" s="1149"/>
      <c r="BZ36" s="862"/>
      <c r="CA36" s="862"/>
      <c r="CB36" s="1146"/>
      <c r="CC36" s="1147"/>
      <c r="CD36" s="1147"/>
      <c r="CE36" s="1147"/>
      <c r="CF36" s="1148"/>
      <c r="CG36" s="1147"/>
      <c r="CH36" s="1147"/>
      <c r="CI36" s="1147"/>
      <c r="CJ36" s="1148"/>
      <c r="CK36" s="1149"/>
      <c r="CL36" s="862"/>
      <c r="CM36" s="862"/>
      <c r="CN36" s="1146"/>
      <c r="CO36" s="1147"/>
      <c r="CP36" s="1147"/>
      <c r="CQ36" s="1147"/>
      <c r="CR36" s="1148"/>
      <c r="CS36" s="1147"/>
      <c r="CT36" s="1147"/>
      <c r="CU36" s="1147"/>
      <c r="CV36" s="1148"/>
      <c r="CW36" s="1149"/>
    </row>
    <row r="37" spans="1:101" ht="21" customHeight="1" thickBot="1">
      <c r="A37" s="853">
        <v>7</v>
      </c>
      <c r="B37" s="1208"/>
      <c r="C37" s="1209"/>
      <c r="D37" s="1210" t="s">
        <v>718</v>
      </c>
      <c r="E37" s="416"/>
      <c r="F37" s="412"/>
      <c r="G37" s="991"/>
      <c r="H37" s="992"/>
      <c r="I37" s="991"/>
      <c r="J37" s="991"/>
      <c r="K37" s="991"/>
      <c r="L37" s="991"/>
      <c r="M37" s="991"/>
      <c r="N37" s="991"/>
      <c r="O37" s="991"/>
      <c r="P37" s="991"/>
      <c r="Q37" s="1029"/>
      <c r="R37" s="413"/>
      <c r="S37" s="991"/>
      <c r="T37" s="992"/>
      <c r="U37" s="991"/>
      <c r="V37" s="991"/>
      <c r="W37" s="991"/>
      <c r="X37" s="991"/>
      <c r="Y37" s="991"/>
      <c r="Z37" s="991"/>
      <c r="AA37" s="991"/>
      <c r="AB37" s="991"/>
      <c r="AC37" s="1029"/>
      <c r="AD37" s="413"/>
      <c r="AE37" s="991"/>
      <c r="AF37" s="992"/>
      <c r="AG37" s="991"/>
      <c r="AH37" s="991"/>
      <c r="AI37" s="991"/>
      <c r="AJ37" s="991"/>
      <c r="AK37" s="991"/>
      <c r="AL37" s="991"/>
      <c r="AM37" s="991"/>
      <c r="AN37" s="991"/>
      <c r="AO37" s="1029"/>
      <c r="AP37" s="1151"/>
      <c r="AQ37" s="1152"/>
      <c r="AR37" s="1153"/>
      <c r="AS37" s="1154"/>
      <c r="AT37" s="1154"/>
      <c r="AU37" s="1154"/>
      <c r="AV37" s="1154"/>
      <c r="AW37" s="1154"/>
      <c r="AX37" s="1154"/>
      <c r="AY37" s="1154"/>
      <c r="AZ37" s="1154"/>
      <c r="BA37" s="1155"/>
      <c r="BB37" s="1156"/>
      <c r="BC37" s="1152"/>
      <c r="BD37" s="1153"/>
      <c r="BE37" s="1154"/>
      <c r="BF37" s="1154"/>
      <c r="BG37" s="1154"/>
      <c r="BH37" s="1154"/>
      <c r="BI37" s="1154"/>
      <c r="BJ37" s="1154"/>
      <c r="BK37" s="1154"/>
      <c r="BL37" s="1154"/>
      <c r="BM37" s="1155"/>
      <c r="BN37" s="1156"/>
      <c r="BO37" s="1152"/>
      <c r="BP37" s="1153"/>
      <c r="BQ37" s="1154"/>
      <c r="BR37" s="1154"/>
      <c r="BS37" s="1154"/>
      <c r="BT37" s="1154"/>
      <c r="BU37" s="1154"/>
      <c r="BV37" s="1154"/>
      <c r="BW37" s="1154"/>
      <c r="BX37" s="1154"/>
      <c r="BY37" s="1155"/>
      <c r="BZ37" s="1156"/>
      <c r="CA37" s="1152"/>
      <c r="CB37" s="1153"/>
      <c r="CC37" s="1154"/>
      <c r="CD37" s="1154"/>
      <c r="CE37" s="1154"/>
      <c r="CF37" s="1154"/>
      <c r="CG37" s="1154"/>
      <c r="CH37" s="1154"/>
      <c r="CI37" s="1154"/>
      <c r="CJ37" s="1154"/>
      <c r="CK37" s="1155"/>
      <c r="CL37" s="1156"/>
      <c r="CM37" s="1152"/>
      <c r="CN37" s="1153"/>
      <c r="CO37" s="1154"/>
      <c r="CP37" s="1154"/>
      <c r="CQ37" s="1154"/>
      <c r="CR37" s="1154"/>
      <c r="CS37" s="1154"/>
      <c r="CT37" s="1154"/>
      <c r="CU37" s="1154"/>
      <c r="CV37" s="1154"/>
      <c r="CW37" s="1155"/>
    </row>
    <row r="38" spans="1:101" ht="21" customHeight="1">
      <c r="A38" s="853">
        <v>8</v>
      </c>
      <c r="B38" s="1206"/>
      <c r="C38" s="633" t="s">
        <v>778</v>
      </c>
      <c r="D38" s="147" t="s">
        <v>772</v>
      </c>
      <c r="E38" s="415"/>
      <c r="F38" s="1142"/>
      <c r="G38" s="1142"/>
      <c r="H38" s="990"/>
      <c r="I38" s="987"/>
      <c r="J38" s="987"/>
      <c r="K38" s="987"/>
      <c r="L38" s="1136"/>
      <c r="M38" s="987"/>
      <c r="N38" s="987"/>
      <c r="O38" s="987"/>
      <c r="P38" s="1136"/>
      <c r="Q38" s="989"/>
      <c r="R38" s="863"/>
      <c r="S38" s="987"/>
      <c r="T38" s="988"/>
      <c r="U38" s="987"/>
      <c r="V38" s="987"/>
      <c r="W38" s="987"/>
      <c r="X38" s="1136"/>
      <c r="Y38" s="987"/>
      <c r="Z38" s="987"/>
      <c r="AA38" s="987"/>
      <c r="AB38" s="1136"/>
      <c r="AC38" s="1030"/>
      <c r="AD38" s="863"/>
      <c r="AE38" s="987"/>
      <c r="AF38" s="988"/>
      <c r="AG38" s="987"/>
      <c r="AH38" s="987"/>
      <c r="AI38" s="987"/>
      <c r="AJ38" s="1136"/>
      <c r="AK38" s="987"/>
      <c r="AL38" s="987"/>
      <c r="AM38" s="987"/>
      <c r="AN38" s="1136"/>
      <c r="AO38" s="1030"/>
      <c r="AP38" s="862"/>
      <c r="AQ38" s="862"/>
      <c r="AR38" s="1146"/>
      <c r="AS38" s="1147"/>
      <c r="AT38" s="1147"/>
      <c r="AU38" s="1147"/>
      <c r="AV38" s="1148"/>
      <c r="AW38" s="1147"/>
      <c r="AX38" s="1147"/>
      <c r="AY38" s="1147"/>
      <c r="AZ38" s="1148"/>
      <c r="BA38" s="1149"/>
      <c r="BB38" s="862"/>
      <c r="BC38" s="862"/>
      <c r="BD38" s="1146"/>
      <c r="BE38" s="1147"/>
      <c r="BF38" s="1147"/>
      <c r="BG38" s="1147"/>
      <c r="BH38" s="1148"/>
      <c r="BI38" s="1147"/>
      <c r="BJ38" s="1147"/>
      <c r="BK38" s="1147"/>
      <c r="BL38" s="1148"/>
      <c r="BM38" s="1149"/>
      <c r="BN38" s="862"/>
      <c r="BO38" s="862"/>
      <c r="BP38" s="1146"/>
      <c r="BQ38" s="1147"/>
      <c r="BR38" s="1147"/>
      <c r="BS38" s="1147"/>
      <c r="BT38" s="1148"/>
      <c r="BU38" s="1147"/>
      <c r="BV38" s="1147"/>
      <c r="BW38" s="1147"/>
      <c r="BX38" s="1148"/>
      <c r="BY38" s="1149"/>
      <c r="BZ38" s="862"/>
      <c r="CA38" s="862"/>
      <c r="CB38" s="1146"/>
      <c r="CC38" s="1147"/>
      <c r="CD38" s="1147"/>
      <c r="CE38" s="1147"/>
      <c r="CF38" s="1148"/>
      <c r="CG38" s="1147"/>
      <c r="CH38" s="1147"/>
      <c r="CI38" s="1147"/>
      <c r="CJ38" s="1148"/>
      <c r="CK38" s="1149"/>
      <c r="CL38" s="862"/>
      <c r="CM38" s="862"/>
      <c r="CN38" s="1146"/>
      <c r="CO38" s="1147"/>
      <c r="CP38" s="1147"/>
      <c r="CQ38" s="1147"/>
      <c r="CR38" s="1148"/>
      <c r="CS38" s="1147"/>
      <c r="CT38" s="1147"/>
      <c r="CU38" s="1147"/>
      <c r="CV38" s="1148"/>
      <c r="CW38" s="1149"/>
    </row>
    <row r="39" spans="1:101" ht="21" customHeight="1">
      <c r="A39" s="853">
        <v>8</v>
      </c>
      <c r="B39" s="1207"/>
      <c r="C39" s="634"/>
      <c r="D39" s="148" t="s">
        <v>555</v>
      </c>
      <c r="E39" s="415"/>
      <c r="F39" s="1142"/>
      <c r="G39" s="1142"/>
      <c r="H39" s="990"/>
      <c r="I39" s="987"/>
      <c r="J39" s="987"/>
      <c r="K39" s="987"/>
      <c r="L39" s="1136"/>
      <c r="M39" s="987"/>
      <c r="N39" s="987"/>
      <c r="O39" s="987"/>
      <c r="P39" s="1136"/>
      <c r="Q39" s="989"/>
      <c r="R39" s="834"/>
      <c r="S39" s="987"/>
      <c r="T39" s="990"/>
      <c r="U39" s="987"/>
      <c r="V39" s="987"/>
      <c r="W39" s="987"/>
      <c r="X39" s="1136"/>
      <c r="Y39" s="987"/>
      <c r="Z39" s="987"/>
      <c r="AA39" s="987"/>
      <c r="AB39" s="1136"/>
      <c r="AC39" s="989"/>
      <c r="AD39" s="834"/>
      <c r="AE39" s="987"/>
      <c r="AF39" s="990"/>
      <c r="AG39" s="987"/>
      <c r="AH39" s="987"/>
      <c r="AI39" s="987"/>
      <c r="AJ39" s="1136"/>
      <c r="AK39" s="987"/>
      <c r="AL39" s="987"/>
      <c r="AM39" s="987"/>
      <c r="AN39" s="1136"/>
      <c r="AO39" s="989"/>
      <c r="AP39" s="862"/>
      <c r="AQ39" s="862"/>
      <c r="AR39" s="1146"/>
      <c r="AS39" s="1150"/>
      <c r="AT39" s="1150"/>
      <c r="AU39" s="1150"/>
      <c r="AV39" s="1148"/>
      <c r="AW39" s="1150"/>
      <c r="AX39" s="1150"/>
      <c r="AY39" s="1150"/>
      <c r="AZ39" s="1148"/>
      <c r="BA39" s="1149"/>
      <c r="BB39" s="862"/>
      <c r="BC39" s="862"/>
      <c r="BD39" s="1146"/>
      <c r="BE39" s="1150"/>
      <c r="BF39" s="1150"/>
      <c r="BG39" s="1150"/>
      <c r="BH39" s="1148"/>
      <c r="BI39" s="1150"/>
      <c r="BJ39" s="1150"/>
      <c r="BK39" s="1150"/>
      <c r="BL39" s="1148"/>
      <c r="BM39" s="1149"/>
      <c r="BN39" s="862"/>
      <c r="BO39" s="862"/>
      <c r="BP39" s="1146"/>
      <c r="BQ39" s="1150"/>
      <c r="BR39" s="1150"/>
      <c r="BS39" s="1150"/>
      <c r="BT39" s="1148"/>
      <c r="BU39" s="1150"/>
      <c r="BV39" s="1150"/>
      <c r="BW39" s="1150"/>
      <c r="BX39" s="1148"/>
      <c r="BY39" s="1149"/>
      <c r="BZ39" s="862"/>
      <c r="CA39" s="862"/>
      <c r="CB39" s="1146"/>
      <c r="CC39" s="1150"/>
      <c r="CD39" s="1150"/>
      <c r="CE39" s="1150"/>
      <c r="CF39" s="1148"/>
      <c r="CG39" s="1150"/>
      <c r="CH39" s="1150"/>
      <c r="CI39" s="1150"/>
      <c r="CJ39" s="1148"/>
      <c r="CK39" s="1149"/>
      <c r="CL39" s="862"/>
      <c r="CM39" s="862"/>
      <c r="CN39" s="1146"/>
      <c r="CO39" s="1150"/>
      <c r="CP39" s="1150"/>
      <c r="CQ39" s="1150"/>
      <c r="CR39" s="1148"/>
      <c r="CS39" s="1150"/>
      <c r="CT39" s="1150"/>
      <c r="CU39" s="1150"/>
      <c r="CV39" s="1148"/>
      <c r="CW39" s="1149"/>
    </row>
    <row r="40" spans="1:101" ht="21" customHeight="1">
      <c r="A40" s="853">
        <v>8</v>
      </c>
      <c r="B40" s="1207"/>
      <c r="C40" s="634"/>
      <c r="D40" s="148" t="s">
        <v>556</v>
      </c>
      <c r="E40" s="415"/>
      <c r="F40" s="1142"/>
      <c r="G40" s="1142"/>
      <c r="H40" s="990"/>
      <c r="I40" s="987"/>
      <c r="J40" s="987"/>
      <c r="K40" s="987"/>
      <c r="L40" s="1136"/>
      <c r="M40" s="987"/>
      <c r="N40" s="987"/>
      <c r="O40" s="987"/>
      <c r="P40" s="1136"/>
      <c r="Q40" s="989"/>
      <c r="R40" s="834"/>
      <c r="S40" s="987"/>
      <c r="T40" s="990"/>
      <c r="U40" s="987"/>
      <c r="V40" s="987"/>
      <c r="W40" s="987"/>
      <c r="X40" s="1136"/>
      <c r="Y40" s="987"/>
      <c r="Z40" s="987"/>
      <c r="AA40" s="987"/>
      <c r="AB40" s="1136"/>
      <c r="AC40" s="989"/>
      <c r="AD40" s="834"/>
      <c r="AE40" s="987"/>
      <c r="AF40" s="990"/>
      <c r="AG40" s="987"/>
      <c r="AH40" s="987"/>
      <c r="AI40" s="987"/>
      <c r="AJ40" s="1136"/>
      <c r="AK40" s="987"/>
      <c r="AL40" s="987"/>
      <c r="AM40" s="987"/>
      <c r="AN40" s="1136"/>
      <c r="AO40" s="989"/>
      <c r="AP40" s="862"/>
      <c r="AQ40" s="862"/>
      <c r="AR40" s="1146"/>
      <c r="AS40" s="1147"/>
      <c r="AT40" s="1147"/>
      <c r="AU40" s="1147"/>
      <c r="AV40" s="1148"/>
      <c r="AW40" s="1147"/>
      <c r="AX40" s="1147"/>
      <c r="AY40" s="1147"/>
      <c r="AZ40" s="1148"/>
      <c r="BA40" s="1149"/>
      <c r="BB40" s="862"/>
      <c r="BC40" s="862"/>
      <c r="BD40" s="1146"/>
      <c r="BE40" s="1147"/>
      <c r="BF40" s="1147"/>
      <c r="BG40" s="1147"/>
      <c r="BH40" s="1148"/>
      <c r="BI40" s="1147"/>
      <c r="BJ40" s="1147"/>
      <c r="BK40" s="1147"/>
      <c r="BL40" s="1148"/>
      <c r="BM40" s="1149"/>
      <c r="BN40" s="862"/>
      <c r="BO40" s="862"/>
      <c r="BP40" s="1146"/>
      <c r="BQ40" s="1147"/>
      <c r="BR40" s="1147"/>
      <c r="BS40" s="1147"/>
      <c r="BT40" s="1148"/>
      <c r="BU40" s="1147"/>
      <c r="BV40" s="1147"/>
      <c r="BW40" s="1147"/>
      <c r="BX40" s="1148"/>
      <c r="BY40" s="1149"/>
      <c r="BZ40" s="862"/>
      <c r="CA40" s="862"/>
      <c r="CB40" s="1146"/>
      <c r="CC40" s="1147"/>
      <c r="CD40" s="1147"/>
      <c r="CE40" s="1147"/>
      <c r="CF40" s="1148"/>
      <c r="CG40" s="1147"/>
      <c r="CH40" s="1147"/>
      <c r="CI40" s="1147"/>
      <c r="CJ40" s="1148"/>
      <c r="CK40" s="1149"/>
      <c r="CL40" s="862"/>
      <c r="CM40" s="862"/>
      <c r="CN40" s="1146"/>
      <c r="CO40" s="1147"/>
      <c r="CP40" s="1147"/>
      <c r="CQ40" s="1147"/>
      <c r="CR40" s="1148"/>
      <c r="CS40" s="1147"/>
      <c r="CT40" s="1147"/>
      <c r="CU40" s="1147"/>
      <c r="CV40" s="1148"/>
      <c r="CW40" s="1149"/>
    </row>
    <row r="41" spans="1:101" ht="21" customHeight="1" thickBot="1">
      <c r="A41" s="853">
        <v>8</v>
      </c>
      <c r="B41" s="1208"/>
      <c r="C41" s="1209"/>
      <c r="D41" s="1210" t="s">
        <v>718</v>
      </c>
      <c r="E41" s="416"/>
      <c r="F41" s="412"/>
      <c r="G41" s="991"/>
      <c r="H41" s="992"/>
      <c r="I41" s="991"/>
      <c r="J41" s="991"/>
      <c r="K41" s="991"/>
      <c r="L41" s="991"/>
      <c r="M41" s="991"/>
      <c r="N41" s="991"/>
      <c r="O41" s="991"/>
      <c r="P41" s="991"/>
      <c r="Q41" s="1029"/>
      <c r="R41" s="413"/>
      <c r="S41" s="991"/>
      <c r="T41" s="992"/>
      <c r="U41" s="991"/>
      <c r="V41" s="991"/>
      <c r="W41" s="991"/>
      <c r="X41" s="991"/>
      <c r="Y41" s="991"/>
      <c r="Z41" s="991"/>
      <c r="AA41" s="991"/>
      <c r="AB41" s="991"/>
      <c r="AC41" s="1029"/>
      <c r="AD41" s="413"/>
      <c r="AE41" s="991"/>
      <c r="AF41" s="992"/>
      <c r="AG41" s="991"/>
      <c r="AH41" s="991"/>
      <c r="AI41" s="991"/>
      <c r="AJ41" s="991"/>
      <c r="AK41" s="991"/>
      <c r="AL41" s="991"/>
      <c r="AM41" s="991"/>
      <c r="AN41" s="991"/>
      <c r="AO41" s="1029"/>
      <c r="AP41" s="1151"/>
      <c r="AQ41" s="1152"/>
      <c r="AR41" s="1153"/>
      <c r="AS41" s="1154"/>
      <c r="AT41" s="1154"/>
      <c r="AU41" s="1154"/>
      <c r="AV41" s="1154"/>
      <c r="AW41" s="1154"/>
      <c r="AX41" s="1154"/>
      <c r="AY41" s="1154"/>
      <c r="AZ41" s="1154"/>
      <c r="BA41" s="1155"/>
      <c r="BB41" s="1156"/>
      <c r="BC41" s="1152"/>
      <c r="BD41" s="1153"/>
      <c r="BE41" s="1154"/>
      <c r="BF41" s="1154"/>
      <c r="BG41" s="1154"/>
      <c r="BH41" s="1154"/>
      <c r="BI41" s="1154"/>
      <c r="BJ41" s="1154"/>
      <c r="BK41" s="1154"/>
      <c r="BL41" s="1154"/>
      <c r="BM41" s="1155"/>
      <c r="BN41" s="1156"/>
      <c r="BO41" s="1152"/>
      <c r="BP41" s="1153"/>
      <c r="BQ41" s="1154"/>
      <c r="BR41" s="1154"/>
      <c r="BS41" s="1154"/>
      <c r="BT41" s="1154"/>
      <c r="BU41" s="1154"/>
      <c r="BV41" s="1154"/>
      <c r="BW41" s="1154"/>
      <c r="BX41" s="1154"/>
      <c r="BY41" s="1155"/>
      <c r="BZ41" s="1156"/>
      <c r="CA41" s="1152"/>
      <c r="CB41" s="1153"/>
      <c r="CC41" s="1154"/>
      <c r="CD41" s="1154"/>
      <c r="CE41" s="1154"/>
      <c r="CF41" s="1154"/>
      <c r="CG41" s="1154"/>
      <c r="CH41" s="1154"/>
      <c r="CI41" s="1154"/>
      <c r="CJ41" s="1154"/>
      <c r="CK41" s="1155"/>
      <c r="CL41" s="1156"/>
      <c r="CM41" s="1152"/>
      <c r="CN41" s="1153"/>
      <c r="CO41" s="1154"/>
      <c r="CP41" s="1154"/>
      <c r="CQ41" s="1154"/>
      <c r="CR41" s="1154"/>
      <c r="CS41" s="1154"/>
      <c r="CT41" s="1154"/>
      <c r="CU41" s="1154"/>
      <c r="CV41" s="1154"/>
      <c r="CW41" s="1155"/>
    </row>
    <row r="42" spans="1:101" ht="21" customHeight="1">
      <c r="A42" s="853">
        <v>9</v>
      </c>
      <c r="B42" s="1206"/>
      <c r="C42" s="633" t="s">
        <v>779</v>
      </c>
      <c r="D42" s="147" t="s">
        <v>772</v>
      </c>
      <c r="E42" s="415"/>
      <c r="F42" s="1142"/>
      <c r="G42" s="1142"/>
      <c r="H42" s="990"/>
      <c r="I42" s="987"/>
      <c r="J42" s="987"/>
      <c r="K42" s="987"/>
      <c r="L42" s="1136"/>
      <c r="M42" s="987"/>
      <c r="N42" s="987"/>
      <c r="O42" s="987"/>
      <c r="P42" s="1136"/>
      <c r="Q42" s="989"/>
      <c r="R42" s="863"/>
      <c r="S42" s="987"/>
      <c r="T42" s="988"/>
      <c r="U42" s="987"/>
      <c r="V42" s="987"/>
      <c r="W42" s="987"/>
      <c r="X42" s="1136"/>
      <c r="Y42" s="987"/>
      <c r="Z42" s="987"/>
      <c r="AA42" s="987"/>
      <c r="AB42" s="1136"/>
      <c r="AC42" s="1030"/>
      <c r="AD42" s="863"/>
      <c r="AE42" s="987"/>
      <c r="AF42" s="988"/>
      <c r="AG42" s="987"/>
      <c r="AH42" s="987"/>
      <c r="AI42" s="987"/>
      <c r="AJ42" s="1136"/>
      <c r="AK42" s="987"/>
      <c r="AL42" s="987"/>
      <c r="AM42" s="987"/>
      <c r="AN42" s="1136"/>
      <c r="AO42" s="1030"/>
      <c r="AP42" s="862"/>
      <c r="AQ42" s="862"/>
      <c r="AR42" s="1146"/>
      <c r="AS42" s="1147"/>
      <c r="AT42" s="1147"/>
      <c r="AU42" s="1147"/>
      <c r="AV42" s="1148"/>
      <c r="AW42" s="1147"/>
      <c r="AX42" s="1147"/>
      <c r="AY42" s="1147"/>
      <c r="AZ42" s="1148"/>
      <c r="BA42" s="1149"/>
      <c r="BB42" s="862"/>
      <c r="BC42" s="862"/>
      <c r="BD42" s="1146"/>
      <c r="BE42" s="1147"/>
      <c r="BF42" s="1147"/>
      <c r="BG42" s="1147"/>
      <c r="BH42" s="1148"/>
      <c r="BI42" s="1147"/>
      <c r="BJ42" s="1147"/>
      <c r="BK42" s="1147"/>
      <c r="BL42" s="1148"/>
      <c r="BM42" s="1149"/>
      <c r="BN42" s="862"/>
      <c r="BO42" s="862"/>
      <c r="BP42" s="1146"/>
      <c r="BQ42" s="1147"/>
      <c r="BR42" s="1147"/>
      <c r="BS42" s="1147"/>
      <c r="BT42" s="1148"/>
      <c r="BU42" s="1147"/>
      <c r="BV42" s="1147"/>
      <c r="BW42" s="1147"/>
      <c r="BX42" s="1148"/>
      <c r="BY42" s="1149"/>
      <c r="BZ42" s="862"/>
      <c r="CA42" s="862"/>
      <c r="CB42" s="1146"/>
      <c r="CC42" s="1147"/>
      <c r="CD42" s="1147"/>
      <c r="CE42" s="1147"/>
      <c r="CF42" s="1148"/>
      <c r="CG42" s="1147"/>
      <c r="CH42" s="1147"/>
      <c r="CI42" s="1147"/>
      <c r="CJ42" s="1148"/>
      <c r="CK42" s="1149"/>
      <c r="CL42" s="862"/>
      <c r="CM42" s="862"/>
      <c r="CN42" s="1146"/>
      <c r="CO42" s="1147"/>
      <c r="CP42" s="1147"/>
      <c r="CQ42" s="1147"/>
      <c r="CR42" s="1148"/>
      <c r="CS42" s="1147"/>
      <c r="CT42" s="1147"/>
      <c r="CU42" s="1147"/>
      <c r="CV42" s="1148"/>
      <c r="CW42" s="1149"/>
    </row>
    <row r="43" spans="1:101" ht="21" customHeight="1">
      <c r="A43" s="853">
        <v>9</v>
      </c>
      <c r="B43" s="1207"/>
      <c r="C43" s="634"/>
      <c r="D43" s="148" t="s">
        <v>555</v>
      </c>
      <c r="E43" s="415"/>
      <c r="F43" s="1142"/>
      <c r="G43" s="1142"/>
      <c r="H43" s="990"/>
      <c r="I43" s="987"/>
      <c r="J43" s="987"/>
      <c r="K43" s="987"/>
      <c r="L43" s="1136"/>
      <c r="M43" s="987"/>
      <c r="N43" s="987"/>
      <c r="O43" s="987"/>
      <c r="P43" s="1136"/>
      <c r="Q43" s="989"/>
      <c r="R43" s="834"/>
      <c r="S43" s="987"/>
      <c r="T43" s="990"/>
      <c r="U43" s="987"/>
      <c r="V43" s="987"/>
      <c r="W43" s="987"/>
      <c r="X43" s="1136"/>
      <c r="Y43" s="987"/>
      <c r="Z43" s="987"/>
      <c r="AA43" s="987"/>
      <c r="AB43" s="1136"/>
      <c r="AC43" s="989"/>
      <c r="AD43" s="834"/>
      <c r="AE43" s="987"/>
      <c r="AF43" s="990"/>
      <c r="AG43" s="987"/>
      <c r="AH43" s="987"/>
      <c r="AI43" s="987"/>
      <c r="AJ43" s="1136"/>
      <c r="AK43" s="987"/>
      <c r="AL43" s="987"/>
      <c r="AM43" s="987"/>
      <c r="AN43" s="1136"/>
      <c r="AO43" s="989"/>
      <c r="AP43" s="862"/>
      <c r="AQ43" s="862"/>
      <c r="AR43" s="1146"/>
      <c r="AS43" s="1150"/>
      <c r="AT43" s="1150"/>
      <c r="AU43" s="1150"/>
      <c r="AV43" s="1148"/>
      <c r="AW43" s="1150"/>
      <c r="AX43" s="1150"/>
      <c r="AY43" s="1150"/>
      <c r="AZ43" s="1148"/>
      <c r="BA43" s="1149"/>
      <c r="BB43" s="862"/>
      <c r="BC43" s="862"/>
      <c r="BD43" s="1146"/>
      <c r="BE43" s="1150"/>
      <c r="BF43" s="1150"/>
      <c r="BG43" s="1150"/>
      <c r="BH43" s="1148"/>
      <c r="BI43" s="1150"/>
      <c r="BJ43" s="1150"/>
      <c r="BK43" s="1150"/>
      <c r="BL43" s="1148"/>
      <c r="BM43" s="1149"/>
      <c r="BN43" s="862"/>
      <c r="BO43" s="862"/>
      <c r="BP43" s="1146"/>
      <c r="BQ43" s="1150"/>
      <c r="BR43" s="1150"/>
      <c r="BS43" s="1150"/>
      <c r="BT43" s="1148"/>
      <c r="BU43" s="1150"/>
      <c r="BV43" s="1150"/>
      <c r="BW43" s="1150"/>
      <c r="BX43" s="1148"/>
      <c r="BY43" s="1149"/>
      <c r="BZ43" s="862"/>
      <c r="CA43" s="862"/>
      <c r="CB43" s="1146"/>
      <c r="CC43" s="1150"/>
      <c r="CD43" s="1150"/>
      <c r="CE43" s="1150"/>
      <c r="CF43" s="1148"/>
      <c r="CG43" s="1150"/>
      <c r="CH43" s="1150"/>
      <c r="CI43" s="1150"/>
      <c r="CJ43" s="1148"/>
      <c r="CK43" s="1149"/>
      <c r="CL43" s="862"/>
      <c r="CM43" s="862"/>
      <c r="CN43" s="1146"/>
      <c r="CO43" s="1150"/>
      <c r="CP43" s="1150"/>
      <c r="CQ43" s="1150"/>
      <c r="CR43" s="1148"/>
      <c r="CS43" s="1150"/>
      <c r="CT43" s="1150"/>
      <c r="CU43" s="1150"/>
      <c r="CV43" s="1148"/>
      <c r="CW43" s="1149"/>
    </row>
    <row r="44" spans="1:101" ht="21" customHeight="1">
      <c r="A44" s="853">
        <v>9</v>
      </c>
      <c r="B44" s="1207"/>
      <c r="C44" s="634"/>
      <c r="D44" s="148" t="s">
        <v>556</v>
      </c>
      <c r="E44" s="415"/>
      <c r="F44" s="1142"/>
      <c r="G44" s="1142"/>
      <c r="H44" s="990"/>
      <c r="I44" s="987"/>
      <c r="J44" s="987"/>
      <c r="K44" s="987"/>
      <c r="L44" s="1136"/>
      <c r="M44" s="987"/>
      <c r="N44" s="987"/>
      <c r="O44" s="987"/>
      <c r="P44" s="1136"/>
      <c r="Q44" s="989"/>
      <c r="R44" s="834"/>
      <c r="S44" s="987"/>
      <c r="T44" s="990"/>
      <c r="U44" s="987"/>
      <c r="V44" s="987"/>
      <c r="W44" s="987"/>
      <c r="X44" s="1136"/>
      <c r="Y44" s="987"/>
      <c r="Z44" s="987"/>
      <c r="AA44" s="987"/>
      <c r="AB44" s="1136"/>
      <c r="AC44" s="989"/>
      <c r="AD44" s="834"/>
      <c r="AE44" s="987"/>
      <c r="AF44" s="990"/>
      <c r="AG44" s="987"/>
      <c r="AH44" s="987"/>
      <c r="AI44" s="987"/>
      <c r="AJ44" s="1136"/>
      <c r="AK44" s="987"/>
      <c r="AL44" s="987"/>
      <c r="AM44" s="987"/>
      <c r="AN44" s="1136"/>
      <c r="AO44" s="989"/>
      <c r="AP44" s="862"/>
      <c r="AQ44" s="862"/>
      <c r="AR44" s="1146"/>
      <c r="AS44" s="1147"/>
      <c r="AT44" s="1147"/>
      <c r="AU44" s="1147"/>
      <c r="AV44" s="1148"/>
      <c r="AW44" s="1147"/>
      <c r="AX44" s="1147"/>
      <c r="AY44" s="1147"/>
      <c r="AZ44" s="1148"/>
      <c r="BA44" s="1149"/>
      <c r="BB44" s="862"/>
      <c r="BC44" s="862"/>
      <c r="BD44" s="1146"/>
      <c r="BE44" s="1147"/>
      <c r="BF44" s="1147"/>
      <c r="BG44" s="1147"/>
      <c r="BH44" s="1148"/>
      <c r="BI44" s="1147"/>
      <c r="BJ44" s="1147"/>
      <c r="BK44" s="1147"/>
      <c r="BL44" s="1148"/>
      <c r="BM44" s="1149"/>
      <c r="BN44" s="862"/>
      <c r="BO44" s="862"/>
      <c r="BP44" s="1146"/>
      <c r="BQ44" s="1147"/>
      <c r="BR44" s="1147"/>
      <c r="BS44" s="1147"/>
      <c r="BT44" s="1148"/>
      <c r="BU44" s="1147"/>
      <c r="BV44" s="1147"/>
      <c r="BW44" s="1147"/>
      <c r="BX44" s="1148"/>
      <c r="BY44" s="1149"/>
      <c r="BZ44" s="862"/>
      <c r="CA44" s="862"/>
      <c r="CB44" s="1146"/>
      <c r="CC44" s="1147"/>
      <c r="CD44" s="1147"/>
      <c r="CE44" s="1147"/>
      <c r="CF44" s="1148"/>
      <c r="CG44" s="1147"/>
      <c r="CH44" s="1147"/>
      <c r="CI44" s="1147"/>
      <c r="CJ44" s="1148"/>
      <c r="CK44" s="1149"/>
      <c r="CL44" s="862"/>
      <c r="CM44" s="862"/>
      <c r="CN44" s="1146"/>
      <c r="CO44" s="1147"/>
      <c r="CP44" s="1147"/>
      <c r="CQ44" s="1147"/>
      <c r="CR44" s="1148"/>
      <c r="CS44" s="1147"/>
      <c r="CT44" s="1147"/>
      <c r="CU44" s="1147"/>
      <c r="CV44" s="1148"/>
      <c r="CW44" s="1149"/>
    </row>
    <row r="45" spans="1:101" ht="21" customHeight="1" thickBot="1">
      <c r="A45" s="853">
        <v>9</v>
      </c>
      <c r="B45" s="1208"/>
      <c r="C45" s="1209"/>
      <c r="D45" s="1210" t="s">
        <v>718</v>
      </c>
      <c r="E45" s="416"/>
      <c r="F45" s="412"/>
      <c r="G45" s="991"/>
      <c r="H45" s="992"/>
      <c r="I45" s="991"/>
      <c r="J45" s="991"/>
      <c r="K45" s="991"/>
      <c r="L45" s="991"/>
      <c r="M45" s="991"/>
      <c r="N45" s="991"/>
      <c r="O45" s="991"/>
      <c r="P45" s="991"/>
      <c r="Q45" s="1029"/>
      <c r="R45" s="413"/>
      <c r="S45" s="991"/>
      <c r="T45" s="992"/>
      <c r="U45" s="991"/>
      <c r="V45" s="991"/>
      <c r="W45" s="991"/>
      <c r="X45" s="991"/>
      <c r="Y45" s="991"/>
      <c r="Z45" s="991"/>
      <c r="AA45" s="991"/>
      <c r="AB45" s="991"/>
      <c r="AC45" s="1029"/>
      <c r="AD45" s="413"/>
      <c r="AE45" s="991"/>
      <c r="AF45" s="992"/>
      <c r="AG45" s="991"/>
      <c r="AH45" s="991"/>
      <c r="AI45" s="991"/>
      <c r="AJ45" s="991"/>
      <c r="AK45" s="991"/>
      <c r="AL45" s="991"/>
      <c r="AM45" s="991"/>
      <c r="AN45" s="991"/>
      <c r="AO45" s="1029"/>
      <c r="AP45" s="1151"/>
      <c r="AQ45" s="1152"/>
      <c r="AR45" s="1153"/>
      <c r="AS45" s="1154"/>
      <c r="AT45" s="1154"/>
      <c r="AU45" s="1154"/>
      <c r="AV45" s="1154"/>
      <c r="AW45" s="1154"/>
      <c r="AX45" s="1154"/>
      <c r="AY45" s="1154"/>
      <c r="AZ45" s="1154"/>
      <c r="BA45" s="1155"/>
      <c r="BB45" s="1156"/>
      <c r="BC45" s="1152"/>
      <c r="BD45" s="1153"/>
      <c r="BE45" s="1154"/>
      <c r="BF45" s="1154"/>
      <c r="BG45" s="1154"/>
      <c r="BH45" s="1154"/>
      <c r="BI45" s="1154"/>
      <c r="BJ45" s="1154"/>
      <c r="BK45" s="1154"/>
      <c r="BL45" s="1154"/>
      <c r="BM45" s="1155"/>
      <c r="BN45" s="1156"/>
      <c r="BO45" s="1152"/>
      <c r="BP45" s="1153"/>
      <c r="BQ45" s="1154"/>
      <c r="BR45" s="1154"/>
      <c r="BS45" s="1154"/>
      <c r="BT45" s="1154"/>
      <c r="BU45" s="1154"/>
      <c r="BV45" s="1154"/>
      <c r="BW45" s="1154"/>
      <c r="BX45" s="1154"/>
      <c r="BY45" s="1155"/>
      <c r="BZ45" s="1156"/>
      <c r="CA45" s="1152"/>
      <c r="CB45" s="1153"/>
      <c r="CC45" s="1154"/>
      <c r="CD45" s="1154"/>
      <c r="CE45" s="1154"/>
      <c r="CF45" s="1154"/>
      <c r="CG45" s="1154"/>
      <c r="CH45" s="1154"/>
      <c r="CI45" s="1154"/>
      <c r="CJ45" s="1154"/>
      <c r="CK45" s="1155"/>
      <c r="CL45" s="1156"/>
      <c r="CM45" s="1152"/>
      <c r="CN45" s="1153"/>
      <c r="CO45" s="1154"/>
      <c r="CP45" s="1154"/>
      <c r="CQ45" s="1154"/>
      <c r="CR45" s="1154"/>
      <c r="CS45" s="1154"/>
      <c r="CT45" s="1154"/>
      <c r="CU45" s="1154"/>
      <c r="CV45" s="1154"/>
      <c r="CW45" s="1155"/>
    </row>
    <row r="46" spans="1:101" ht="21" customHeight="1">
      <c r="A46" s="853">
        <v>10</v>
      </c>
      <c r="B46" s="1206"/>
      <c r="C46" s="633" t="s">
        <v>780</v>
      </c>
      <c r="D46" s="147" t="s">
        <v>772</v>
      </c>
      <c r="E46" s="415"/>
      <c r="F46" s="1142"/>
      <c r="G46" s="1142"/>
      <c r="H46" s="990"/>
      <c r="I46" s="987"/>
      <c r="J46" s="987"/>
      <c r="K46" s="987"/>
      <c r="L46" s="1136"/>
      <c r="M46" s="987"/>
      <c r="N46" s="987"/>
      <c r="O46" s="987"/>
      <c r="P46" s="1136"/>
      <c r="Q46" s="989"/>
      <c r="R46" s="863"/>
      <c r="S46" s="987"/>
      <c r="T46" s="988"/>
      <c r="U46" s="987"/>
      <c r="V46" s="987"/>
      <c r="W46" s="987"/>
      <c r="X46" s="1136"/>
      <c r="Y46" s="987"/>
      <c r="Z46" s="987"/>
      <c r="AA46" s="987"/>
      <c r="AB46" s="1136"/>
      <c r="AC46" s="1030"/>
      <c r="AD46" s="863"/>
      <c r="AE46" s="987"/>
      <c r="AF46" s="988"/>
      <c r="AG46" s="987"/>
      <c r="AH46" s="987"/>
      <c r="AI46" s="987"/>
      <c r="AJ46" s="1136"/>
      <c r="AK46" s="987"/>
      <c r="AL46" s="987"/>
      <c r="AM46" s="987"/>
      <c r="AN46" s="1136"/>
      <c r="AO46" s="1030"/>
      <c r="AP46" s="862"/>
      <c r="AQ46" s="862"/>
      <c r="AR46" s="1146"/>
      <c r="AS46" s="1147"/>
      <c r="AT46" s="1147"/>
      <c r="AU46" s="1147"/>
      <c r="AV46" s="1148"/>
      <c r="AW46" s="1147"/>
      <c r="AX46" s="1147"/>
      <c r="AY46" s="1147"/>
      <c r="AZ46" s="1148"/>
      <c r="BA46" s="1149"/>
      <c r="BB46" s="862"/>
      <c r="BC46" s="862"/>
      <c r="BD46" s="1146"/>
      <c r="BE46" s="1147"/>
      <c r="BF46" s="1147"/>
      <c r="BG46" s="1147"/>
      <c r="BH46" s="1148"/>
      <c r="BI46" s="1147"/>
      <c r="BJ46" s="1147"/>
      <c r="BK46" s="1147"/>
      <c r="BL46" s="1148"/>
      <c r="BM46" s="1149"/>
      <c r="BN46" s="862"/>
      <c r="BO46" s="862"/>
      <c r="BP46" s="1146"/>
      <c r="BQ46" s="1147"/>
      <c r="BR46" s="1147"/>
      <c r="BS46" s="1147"/>
      <c r="BT46" s="1148"/>
      <c r="BU46" s="1147"/>
      <c r="BV46" s="1147"/>
      <c r="BW46" s="1147"/>
      <c r="BX46" s="1148"/>
      <c r="BY46" s="1149"/>
      <c r="BZ46" s="862"/>
      <c r="CA46" s="862"/>
      <c r="CB46" s="1146"/>
      <c r="CC46" s="1147"/>
      <c r="CD46" s="1147"/>
      <c r="CE46" s="1147"/>
      <c r="CF46" s="1148"/>
      <c r="CG46" s="1147"/>
      <c r="CH46" s="1147"/>
      <c r="CI46" s="1147"/>
      <c r="CJ46" s="1148"/>
      <c r="CK46" s="1149"/>
      <c r="CL46" s="862"/>
      <c r="CM46" s="862"/>
      <c r="CN46" s="1146"/>
      <c r="CO46" s="1147"/>
      <c r="CP46" s="1147"/>
      <c r="CQ46" s="1147"/>
      <c r="CR46" s="1148"/>
      <c r="CS46" s="1147"/>
      <c r="CT46" s="1147"/>
      <c r="CU46" s="1147"/>
      <c r="CV46" s="1148"/>
      <c r="CW46" s="1149"/>
    </row>
    <row r="47" spans="1:101" ht="21" customHeight="1">
      <c r="A47" s="853">
        <v>10</v>
      </c>
      <c r="B47" s="1207"/>
      <c r="C47" s="634"/>
      <c r="D47" s="148" t="s">
        <v>555</v>
      </c>
      <c r="E47" s="415"/>
      <c r="F47" s="1142"/>
      <c r="G47" s="1142"/>
      <c r="H47" s="990"/>
      <c r="I47" s="987"/>
      <c r="J47" s="987"/>
      <c r="K47" s="987"/>
      <c r="L47" s="1136"/>
      <c r="M47" s="987"/>
      <c r="N47" s="987"/>
      <c r="O47" s="987"/>
      <c r="P47" s="1136"/>
      <c r="Q47" s="989"/>
      <c r="R47" s="834"/>
      <c r="S47" s="987"/>
      <c r="T47" s="990"/>
      <c r="U47" s="987"/>
      <c r="V47" s="987"/>
      <c r="W47" s="987"/>
      <c r="X47" s="1136"/>
      <c r="Y47" s="987"/>
      <c r="Z47" s="987"/>
      <c r="AA47" s="987"/>
      <c r="AB47" s="1136"/>
      <c r="AC47" s="989"/>
      <c r="AD47" s="834"/>
      <c r="AE47" s="987"/>
      <c r="AF47" s="990"/>
      <c r="AG47" s="987"/>
      <c r="AH47" s="987"/>
      <c r="AI47" s="987"/>
      <c r="AJ47" s="1136"/>
      <c r="AK47" s="987"/>
      <c r="AL47" s="987"/>
      <c r="AM47" s="987"/>
      <c r="AN47" s="1136"/>
      <c r="AO47" s="989"/>
      <c r="AP47" s="862"/>
      <c r="AQ47" s="862"/>
      <c r="AR47" s="1146"/>
      <c r="AS47" s="1150"/>
      <c r="AT47" s="1150"/>
      <c r="AU47" s="1150"/>
      <c r="AV47" s="1148"/>
      <c r="AW47" s="1150"/>
      <c r="AX47" s="1150"/>
      <c r="AY47" s="1150"/>
      <c r="AZ47" s="1148"/>
      <c r="BA47" s="1149"/>
      <c r="BB47" s="862"/>
      <c r="BC47" s="862"/>
      <c r="BD47" s="1146"/>
      <c r="BE47" s="1150"/>
      <c r="BF47" s="1150"/>
      <c r="BG47" s="1150"/>
      <c r="BH47" s="1148"/>
      <c r="BI47" s="1150"/>
      <c r="BJ47" s="1150"/>
      <c r="BK47" s="1150"/>
      <c r="BL47" s="1148"/>
      <c r="BM47" s="1149"/>
      <c r="BN47" s="862"/>
      <c r="BO47" s="862"/>
      <c r="BP47" s="1146"/>
      <c r="BQ47" s="1150"/>
      <c r="BR47" s="1150"/>
      <c r="BS47" s="1150"/>
      <c r="BT47" s="1148"/>
      <c r="BU47" s="1150"/>
      <c r="BV47" s="1150"/>
      <c r="BW47" s="1150"/>
      <c r="BX47" s="1148"/>
      <c r="BY47" s="1149"/>
      <c r="BZ47" s="862"/>
      <c r="CA47" s="862"/>
      <c r="CB47" s="1146"/>
      <c r="CC47" s="1150"/>
      <c r="CD47" s="1150"/>
      <c r="CE47" s="1150"/>
      <c r="CF47" s="1148"/>
      <c r="CG47" s="1150"/>
      <c r="CH47" s="1150"/>
      <c r="CI47" s="1150"/>
      <c r="CJ47" s="1148"/>
      <c r="CK47" s="1149"/>
      <c r="CL47" s="862"/>
      <c r="CM47" s="862"/>
      <c r="CN47" s="1146"/>
      <c r="CO47" s="1150"/>
      <c r="CP47" s="1150"/>
      <c r="CQ47" s="1150"/>
      <c r="CR47" s="1148"/>
      <c r="CS47" s="1150"/>
      <c r="CT47" s="1150"/>
      <c r="CU47" s="1150"/>
      <c r="CV47" s="1148"/>
      <c r="CW47" s="1149"/>
    </row>
    <row r="48" spans="1:101" ht="21" customHeight="1">
      <c r="A48" s="853">
        <v>10</v>
      </c>
      <c r="B48" s="1207"/>
      <c r="C48" s="634"/>
      <c r="D48" s="148" t="s">
        <v>556</v>
      </c>
      <c r="E48" s="415"/>
      <c r="F48" s="1142"/>
      <c r="G48" s="1142"/>
      <c r="H48" s="990"/>
      <c r="I48" s="987"/>
      <c r="J48" s="987"/>
      <c r="K48" s="987"/>
      <c r="L48" s="1136"/>
      <c r="M48" s="987"/>
      <c r="N48" s="987"/>
      <c r="O48" s="987"/>
      <c r="P48" s="1136"/>
      <c r="Q48" s="989"/>
      <c r="R48" s="834"/>
      <c r="S48" s="987"/>
      <c r="T48" s="990"/>
      <c r="U48" s="987"/>
      <c r="V48" s="987"/>
      <c r="W48" s="987"/>
      <c r="X48" s="1136"/>
      <c r="Y48" s="987"/>
      <c r="Z48" s="987"/>
      <c r="AA48" s="987"/>
      <c r="AB48" s="1136"/>
      <c r="AC48" s="989"/>
      <c r="AD48" s="834"/>
      <c r="AE48" s="987"/>
      <c r="AF48" s="990"/>
      <c r="AG48" s="987"/>
      <c r="AH48" s="987"/>
      <c r="AI48" s="987"/>
      <c r="AJ48" s="1136"/>
      <c r="AK48" s="987"/>
      <c r="AL48" s="987"/>
      <c r="AM48" s="987"/>
      <c r="AN48" s="1136"/>
      <c r="AO48" s="989"/>
      <c r="AP48" s="862"/>
      <c r="AQ48" s="862"/>
      <c r="AR48" s="1146"/>
      <c r="AS48" s="1147"/>
      <c r="AT48" s="1147"/>
      <c r="AU48" s="1147"/>
      <c r="AV48" s="1148"/>
      <c r="AW48" s="1147"/>
      <c r="AX48" s="1147"/>
      <c r="AY48" s="1147"/>
      <c r="AZ48" s="1148"/>
      <c r="BA48" s="1149"/>
      <c r="BB48" s="862"/>
      <c r="BC48" s="862"/>
      <c r="BD48" s="1146"/>
      <c r="BE48" s="1147"/>
      <c r="BF48" s="1147"/>
      <c r="BG48" s="1147"/>
      <c r="BH48" s="1148"/>
      <c r="BI48" s="1147"/>
      <c r="BJ48" s="1147"/>
      <c r="BK48" s="1147"/>
      <c r="BL48" s="1148"/>
      <c r="BM48" s="1149"/>
      <c r="BN48" s="862"/>
      <c r="BO48" s="862"/>
      <c r="BP48" s="1146"/>
      <c r="BQ48" s="1147"/>
      <c r="BR48" s="1147"/>
      <c r="BS48" s="1147"/>
      <c r="BT48" s="1148"/>
      <c r="BU48" s="1147"/>
      <c r="BV48" s="1147"/>
      <c r="BW48" s="1147"/>
      <c r="BX48" s="1148"/>
      <c r="BY48" s="1149"/>
      <c r="BZ48" s="862"/>
      <c r="CA48" s="862"/>
      <c r="CB48" s="1146"/>
      <c r="CC48" s="1147"/>
      <c r="CD48" s="1147"/>
      <c r="CE48" s="1147"/>
      <c r="CF48" s="1148"/>
      <c r="CG48" s="1147"/>
      <c r="CH48" s="1147"/>
      <c r="CI48" s="1147"/>
      <c r="CJ48" s="1148"/>
      <c r="CK48" s="1149"/>
      <c r="CL48" s="862"/>
      <c r="CM48" s="862"/>
      <c r="CN48" s="1146"/>
      <c r="CO48" s="1147"/>
      <c r="CP48" s="1147"/>
      <c r="CQ48" s="1147"/>
      <c r="CR48" s="1148"/>
      <c r="CS48" s="1147"/>
      <c r="CT48" s="1147"/>
      <c r="CU48" s="1147"/>
      <c r="CV48" s="1148"/>
      <c r="CW48" s="1149"/>
    </row>
    <row r="49" spans="1:101" ht="21" customHeight="1" thickBot="1">
      <c r="A49" s="853">
        <v>10</v>
      </c>
      <c r="B49" s="1208"/>
      <c r="C49" s="1209"/>
      <c r="D49" s="1210" t="s">
        <v>718</v>
      </c>
      <c r="E49" s="416"/>
      <c r="F49" s="412"/>
      <c r="G49" s="991"/>
      <c r="H49" s="992"/>
      <c r="I49" s="991"/>
      <c r="J49" s="991"/>
      <c r="K49" s="991"/>
      <c r="L49" s="991"/>
      <c r="M49" s="991"/>
      <c r="N49" s="991"/>
      <c r="O49" s="991"/>
      <c r="P49" s="991"/>
      <c r="Q49" s="1029"/>
      <c r="R49" s="413"/>
      <c r="S49" s="991"/>
      <c r="T49" s="992"/>
      <c r="U49" s="991"/>
      <c r="V49" s="991"/>
      <c r="W49" s="991"/>
      <c r="X49" s="991"/>
      <c r="Y49" s="991"/>
      <c r="Z49" s="991"/>
      <c r="AA49" s="991"/>
      <c r="AB49" s="991"/>
      <c r="AC49" s="1029"/>
      <c r="AD49" s="413"/>
      <c r="AE49" s="991"/>
      <c r="AF49" s="992"/>
      <c r="AG49" s="991"/>
      <c r="AH49" s="991"/>
      <c r="AI49" s="991"/>
      <c r="AJ49" s="991"/>
      <c r="AK49" s="991"/>
      <c r="AL49" s="991"/>
      <c r="AM49" s="991"/>
      <c r="AN49" s="991"/>
      <c r="AO49" s="1029"/>
      <c r="AP49" s="1151"/>
      <c r="AQ49" s="1152"/>
      <c r="AR49" s="1153"/>
      <c r="AS49" s="1154"/>
      <c r="AT49" s="1154"/>
      <c r="AU49" s="1154"/>
      <c r="AV49" s="1154"/>
      <c r="AW49" s="1154"/>
      <c r="AX49" s="1154"/>
      <c r="AY49" s="1154"/>
      <c r="AZ49" s="1154"/>
      <c r="BA49" s="1155"/>
      <c r="BB49" s="1156"/>
      <c r="BC49" s="1152"/>
      <c r="BD49" s="1153"/>
      <c r="BE49" s="1154"/>
      <c r="BF49" s="1154"/>
      <c r="BG49" s="1154"/>
      <c r="BH49" s="1154"/>
      <c r="BI49" s="1154"/>
      <c r="BJ49" s="1154"/>
      <c r="BK49" s="1154"/>
      <c r="BL49" s="1154"/>
      <c r="BM49" s="1155"/>
      <c r="BN49" s="1156"/>
      <c r="BO49" s="1152"/>
      <c r="BP49" s="1153"/>
      <c r="BQ49" s="1154"/>
      <c r="BR49" s="1154"/>
      <c r="BS49" s="1154"/>
      <c r="BT49" s="1154"/>
      <c r="BU49" s="1154"/>
      <c r="BV49" s="1154"/>
      <c r="BW49" s="1154"/>
      <c r="BX49" s="1154"/>
      <c r="BY49" s="1155"/>
      <c r="BZ49" s="1156"/>
      <c r="CA49" s="1152"/>
      <c r="CB49" s="1153"/>
      <c r="CC49" s="1154"/>
      <c r="CD49" s="1154"/>
      <c r="CE49" s="1154"/>
      <c r="CF49" s="1154"/>
      <c r="CG49" s="1154"/>
      <c r="CH49" s="1154"/>
      <c r="CI49" s="1154"/>
      <c r="CJ49" s="1154"/>
      <c r="CK49" s="1155"/>
      <c r="CL49" s="1156"/>
      <c r="CM49" s="1152"/>
      <c r="CN49" s="1153"/>
      <c r="CO49" s="1154"/>
      <c r="CP49" s="1154"/>
      <c r="CQ49" s="1154"/>
      <c r="CR49" s="1154"/>
      <c r="CS49" s="1154"/>
      <c r="CT49" s="1154"/>
      <c r="CU49" s="1154"/>
      <c r="CV49" s="1154"/>
      <c r="CW49" s="1155"/>
    </row>
    <row r="50" spans="1:101" ht="21" customHeight="1">
      <c r="A50" s="853">
        <v>11</v>
      </c>
      <c r="B50" s="1206"/>
      <c r="C50" s="633" t="s">
        <v>781</v>
      </c>
      <c r="D50" s="147" t="s">
        <v>772</v>
      </c>
      <c r="E50" s="415"/>
      <c r="F50" s="1142"/>
      <c r="G50" s="1142"/>
      <c r="H50" s="990"/>
      <c r="I50" s="987"/>
      <c r="J50" s="987"/>
      <c r="K50" s="987"/>
      <c r="L50" s="1136"/>
      <c r="M50" s="987"/>
      <c r="N50" s="987"/>
      <c r="O50" s="987"/>
      <c r="P50" s="1136"/>
      <c r="Q50" s="989"/>
      <c r="R50" s="863"/>
      <c r="S50" s="987"/>
      <c r="T50" s="988"/>
      <c r="U50" s="987"/>
      <c r="V50" s="987"/>
      <c r="W50" s="987"/>
      <c r="X50" s="1136"/>
      <c r="Y50" s="987"/>
      <c r="Z50" s="987"/>
      <c r="AA50" s="987"/>
      <c r="AB50" s="1136"/>
      <c r="AC50" s="1030"/>
      <c r="AD50" s="863"/>
      <c r="AE50" s="987"/>
      <c r="AF50" s="988"/>
      <c r="AG50" s="987"/>
      <c r="AH50" s="987"/>
      <c r="AI50" s="987"/>
      <c r="AJ50" s="1136"/>
      <c r="AK50" s="987"/>
      <c r="AL50" s="987"/>
      <c r="AM50" s="987"/>
      <c r="AN50" s="1136"/>
      <c r="AO50" s="1030"/>
      <c r="AP50" s="862"/>
      <c r="AQ50" s="862"/>
      <c r="AR50" s="1146"/>
      <c r="AS50" s="1147"/>
      <c r="AT50" s="1147"/>
      <c r="AU50" s="1147"/>
      <c r="AV50" s="1148"/>
      <c r="AW50" s="1147"/>
      <c r="AX50" s="1147"/>
      <c r="AY50" s="1147"/>
      <c r="AZ50" s="1148"/>
      <c r="BA50" s="1149"/>
      <c r="BB50" s="862"/>
      <c r="BC50" s="862"/>
      <c r="BD50" s="1146"/>
      <c r="BE50" s="1147"/>
      <c r="BF50" s="1147"/>
      <c r="BG50" s="1147"/>
      <c r="BH50" s="1148"/>
      <c r="BI50" s="1147"/>
      <c r="BJ50" s="1147"/>
      <c r="BK50" s="1147"/>
      <c r="BL50" s="1148"/>
      <c r="BM50" s="1149"/>
      <c r="BN50" s="862"/>
      <c r="BO50" s="862"/>
      <c r="BP50" s="1146"/>
      <c r="BQ50" s="1147"/>
      <c r="BR50" s="1147"/>
      <c r="BS50" s="1147"/>
      <c r="BT50" s="1148"/>
      <c r="BU50" s="1147"/>
      <c r="BV50" s="1147"/>
      <c r="BW50" s="1147"/>
      <c r="BX50" s="1148"/>
      <c r="BY50" s="1149"/>
      <c r="BZ50" s="862"/>
      <c r="CA50" s="862"/>
      <c r="CB50" s="1146"/>
      <c r="CC50" s="1147"/>
      <c r="CD50" s="1147"/>
      <c r="CE50" s="1147"/>
      <c r="CF50" s="1148"/>
      <c r="CG50" s="1147"/>
      <c r="CH50" s="1147"/>
      <c r="CI50" s="1147"/>
      <c r="CJ50" s="1148"/>
      <c r="CK50" s="1149"/>
      <c r="CL50" s="862"/>
      <c r="CM50" s="862"/>
      <c r="CN50" s="1146"/>
      <c r="CO50" s="1147"/>
      <c r="CP50" s="1147"/>
      <c r="CQ50" s="1147"/>
      <c r="CR50" s="1148"/>
      <c r="CS50" s="1147"/>
      <c r="CT50" s="1147"/>
      <c r="CU50" s="1147"/>
      <c r="CV50" s="1148"/>
      <c r="CW50" s="1149"/>
    </row>
    <row r="51" spans="1:101" ht="21" customHeight="1">
      <c r="A51" s="853">
        <v>11</v>
      </c>
      <c r="B51" s="1207"/>
      <c r="C51" s="634"/>
      <c r="D51" s="148" t="s">
        <v>555</v>
      </c>
      <c r="E51" s="415"/>
      <c r="F51" s="1142"/>
      <c r="G51" s="1142"/>
      <c r="H51" s="990"/>
      <c r="I51" s="987"/>
      <c r="J51" s="987"/>
      <c r="K51" s="987"/>
      <c r="L51" s="1136"/>
      <c r="M51" s="987"/>
      <c r="N51" s="987"/>
      <c r="O51" s="987"/>
      <c r="P51" s="1136"/>
      <c r="Q51" s="989"/>
      <c r="R51" s="834"/>
      <c r="S51" s="987"/>
      <c r="T51" s="990"/>
      <c r="U51" s="987"/>
      <c r="V51" s="987"/>
      <c r="W51" s="987"/>
      <c r="X51" s="1136"/>
      <c r="Y51" s="987"/>
      <c r="Z51" s="987"/>
      <c r="AA51" s="987"/>
      <c r="AB51" s="1136"/>
      <c r="AC51" s="989"/>
      <c r="AD51" s="834"/>
      <c r="AE51" s="987"/>
      <c r="AF51" s="990"/>
      <c r="AG51" s="987"/>
      <c r="AH51" s="987"/>
      <c r="AI51" s="987"/>
      <c r="AJ51" s="1136"/>
      <c r="AK51" s="987"/>
      <c r="AL51" s="987"/>
      <c r="AM51" s="987"/>
      <c r="AN51" s="1136"/>
      <c r="AO51" s="989"/>
      <c r="AP51" s="862"/>
      <c r="AQ51" s="862"/>
      <c r="AR51" s="1146"/>
      <c r="AS51" s="1150"/>
      <c r="AT51" s="1150"/>
      <c r="AU51" s="1150"/>
      <c r="AV51" s="1148"/>
      <c r="AW51" s="1150"/>
      <c r="AX51" s="1150"/>
      <c r="AY51" s="1150"/>
      <c r="AZ51" s="1148"/>
      <c r="BA51" s="1149"/>
      <c r="BB51" s="862"/>
      <c r="BC51" s="862"/>
      <c r="BD51" s="1146"/>
      <c r="BE51" s="1150"/>
      <c r="BF51" s="1150"/>
      <c r="BG51" s="1150"/>
      <c r="BH51" s="1148"/>
      <c r="BI51" s="1150"/>
      <c r="BJ51" s="1150"/>
      <c r="BK51" s="1150"/>
      <c r="BL51" s="1148"/>
      <c r="BM51" s="1149"/>
      <c r="BN51" s="862"/>
      <c r="BO51" s="862"/>
      <c r="BP51" s="1146"/>
      <c r="BQ51" s="1150"/>
      <c r="BR51" s="1150"/>
      <c r="BS51" s="1150"/>
      <c r="BT51" s="1148"/>
      <c r="BU51" s="1150"/>
      <c r="BV51" s="1150"/>
      <c r="BW51" s="1150"/>
      <c r="BX51" s="1148"/>
      <c r="BY51" s="1149"/>
      <c r="BZ51" s="862"/>
      <c r="CA51" s="862"/>
      <c r="CB51" s="1146"/>
      <c r="CC51" s="1150"/>
      <c r="CD51" s="1150"/>
      <c r="CE51" s="1150"/>
      <c r="CF51" s="1148"/>
      <c r="CG51" s="1150"/>
      <c r="CH51" s="1150"/>
      <c r="CI51" s="1150"/>
      <c r="CJ51" s="1148"/>
      <c r="CK51" s="1149"/>
      <c r="CL51" s="862"/>
      <c r="CM51" s="862"/>
      <c r="CN51" s="1146"/>
      <c r="CO51" s="1150"/>
      <c r="CP51" s="1150"/>
      <c r="CQ51" s="1150"/>
      <c r="CR51" s="1148"/>
      <c r="CS51" s="1150"/>
      <c r="CT51" s="1150"/>
      <c r="CU51" s="1150"/>
      <c r="CV51" s="1148"/>
      <c r="CW51" s="1149"/>
    </row>
    <row r="52" spans="1:101" ht="21" customHeight="1">
      <c r="A52" s="853">
        <v>11</v>
      </c>
      <c r="B52" s="1207"/>
      <c r="C52" s="634"/>
      <c r="D52" s="148" t="s">
        <v>556</v>
      </c>
      <c r="E52" s="415"/>
      <c r="F52" s="1142"/>
      <c r="G52" s="1142"/>
      <c r="H52" s="990"/>
      <c r="I52" s="987"/>
      <c r="J52" s="987"/>
      <c r="K52" s="987"/>
      <c r="L52" s="1136"/>
      <c r="M52" s="987"/>
      <c r="N52" s="987"/>
      <c r="O52" s="987"/>
      <c r="P52" s="1136"/>
      <c r="Q52" s="989"/>
      <c r="R52" s="834"/>
      <c r="S52" s="987"/>
      <c r="T52" s="990"/>
      <c r="U52" s="987"/>
      <c r="V52" s="987"/>
      <c r="W52" s="987"/>
      <c r="X52" s="1136"/>
      <c r="Y52" s="987"/>
      <c r="Z52" s="987"/>
      <c r="AA52" s="987"/>
      <c r="AB52" s="1136"/>
      <c r="AC52" s="989"/>
      <c r="AD52" s="834"/>
      <c r="AE52" s="987"/>
      <c r="AF52" s="990"/>
      <c r="AG52" s="987"/>
      <c r="AH52" s="987"/>
      <c r="AI52" s="987"/>
      <c r="AJ52" s="1136"/>
      <c r="AK52" s="987"/>
      <c r="AL52" s="987"/>
      <c r="AM52" s="987"/>
      <c r="AN52" s="1136"/>
      <c r="AO52" s="989"/>
      <c r="AP52" s="862"/>
      <c r="AQ52" s="862"/>
      <c r="AR52" s="1146"/>
      <c r="AS52" s="1147"/>
      <c r="AT52" s="1147"/>
      <c r="AU52" s="1147"/>
      <c r="AV52" s="1148"/>
      <c r="AW52" s="1147"/>
      <c r="AX52" s="1147"/>
      <c r="AY52" s="1147"/>
      <c r="AZ52" s="1148"/>
      <c r="BA52" s="1149"/>
      <c r="BB52" s="862"/>
      <c r="BC52" s="862"/>
      <c r="BD52" s="1146"/>
      <c r="BE52" s="1147"/>
      <c r="BF52" s="1147"/>
      <c r="BG52" s="1147"/>
      <c r="BH52" s="1148"/>
      <c r="BI52" s="1147"/>
      <c r="BJ52" s="1147"/>
      <c r="BK52" s="1147"/>
      <c r="BL52" s="1148"/>
      <c r="BM52" s="1149"/>
      <c r="BN52" s="862"/>
      <c r="BO52" s="862"/>
      <c r="BP52" s="1146"/>
      <c r="BQ52" s="1147"/>
      <c r="BR52" s="1147"/>
      <c r="BS52" s="1147"/>
      <c r="BT52" s="1148"/>
      <c r="BU52" s="1147"/>
      <c r="BV52" s="1147"/>
      <c r="BW52" s="1147"/>
      <c r="BX52" s="1148"/>
      <c r="BY52" s="1149"/>
      <c r="BZ52" s="862"/>
      <c r="CA52" s="862"/>
      <c r="CB52" s="1146"/>
      <c r="CC52" s="1147"/>
      <c r="CD52" s="1147"/>
      <c r="CE52" s="1147"/>
      <c r="CF52" s="1148"/>
      <c r="CG52" s="1147"/>
      <c r="CH52" s="1147"/>
      <c r="CI52" s="1147"/>
      <c r="CJ52" s="1148"/>
      <c r="CK52" s="1149"/>
      <c r="CL52" s="862"/>
      <c r="CM52" s="862"/>
      <c r="CN52" s="1146"/>
      <c r="CO52" s="1147"/>
      <c r="CP52" s="1147"/>
      <c r="CQ52" s="1147"/>
      <c r="CR52" s="1148"/>
      <c r="CS52" s="1147"/>
      <c r="CT52" s="1147"/>
      <c r="CU52" s="1147"/>
      <c r="CV52" s="1148"/>
      <c r="CW52" s="1149"/>
    </row>
    <row r="53" spans="1:101" ht="21" customHeight="1" thickBot="1">
      <c r="A53" s="853">
        <v>11</v>
      </c>
      <c r="B53" s="1208"/>
      <c r="C53" s="1209"/>
      <c r="D53" s="1210" t="s">
        <v>718</v>
      </c>
      <c r="E53" s="416"/>
      <c r="F53" s="412"/>
      <c r="G53" s="991"/>
      <c r="H53" s="992"/>
      <c r="I53" s="991"/>
      <c r="J53" s="991"/>
      <c r="K53" s="991"/>
      <c r="L53" s="991"/>
      <c r="M53" s="991"/>
      <c r="N53" s="991"/>
      <c r="O53" s="991"/>
      <c r="P53" s="991"/>
      <c r="Q53" s="1029"/>
      <c r="R53" s="413"/>
      <c r="S53" s="991"/>
      <c r="T53" s="992"/>
      <c r="U53" s="991"/>
      <c r="V53" s="991"/>
      <c r="W53" s="991"/>
      <c r="X53" s="991"/>
      <c r="Y53" s="991"/>
      <c r="Z53" s="991"/>
      <c r="AA53" s="991"/>
      <c r="AB53" s="991"/>
      <c r="AC53" s="1029"/>
      <c r="AD53" s="413"/>
      <c r="AE53" s="991"/>
      <c r="AF53" s="992"/>
      <c r="AG53" s="991"/>
      <c r="AH53" s="991"/>
      <c r="AI53" s="991"/>
      <c r="AJ53" s="991"/>
      <c r="AK53" s="991"/>
      <c r="AL53" s="991"/>
      <c r="AM53" s="991"/>
      <c r="AN53" s="991"/>
      <c r="AO53" s="1029"/>
      <c r="AP53" s="1151"/>
      <c r="AQ53" s="1152"/>
      <c r="AR53" s="1153"/>
      <c r="AS53" s="1154"/>
      <c r="AT53" s="1154"/>
      <c r="AU53" s="1154"/>
      <c r="AV53" s="1154"/>
      <c r="AW53" s="1154"/>
      <c r="AX53" s="1154"/>
      <c r="AY53" s="1154"/>
      <c r="AZ53" s="1154"/>
      <c r="BA53" s="1155"/>
      <c r="BB53" s="1156"/>
      <c r="BC53" s="1152"/>
      <c r="BD53" s="1153"/>
      <c r="BE53" s="1154"/>
      <c r="BF53" s="1154"/>
      <c r="BG53" s="1154"/>
      <c r="BH53" s="1154"/>
      <c r="BI53" s="1154"/>
      <c r="BJ53" s="1154"/>
      <c r="BK53" s="1154"/>
      <c r="BL53" s="1154"/>
      <c r="BM53" s="1155"/>
      <c r="BN53" s="1156"/>
      <c r="BO53" s="1152"/>
      <c r="BP53" s="1153"/>
      <c r="BQ53" s="1154"/>
      <c r="BR53" s="1154"/>
      <c r="BS53" s="1154"/>
      <c r="BT53" s="1154"/>
      <c r="BU53" s="1154"/>
      <c r="BV53" s="1154"/>
      <c r="BW53" s="1154"/>
      <c r="BX53" s="1154"/>
      <c r="BY53" s="1155"/>
      <c r="BZ53" s="1156"/>
      <c r="CA53" s="1152"/>
      <c r="CB53" s="1153"/>
      <c r="CC53" s="1154"/>
      <c r="CD53" s="1154"/>
      <c r="CE53" s="1154"/>
      <c r="CF53" s="1154"/>
      <c r="CG53" s="1154"/>
      <c r="CH53" s="1154"/>
      <c r="CI53" s="1154"/>
      <c r="CJ53" s="1154"/>
      <c r="CK53" s="1155"/>
      <c r="CL53" s="1156"/>
      <c r="CM53" s="1152"/>
      <c r="CN53" s="1153"/>
      <c r="CO53" s="1154"/>
      <c r="CP53" s="1154"/>
      <c r="CQ53" s="1154"/>
      <c r="CR53" s="1154"/>
      <c r="CS53" s="1154"/>
      <c r="CT53" s="1154"/>
      <c r="CU53" s="1154"/>
      <c r="CV53" s="1154"/>
      <c r="CW53" s="1155"/>
    </row>
    <row r="54" spans="1:101" ht="21" customHeight="1">
      <c r="A54" s="853">
        <v>12</v>
      </c>
      <c r="B54" s="1206"/>
      <c r="C54" s="633" t="s">
        <v>782</v>
      </c>
      <c r="D54" s="147" t="s">
        <v>772</v>
      </c>
      <c r="E54" s="415"/>
      <c r="F54" s="1142"/>
      <c r="G54" s="1142"/>
      <c r="H54" s="990"/>
      <c r="I54" s="987"/>
      <c r="J54" s="987"/>
      <c r="K54" s="987"/>
      <c r="L54" s="1136"/>
      <c r="M54" s="987"/>
      <c r="N54" s="987"/>
      <c r="O54" s="987"/>
      <c r="P54" s="1136"/>
      <c r="Q54" s="989"/>
      <c r="R54" s="863"/>
      <c r="S54" s="987"/>
      <c r="T54" s="988"/>
      <c r="U54" s="987"/>
      <c r="V54" s="987"/>
      <c r="W54" s="987"/>
      <c r="X54" s="1136"/>
      <c r="Y54" s="987"/>
      <c r="Z54" s="987"/>
      <c r="AA54" s="987"/>
      <c r="AB54" s="1136"/>
      <c r="AC54" s="1030"/>
      <c r="AD54" s="863"/>
      <c r="AE54" s="987"/>
      <c r="AF54" s="988"/>
      <c r="AG54" s="987"/>
      <c r="AH54" s="987"/>
      <c r="AI54" s="987"/>
      <c r="AJ54" s="1136"/>
      <c r="AK54" s="987"/>
      <c r="AL54" s="987"/>
      <c r="AM54" s="987"/>
      <c r="AN54" s="1136"/>
      <c r="AO54" s="1030"/>
      <c r="AP54" s="862"/>
      <c r="AQ54" s="862"/>
      <c r="AR54" s="1146"/>
      <c r="AS54" s="1147"/>
      <c r="AT54" s="1147"/>
      <c r="AU54" s="1147"/>
      <c r="AV54" s="1148"/>
      <c r="AW54" s="1147"/>
      <c r="AX54" s="1147"/>
      <c r="AY54" s="1147"/>
      <c r="AZ54" s="1148"/>
      <c r="BA54" s="1149"/>
      <c r="BB54" s="862"/>
      <c r="BC54" s="862"/>
      <c r="BD54" s="1146"/>
      <c r="BE54" s="1147"/>
      <c r="BF54" s="1147"/>
      <c r="BG54" s="1147"/>
      <c r="BH54" s="1148"/>
      <c r="BI54" s="1147"/>
      <c r="BJ54" s="1147"/>
      <c r="BK54" s="1147"/>
      <c r="BL54" s="1148"/>
      <c r="BM54" s="1149"/>
      <c r="BN54" s="862"/>
      <c r="BO54" s="862"/>
      <c r="BP54" s="1146"/>
      <c r="BQ54" s="1147"/>
      <c r="BR54" s="1147"/>
      <c r="BS54" s="1147"/>
      <c r="BT54" s="1148"/>
      <c r="BU54" s="1147"/>
      <c r="BV54" s="1147"/>
      <c r="BW54" s="1147"/>
      <c r="BX54" s="1148"/>
      <c r="BY54" s="1149"/>
      <c r="BZ54" s="862"/>
      <c r="CA54" s="862"/>
      <c r="CB54" s="1146"/>
      <c r="CC54" s="1147"/>
      <c r="CD54" s="1147"/>
      <c r="CE54" s="1147"/>
      <c r="CF54" s="1148"/>
      <c r="CG54" s="1147"/>
      <c r="CH54" s="1147"/>
      <c r="CI54" s="1147"/>
      <c r="CJ54" s="1148"/>
      <c r="CK54" s="1149"/>
      <c r="CL54" s="862"/>
      <c r="CM54" s="862"/>
      <c r="CN54" s="1146"/>
      <c r="CO54" s="1147"/>
      <c r="CP54" s="1147"/>
      <c r="CQ54" s="1147"/>
      <c r="CR54" s="1148"/>
      <c r="CS54" s="1147"/>
      <c r="CT54" s="1147"/>
      <c r="CU54" s="1147"/>
      <c r="CV54" s="1148"/>
      <c r="CW54" s="1149"/>
    </row>
    <row r="55" spans="1:101" ht="21" customHeight="1">
      <c r="A55" s="853">
        <v>12</v>
      </c>
      <c r="B55" s="1207"/>
      <c r="C55" s="634"/>
      <c r="D55" s="148" t="s">
        <v>555</v>
      </c>
      <c r="E55" s="415"/>
      <c r="F55" s="1142"/>
      <c r="G55" s="1142"/>
      <c r="H55" s="990"/>
      <c r="I55" s="987"/>
      <c r="J55" s="987"/>
      <c r="K55" s="987"/>
      <c r="L55" s="1136"/>
      <c r="M55" s="987"/>
      <c r="N55" s="987"/>
      <c r="O55" s="987"/>
      <c r="P55" s="1136"/>
      <c r="Q55" s="989"/>
      <c r="R55" s="834"/>
      <c r="S55" s="987"/>
      <c r="T55" s="990"/>
      <c r="U55" s="987"/>
      <c r="V55" s="987"/>
      <c r="W55" s="987"/>
      <c r="X55" s="1136"/>
      <c r="Y55" s="987"/>
      <c r="Z55" s="987"/>
      <c r="AA55" s="987"/>
      <c r="AB55" s="1136"/>
      <c r="AC55" s="989"/>
      <c r="AD55" s="834"/>
      <c r="AE55" s="987"/>
      <c r="AF55" s="990"/>
      <c r="AG55" s="987"/>
      <c r="AH55" s="987"/>
      <c r="AI55" s="987"/>
      <c r="AJ55" s="1136"/>
      <c r="AK55" s="987"/>
      <c r="AL55" s="987"/>
      <c r="AM55" s="987"/>
      <c r="AN55" s="1136"/>
      <c r="AO55" s="989"/>
      <c r="AP55" s="862"/>
      <c r="AQ55" s="862"/>
      <c r="AR55" s="1146"/>
      <c r="AS55" s="1150"/>
      <c r="AT55" s="1150"/>
      <c r="AU55" s="1150"/>
      <c r="AV55" s="1148"/>
      <c r="AW55" s="1150"/>
      <c r="AX55" s="1150"/>
      <c r="AY55" s="1150"/>
      <c r="AZ55" s="1148"/>
      <c r="BA55" s="1149"/>
      <c r="BB55" s="862"/>
      <c r="BC55" s="862"/>
      <c r="BD55" s="1146"/>
      <c r="BE55" s="1150"/>
      <c r="BF55" s="1150"/>
      <c r="BG55" s="1150"/>
      <c r="BH55" s="1148"/>
      <c r="BI55" s="1150"/>
      <c r="BJ55" s="1150"/>
      <c r="BK55" s="1150"/>
      <c r="BL55" s="1148"/>
      <c r="BM55" s="1149"/>
      <c r="BN55" s="862"/>
      <c r="BO55" s="862"/>
      <c r="BP55" s="1146"/>
      <c r="BQ55" s="1150"/>
      <c r="BR55" s="1150"/>
      <c r="BS55" s="1150"/>
      <c r="BT55" s="1148"/>
      <c r="BU55" s="1150"/>
      <c r="BV55" s="1150"/>
      <c r="BW55" s="1150"/>
      <c r="BX55" s="1148"/>
      <c r="BY55" s="1149"/>
      <c r="BZ55" s="862"/>
      <c r="CA55" s="862"/>
      <c r="CB55" s="1146"/>
      <c r="CC55" s="1150"/>
      <c r="CD55" s="1150"/>
      <c r="CE55" s="1150"/>
      <c r="CF55" s="1148"/>
      <c r="CG55" s="1150"/>
      <c r="CH55" s="1150"/>
      <c r="CI55" s="1150"/>
      <c r="CJ55" s="1148"/>
      <c r="CK55" s="1149"/>
      <c r="CL55" s="862"/>
      <c r="CM55" s="862"/>
      <c r="CN55" s="1146"/>
      <c r="CO55" s="1150"/>
      <c r="CP55" s="1150"/>
      <c r="CQ55" s="1150"/>
      <c r="CR55" s="1148"/>
      <c r="CS55" s="1150"/>
      <c r="CT55" s="1150"/>
      <c r="CU55" s="1150"/>
      <c r="CV55" s="1148"/>
      <c r="CW55" s="1149"/>
    </row>
    <row r="56" spans="1:101" ht="21" customHeight="1">
      <c r="A56" s="853">
        <v>12</v>
      </c>
      <c r="B56" s="1207"/>
      <c r="C56" s="634"/>
      <c r="D56" s="148" t="s">
        <v>556</v>
      </c>
      <c r="E56" s="415"/>
      <c r="F56" s="1142"/>
      <c r="G56" s="1142"/>
      <c r="H56" s="990"/>
      <c r="I56" s="987"/>
      <c r="J56" s="987"/>
      <c r="K56" s="987"/>
      <c r="L56" s="1136"/>
      <c r="M56" s="987"/>
      <c r="N56" s="987"/>
      <c r="O56" s="987"/>
      <c r="P56" s="1136"/>
      <c r="Q56" s="989"/>
      <c r="R56" s="834"/>
      <c r="S56" s="987"/>
      <c r="T56" s="990"/>
      <c r="U56" s="987"/>
      <c r="V56" s="987"/>
      <c r="W56" s="987"/>
      <c r="X56" s="1136"/>
      <c r="Y56" s="987"/>
      <c r="Z56" s="987"/>
      <c r="AA56" s="987"/>
      <c r="AB56" s="1136"/>
      <c r="AC56" s="989"/>
      <c r="AD56" s="834"/>
      <c r="AE56" s="987"/>
      <c r="AF56" s="990"/>
      <c r="AG56" s="987"/>
      <c r="AH56" s="987"/>
      <c r="AI56" s="987"/>
      <c r="AJ56" s="1136"/>
      <c r="AK56" s="987"/>
      <c r="AL56" s="987"/>
      <c r="AM56" s="987"/>
      <c r="AN56" s="1136"/>
      <c r="AO56" s="989"/>
      <c r="AP56" s="862"/>
      <c r="AQ56" s="862"/>
      <c r="AR56" s="1146"/>
      <c r="AS56" s="1147"/>
      <c r="AT56" s="1147"/>
      <c r="AU56" s="1147"/>
      <c r="AV56" s="1148"/>
      <c r="AW56" s="1147"/>
      <c r="AX56" s="1147"/>
      <c r="AY56" s="1147"/>
      <c r="AZ56" s="1148"/>
      <c r="BA56" s="1149"/>
      <c r="BB56" s="862"/>
      <c r="BC56" s="862"/>
      <c r="BD56" s="1146"/>
      <c r="BE56" s="1147"/>
      <c r="BF56" s="1147"/>
      <c r="BG56" s="1147"/>
      <c r="BH56" s="1148"/>
      <c r="BI56" s="1147"/>
      <c r="BJ56" s="1147"/>
      <c r="BK56" s="1147"/>
      <c r="BL56" s="1148"/>
      <c r="BM56" s="1149"/>
      <c r="BN56" s="862"/>
      <c r="BO56" s="862"/>
      <c r="BP56" s="1146"/>
      <c r="BQ56" s="1147"/>
      <c r="BR56" s="1147"/>
      <c r="BS56" s="1147"/>
      <c r="BT56" s="1148"/>
      <c r="BU56" s="1147"/>
      <c r="BV56" s="1147"/>
      <c r="BW56" s="1147"/>
      <c r="BX56" s="1148"/>
      <c r="BY56" s="1149"/>
      <c r="BZ56" s="862"/>
      <c r="CA56" s="862"/>
      <c r="CB56" s="1146"/>
      <c r="CC56" s="1147"/>
      <c r="CD56" s="1147"/>
      <c r="CE56" s="1147"/>
      <c r="CF56" s="1148"/>
      <c r="CG56" s="1147"/>
      <c r="CH56" s="1147"/>
      <c r="CI56" s="1147"/>
      <c r="CJ56" s="1148"/>
      <c r="CK56" s="1149"/>
      <c r="CL56" s="862"/>
      <c r="CM56" s="862"/>
      <c r="CN56" s="1146"/>
      <c r="CO56" s="1147"/>
      <c r="CP56" s="1147"/>
      <c r="CQ56" s="1147"/>
      <c r="CR56" s="1148"/>
      <c r="CS56" s="1147"/>
      <c r="CT56" s="1147"/>
      <c r="CU56" s="1147"/>
      <c r="CV56" s="1148"/>
      <c r="CW56" s="1149"/>
    </row>
    <row r="57" spans="1:101" ht="21" customHeight="1" thickBot="1">
      <c r="A57" s="853">
        <v>12</v>
      </c>
      <c r="B57" s="1208"/>
      <c r="C57" s="1209"/>
      <c r="D57" s="1210" t="s">
        <v>718</v>
      </c>
      <c r="E57" s="416"/>
      <c r="F57" s="412"/>
      <c r="G57" s="991"/>
      <c r="H57" s="992"/>
      <c r="I57" s="991"/>
      <c r="J57" s="991"/>
      <c r="K57" s="991"/>
      <c r="L57" s="991"/>
      <c r="M57" s="991"/>
      <c r="N57" s="991"/>
      <c r="O57" s="991"/>
      <c r="P57" s="991"/>
      <c r="Q57" s="1029"/>
      <c r="R57" s="413"/>
      <c r="S57" s="991"/>
      <c r="T57" s="992"/>
      <c r="U57" s="991"/>
      <c r="V57" s="991"/>
      <c r="W57" s="991"/>
      <c r="X57" s="991"/>
      <c r="Y57" s="991"/>
      <c r="Z57" s="991"/>
      <c r="AA57" s="991"/>
      <c r="AB57" s="991"/>
      <c r="AC57" s="1029"/>
      <c r="AD57" s="413"/>
      <c r="AE57" s="991"/>
      <c r="AF57" s="992"/>
      <c r="AG57" s="991"/>
      <c r="AH57" s="991"/>
      <c r="AI57" s="991"/>
      <c r="AJ57" s="991"/>
      <c r="AK57" s="991"/>
      <c r="AL57" s="991"/>
      <c r="AM57" s="991"/>
      <c r="AN57" s="991"/>
      <c r="AO57" s="1029"/>
      <c r="AP57" s="1151"/>
      <c r="AQ57" s="1152"/>
      <c r="AR57" s="1153"/>
      <c r="AS57" s="1154"/>
      <c r="AT57" s="1154"/>
      <c r="AU57" s="1154"/>
      <c r="AV57" s="1154"/>
      <c r="AW57" s="1154"/>
      <c r="AX57" s="1154"/>
      <c r="AY57" s="1154"/>
      <c r="AZ57" s="1154"/>
      <c r="BA57" s="1155"/>
      <c r="BB57" s="1156"/>
      <c r="BC57" s="1152"/>
      <c r="BD57" s="1153"/>
      <c r="BE57" s="1154"/>
      <c r="BF57" s="1154"/>
      <c r="BG57" s="1154"/>
      <c r="BH57" s="1154"/>
      <c r="BI57" s="1154"/>
      <c r="BJ57" s="1154"/>
      <c r="BK57" s="1154"/>
      <c r="BL57" s="1154"/>
      <c r="BM57" s="1155"/>
      <c r="BN57" s="1156"/>
      <c r="BO57" s="1152"/>
      <c r="BP57" s="1153"/>
      <c r="BQ57" s="1154"/>
      <c r="BR57" s="1154"/>
      <c r="BS57" s="1154"/>
      <c r="BT57" s="1154"/>
      <c r="BU57" s="1154"/>
      <c r="BV57" s="1154"/>
      <c r="BW57" s="1154"/>
      <c r="BX57" s="1154"/>
      <c r="BY57" s="1155"/>
      <c r="BZ57" s="1156"/>
      <c r="CA57" s="1152"/>
      <c r="CB57" s="1153"/>
      <c r="CC57" s="1154"/>
      <c r="CD57" s="1154"/>
      <c r="CE57" s="1154"/>
      <c r="CF57" s="1154"/>
      <c r="CG57" s="1154"/>
      <c r="CH57" s="1154"/>
      <c r="CI57" s="1154"/>
      <c r="CJ57" s="1154"/>
      <c r="CK57" s="1155"/>
      <c r="CL57" s="1156"/>
      <c r="CM57" s="1152"/>
      <c r="CN57" s="1153"/>
      <c r="CO57" s="1154"/>
      <c r="CP57" s="1154"/>
      <c r="CQ57" s="1154"/>
      <c r="CR57" s="1154"/>
      <c r="CS57" s="1154"/>
      <c r="CT57" s="1154"/>
      <c r="CU57" s="1154"/>
      <c r="CV57" s="1154"/>
      <c r="CW57" s="1155"/>
    </row>
    <row r="58" spans="1:101" ht="21" customHeight="1">
      <c r="A58" s="853">
        <v>13</v>
      </c>
      <c r="B58" s="1206"/>
      <c r="C58" s="633" t="s">
        <v>782</v>
      </c>
      <c r="D58" s="147" t="s">
        <v>772</v>
      </c>
      <c r="E58" s="415"/>
      <c r="F58" s="1142"/>
      <c r="G58" s="1142"/>
      <c r="H58" s="990"/>
      <c r="I58" s="987"/>
      <c r="J58" s="987"/>
      <c r="K58" s="987"/>
      <c r="L58" s="1136"/>
      <c r="M58" s="987"/>
      <c r="N58" s="987"/>
      <c r="O58" s="987"/>
      <c r="P58" s="1136"/>
      <c r="Q58" s="989"/>
      <c r="R58" s="863"/>
      <c r="S58" s="987"/>
      <c r="T58" s="988"/>
      <c r="U58" s="987"/>
      <c r="V58" s="987"/>
      <c r="W58" s="987"/>
      <c r="X58" s="1136"/>
      <c r="Y58" s="987"/>
      <c r="Z58" s="987"/>
      <c r="AA58" s="987"/>
      <c r="AB58" s="1136"/>
      <c r="AC58" s="1030"/>
      <c r="AD58" s="863"/>
      <c r="AE58" s="987"/>
      <c r="AF58" s="988"/>
      <c r="AG58" s="987"/>
      <c r="AH58" s="987"/>
      <c r="AI58" s="987"/>
      <c r="AJ58" s="1136"/>
      <c r="AK58" s="987"/>
      <c r="AL58" s="987"/>
      <c r="AM58" s="987"/>
      <c r="AN58" s="1136"/>
      <c r="AO58" s="1030"/>
      <c r="AP58" s="862"/>
      <c r="AQ58" s="862"/>
      <c r="AR58" s="1146"/>
      <c r="AS58" s="1147"/>
      <c r="AT58" s="1147"/>
      <c r="AU58" s="1147"/>
      <c r="AV58" s="1148"/>
      <c r="AW58" s="1147"/>
      <c r="AX58" s="1147"/>
      <c r="AY58" s="1147"/>
      <c r="AZ58" s="1148"/>
      <c r="BA58" s="1149"/>
      <c r="BB58" s="862"/>
      <c r="BC58" s="862"/>
      <c r="BD58" s="1146"/>
      <c r="BE58" s="1147"/>
      <c r="BF58" s="1147"/>
      <c r="BG58" s="1147"/>
      <c r="BH58" s="1148"/>
      <c r="BI58" s="1147"/>
      <c r="BJ58" s="1147"/>
      <c r="BK58" s="1147"/>
      <c r="BL58" s="1148"/>
      <c r="BM58" s="1149"/>
      <c r="BN58" s="862"/>
      <c r="BO58" s="862"/>
      <c r="BP58" s="1146"/>
      <c r="BQ58" s="1147"/>
      <c r="BR58" s="1147"/>
      <c r="BS58" s="1147"/>
      <c r="BT58" s="1148"/>
      <c r="BU58" s="1147"/>
      <c r="BV58" s="1147"/>
      <c r="BW58" s="1147"/>
      <c r="BX58" s="1148"/>
      <c r="BY58" s="1149"/>
      <c r="BZ58" s="862"/>
      <c r="CA58" s="862"/>
      <c r="CB58" s="1146"/>
      <c r="CC58" s="1147"/>
      <c r="CD58" s="1147"/>
      <c r="CE58" s="1147"/>
      <c r="CF58" s="1148"/>
      <c r="CG58" s="1147"/>
      <c r="CH58" s="1147"/>
      <c r="CI58" s="1147"/>
      <c r="CJ58" s="1148"/>
      <c r="CK58" s="1149"/>
      <c r="CL58" s="862"/>
      <c r="CM58" s="862"/>
      <c r="CN58" s="1146"/>
      <c r="CO58" s="1147"/>
      <c r="CP58" s="1147"/>
      <c r="CQ58" s="1147"/>
      <c r="CR58" s="1148"/>
      <c r="CS58" s="1147"/>
      <c r="CT58" s="1147"/>
      <c r="CU58" s="1147"/>
      <c r="CV58" s="1148"/>
      <c r="CW58" s="1149"/>
    </row>
    <row r="59" spans="1:101" ht="21" customHeight="1">
      <c r="A59" s="853">
        <v>13</v>
      </c>
      <c r="B59" s="1207"/>
      <c r="C59" s="634"/>
      <c r="D59" s="148" t="s">
        <v>555</v>
      </c>
      <c r="E59" s="415"/>
      <c r="F59" s="1142"/>
      <c r="G59" s="1142"/>
      <c r="H59" s="990"/>
      <c r="I59" s="987"/>
      <c r="J59" s="987"/>
      <c r="K59" s="987"/>
      <c r="L59" s="1136"/>
      <c r="M59" s="987"/>
      <c r="N59" s="987"/>
      <c r="O59" s="987"/>
      <c r="P59" s="1136"/>
      <c r="Q59" s="989"/>
      <c r="R59" s="834"/>
      <c r="S59" s="987"/>
      <c r="T59" s="990"/>
      <c r="U59" s="987"/>
      <c r="V59" s="987"/>
      <c r="W59" s="987"/>
      <c r="X59" s="1136"/>
      <c r="Y59" s="987"/>
      <c r="Z59" s="987"/>
      <c r="AA59" s="987"/>
      <c r="AB59" s="1136"/>
      <c r="AC59" s="989"/>
      <c r="AD59" s="834"/>
      <c r="AE59" s="987"/>
      <c r="AF59" s="990"/>
      <c r="AG59" s="987"/>
      <c r="AH59" s="987"/>
      <c r="AI59" s="987"/>
      <c r="AJ59" s="1136"/>
      <c r="AK59" s="987"/>
      <c r="AL59" s="987"/>
      <c r="AM59" s="987"/>
      <c r="AN59" s="1136"/>
      <c r="AO59" s="989"/>
      <c r="AP59" s="862"/>
      <c r="AQ59" s="862"/>
      <c r="AR59" s="1146"/>
      <c r="AS59" s="1150"/>
      <c r="AT59" s="1150"/>
      <c r="AU59" s="1150"/>
      <c r="AV59" s="1148"/>
      <c r="AW59" s="1150"/>
      <c r="AX59" s="1150"/>
      <c r="AY59" s="1150"/>
      <c r="AZ59" s="1148"/>
      <c r="BA59" s="1149"/>
      <c r="BB59" s="862"/>
      <c r="BC59" s="862"/>
      <c r="BD59" s="1146"/>
      <c r="BE59" s="1150"/>
      <c r="BF59" s="1150"/>
      <c r="BG59" s="1150"/>
      <c r="BH59" s="1148"/>
      <c r="BI59" s="1150"/>
      <c r="BJ59" s="1150"/>
      <c r="BK59" s="1150"/>
      <c r="BL59" s="1148"/>
      <c r="BM59" s="1149"/>
      <c r="BN59" s="862"/>
      <c r="BO59" s="862"/>
      <c r="BP59" s="1146"/>
      <c r="BQ59" s="1150"/>
      <c r="BR59" s="1150"/>
      <c r="BS59" s="1150"/>
      <c r="BT59" s="1148"/>
      <c r="BU59" s="1150"/>
      <c r="BV59" s="1150"/>
      <c r="BW59" s="1150"/>
      <c r="BX59" s="1148"/>
      <c r="BY59" s="1149"/>
      <c r="BZ59" s="862"/>
      <c r="CA59" s="862"/>
      <c r="CB59" s="1146"/>
      <c r="CC59" s="1150"/>
      <c r="CD59" s="1150"/>
      <c r="CE59" s="1150"/>
      <c r="CF59" s="1148"/>
      <c r="CG59" s="1150"/>
      <c r="CH59" s="1150"/>
      <c r="CI59" s="1150"/>
      <c r="CJ59" s="1148"/>
      <c r="CK59" s="1149"/>
      <c r="CL59" s="862"/>
      <c r="CM59" s="862"/>
      <c r="CN59" s="1146"/>
      <c r="CO59" s="1150"/>
      <c r="CP59" s="1150"/>
      <c r="CQ59" s="1150"/>
      <c r="CR59" s="1148"/>
      <c r="CS59" s="1150"/>
      <c r="CT59" s="1150"/>
      <c r="CU59" s="1150"/>
      <c r="CV59" s="1148"/>
      <c r="CW59" s="1149"/>
    </row>
    <row r="60" spans="1:101" ht="21" customHeight="1">
      <c r="A60" s="853">
        <v>13</v>
      </c>
      <c r="B60" s="1207"/>
      <c r="C60" s="634"/>
      <c r="D60" s="148" t="s">
        <v>556</v>
      </c>
      <c r="E60" s="415"/>
      <c r="F60" s="1142"/>
      <c r="G60" s="1142"/>
      <c r="H60" s="990"/>
      <c r="I60" s="987"/>
      <c r="J60" s="987"/>
      <c r="K60" s="987"/>
      <c r="L60" s="1136"/>
      <c r="M60" s="987"/>
      <c r="N60" s="987"/>
      <c r="O60" s="987"/>
      <c r="P60" s="1136"/>
      <c r="Q60" s="989"/>
      <c r="R60" s="834"/>
      <c r="S60" s="987"/>
      <c r="T60" s="990"/>
      <c r="U60" s="987"/>
      <c r="V60" s="987"/>
      <c r="W60" s="987"/>
      <c r="X60" s="1136"/>
      <c r="Y60" s="987"/>
      <c r="Z60" s="987"/>
      <c r="AA60" s="987"/>
      <c r="AB60" s="1136"/>
      <c r="AC60" s="989"/>
      <c r="AD60" s="834"/>
      <c r="AE60" s="987"/>
      <c r="AF60" s="990"/>
      <c r="AG60" s="987"/>
      <c r="AH60" s="987"/>
      <c r="AI60" s="987"/>
      <c r="AJ60" s="1136"/>
      <c r="AK60" s="987"/>
      <c r="AL60" s="987"/>
      <c r="AM60" s="987"/>
      <c r="AN60" s="1136"/>
      <c r="AO60" s="989"/>
      <c r="AP60" s="862"/>
      <c r="AQ60" s="862"/>
      <c r="AR60" s="1146"/>
      <c r="AS60" s="1147"/>
      <c r="AT60" s="1147"/>
      <c r="AU60" s="1147"/>
      <c r="AV60" s="1148"/>
      <c r="AW60" s="1147"/>
      <c r="AX60" s="1147"/>
      <c r="AY60" s="1147"/>
      <c r="AZ60" s="1148"/>
      <c r="BA60" s="1149"/>
      <c r="BB60" s="862"/>
      <c r="BC60" s="862"/>
      <c r="BD60" s="1146"/>
      <c r="BE60" s="1147"/>
      <c r="BF60" s="1147"/>
      <c r="BG60" s="1147"/>
      <c r="BH60" s="1148"/>
      <c r="BI60" s="1147"/>
      <c r="BJ60" s="1147"/>
      <c r="BK60" s="1147"/>
      <c r="BL60" s="1148"/>
      <c r="BM60" s="1149"/>
      <c r="BN60" s="862"/>
      <c r="BO60" s="862"/>
      <c r="BP60" s="1146"/>
      <c r="BQ60" s="1147"/>
      <c r="BR60" s="1147"/>
      <c r="BS60" s="1147"/>
      <c r="BT60" s="1148"/>
      <c r="BU60" s="1147"/>
      <c r="BV60" s="1147"/>
      <c r="BW60" s="1147"/>
      <c r="BX60" s="1148"/>
      <c r="BY60" s="1149"/>
      <c r="BZ60" s="862"/>
      <c r="CA60" s="862"/>
      <c r="CB60" s="1146"/>
      <c r="CC60" s="1147"/>
      <c r="CD60" s="1147"/>
      <c r="CE60" s="1147"/>
      <c r="CF60" s="1148"/>
      <c r="CG60" s="1147"/>
      <c r="CH60" s="1147"/>
      <c r="CI60" s="1147"/>
      <c r="CJ60" s="1148"/>
      <c r="CK60" s="1149"/>
      <c r="CL60" s="862"/>
      <c r="CM60" s="862"/>
      <c r="CN60" s="1146"/>
      <c r="CO60" s="1147"/>
      <c r="CP60" s="1147"/>
      <c r="CQ60" s="1147"/>
      <c r="CR60" s="1148"/>
      <c r="CS60" s="1147"/>
      <c r="CT60" s="1147"/>
      <c r="CU60" s="1147"/>
      <c r="CV60" s="1148"/>
      <c r="CW60" s="1149"/>
    </row>
    <row r="61" spans="1:101" ht="21" customHeight="1" thickBot="1">
      <c r="A61" s="853">
        <v>13</v>
      </c>
      <c r="B61" s="1208"/>
      <c r="C61" s="1209"/>
      <c r="D61" s="1210" t="s">
        <v>718</v>
      </c>
      <c r="E61" s="416"/>
      <c r="F61" s="412"/>
      <c r="G61" s="991"/>
      <c r="H61" s="992"/>
      <c r="I61" s="991"/>
      <c r="J61" s="991"/>
      <c r="K61" s="991"/>
      <c r="L61" s="991"/>
      <c r="M61" s="991"/>
      <c r="N61" s="991"/>
      <c r="O61" s="991"/>
      <c r="P61" s="991"/>
      <c r="Q61" s="1029"/>
      <c r="R61" s="413"/>
      <c r="S61" s="991"/>
      <c r="T61" s="992"/>
      <c r="U61" s="991"/>
      <c r="V61" s="991"/>
      <c r="W61" s="991"/>
      <c r="X61" s="991"/>
      <c r="Y61" s="991"/>
      <c r="Z61" s="991"/>
      <c r="AA61" s="991"/>
      <c r="AB61" s="991"/>
      <c r="AC61" s="1029"/>
      <c r="AD61" s="413"/>
      <c r="AE61" s="991"/>
      <c r="AF61" s="992"/>
      <c r="AG61" s="991"/>
      <c r="AH61" s="991"/>
      <c r="AI61" s="991"/>
      <c r="AJ61" s="991"/>
      <c r="AK61" s="991"/>
      <c r="AL61" s="991"/>
      <c r="AM61" s="991"/>
      <c r="AN61" s="991"/>
      <c r="AO61" s="1029"/>
      <c r="AP61" s="1151"/>
      <c r="AQ61" s="1152"/>
      <c r="AR61" s="1153"/>
      <c r="AS61" s="1154"/>
      <c r="AT61" s="1154"/>
      <c r="AU61" s="1154"/>
      <c r="AV61" s="1154"/>
      <c r="AW61" s="1154"/>
      <c r="AX61" s="1154"/>
      <c r="AY61" s="1154"/>
      <c r="AZ61" s="1154"/>
      <c r="BA61" s="1155"/>
      <c r="BB61" s="1156"/>
      <c r="BC61" s="1152"/>
      <c r="BD61" s="1153"/>
      <c r="BE61" s="1154"/>
      <c r="BF61" s="1154"/>
      <c r="BG61" s="1154"/>
      <c r="BH61" s="1154"/>
      <c r="BI61" s="1154"/>
      <c r="BJ61" s="1154"/>
      <c r="BK61" s="1154"/>
      <c r="BL61" s="1154"/>
      <c r="BM61" s="1155"/>
      <c r="BN61" s="1156"/>
      <c r="BO61" s="1152"/>
      <c r="BP61" s="1153"/>
      <c r="BQ61" s="1154"/>
      <c r="BR61" s="1154"/>
      <c r="BS61" s="1154"/>
      <c r="BT61" s="1154"/>
      <c r="BU61" s="1154"/>
      <c r="BV61" s="1154"/>
      <c r="BW61" s="1154"/>
      <c r="BX61" s="1154"/>
      <c r="BY61" s="1155"/>
      <c r="BZ61" s="1156"/>
      <c r="CA61" s="1152"/>
      <c r="CB61" s="1153"/>
      <c r="CC61" s="1154"/>
      <c r="CD61" s="1154"/>
      <c r="CE61" s="1154"/>
      <c r="CF61" s="1154"/>
      <c r="CG61" s="1154"/>
      <c r="CH61" s="1154"/>
      <c r="CI61" s="1154"/>
      <c r="CJ61" s="1154"/>
      <c r="CK61" s="1155"/>
      <c r="CL61" s="1156"/>
      <c r="CM61" s="1152"/>
      <c r="CN61" s="1153"/>
      <c r="CO61" s="1154"/>
      <c r="CP61" s="1154"/>
      <c r="CQ61" s="1154"/>
      <c r="CR61" s="1154"/>
      <c r="CS61" s="1154"/>
      <c r="CT61" s="1154"/>
      <c r="CU61" s="1154"/>
      <c r="CV61" s="1154"/>
      <c r="CW61" s="1155"/>
    </row>
    <row r="62" spans="1:101" ht="21" customHeight="1">
      <c r="A62" s="853">
        <v>14</v>
      </c>
      <c r="B62" s="1206"/>
      <c r="C62" s="633" t="s">
        <v>783</v>
      </c>
      <c r="D62" s="147" t="s">
        <v>772</v>
      </c>
      <c r="E62" s="415"/>
      <c r="F62" s="1142"/>
      <c r="G62" s="1142"/>
      <c r="H62" s="990"/>
      <c r="I62" s="987"/>
      <c r="J62" s="987"/>
      <c r="K62" s="987"/>
      <c r="L62" s="1136"/>
      <c r="M62" s="987"/>
      <c r="N62" s="987"/>
      <c r="O62" s="987"/>
      <c r="P62" s="1136"/>
      <c r="Q62" s="989"/>
      <c r="R62" s="863"/>
      <c r="S62" s="987"/>
      <c r="T62" s="988"/>
      <c r="U62" s="987"/>
      <c r="V62" s="987"/>
      <c r="W62" s="987"/>
      <c r="X62" s="1136"/>
      <c r="Y62" s="987"/>
      <c r="Z62" s="987"/>
      <c r="AA62" s="987"/>
      <c r="AB62" s="1136"/>
      <c r="AC62" s="1030"/>
      <c r="AD62" s="863"/>
      <c r="AE62" s="987"/>
      <c r="AF62" s="988"/>
      <c r="AG62" s="987"/>
      <c r="AH62" s="987"/>
      <c r="AI62" s="987"/>
      <c r="AJ62" s="1136"/>
      <c r="AK62" s="987"/>
      <c r="AL62" s="987"/>
      <c r="AM62" s="987"/>
      <c r="AN62" s="1136"/>
      <c r="AO62" s="1030"/>
      <c r="AP62" s="862"/>
      <c r="AQ62" s="862"/>
      <c r="AR62" s="1146"/>
      <c r="AS62" s="1147"/>
      <c r="AT62" s="1147"/>
      <c r="AU62" s="1147"/>
      <c r="AV62" s="1148"/>
      <c r="AW62" s="1147"/>
      <c r="AX62" s="1147"/>
      <c r="AY62" s="1147"/>
      <c r="AZ62" s="1148"/>
      <c r="BA62" s="1149"/>
      <c r="BB62" s="862"/>
      <c r="BC62" s="862"/>
      <c r="BD62" s="1146"/>
      <c r="BE62" s="1147"/>
      <c r="BF62" s="1147"/>
      <c r="BG62" s="1147"/>
      <c r="BH62" s="1148"/>
      <c r="BI62" s="1147"/>
      <c r="BJ62" s="1147"/>
      <c r="BK62" s="1147"/>
      <c r="BL62" s="1148"/>
      <c r="BM62" s="1149"/>
      <c r="BN62" s="862"/>
      <c r="BO62" s="862"/>
      <c r="BP62" s="1146"/>
      <c r="BQ62" s="1147"/>
      <c r="BR62" s="1147"/>
      <c r="BS62" s="1147"/>
      <c r="BT62" s="1148"/>
      <c r="BU62" s="1147"/>
      <c r="BV62" s="1147"/>
      <c r="BW62" s="1147"/>
      <c r="BX62" s="1148"/>
      <c r="BY62" s="1149"/>
      <c r="BZ62" s="862"/>
      <c r="CA62" s="862"/>
      <c r="CB62" s="1146"/>
      <c r="CC62" s="1147"/>
      <c r="CD62" s="1147"/>
      <c r="CE62" s="1147"/>
      <c r="CF62" s="1148"/>
      <c r="CG62" s="1147"/>
      <c r="CH62" s="1147"/>
      <c r="CI62" s="1147"/>
      <c r="CJ62" s="1148"/>
      <c r="CK62" s="1149"/>
      <c r="CL62" s="862"/>
      <c r="CM62" s="862"/>
      <c r="CN62" s="1146"/>
      <c r="CO62" s="1147"/>
      <c r="CP62" s="1147"/>
      <c r="CQ62" s="1147"/>
      <c r="CR62" s="1148"/>
      <c r="CS62" s="1147"/>
      <c r="CT62" s="1147"/>
      <c r="CU62" s="1147"/>
      <c r="CV62" s="1148"/>
      <c r="CW62" s="1149"/>
    </row>
    <row r="63" spans="1:101" ht="21" customHeight="1">
      <c r="A63" s="853">
        <v>14</v>
      </c>
      <c r="B63" s="1207"/>
      <c r="C63" s="634"/>
      <c r="D63" s="148" t="s">
        <v>555</v>
      </c>
      <c r="E63" s="415"/>
      <c r="F63" s="1142"/>
      <c r="G63" s="1142"/>
      <c r="H63" s="990"/>
      <c r="I63" s="987"/>
      <c r="J63" s="987"/>
      <c r="K63" s="987"/>
      <c r="L63" s="1136"/>
      <c r="M63" s="987"/>
      <c r="N63" s="987"/>
      <c r="O63" s="987"/>
      <c r="P63" s="1136"/>
      <c r="Q63" s="989"/>
      <c r="R63" s="834"/>
      <c r="S63" s="987"/>
      <c r="T63" s="990"/>
      <c r="U63" s="987"/>
      <c r="V63" s="987"/>
      <c r="W63" s="987"/>
      <c r="X63" s="1136"/>
      <c r="Y63" s="987"/>
      <c r="Z63" s="987"/>
      <c r="AA63" s="987"/>
      <c r="AB63" s="1136"/>
      <c r="AC63" s="989"/>
      <c r="AD63" s="834"/>
      <c r="AE63" s="987"/>
      <c r="AF63" s="990"/>
      <c r="AG63" s="987"/>
      <c r="AH63" s="987"/>
      <c r="AI63" s="987"/>
      <c r="AJ63" s="1136"/>
      <c r="AK63" s="987"/>
      <c r="AL63" s="987"/>
      <c r="AM63" s="987"/>
      <c r="AN63" s="1136"/>
      <c r="AO63" s="989"/>
      <c r="AP63" s="862"/>
      <c r="AQ63" s="862"/>
      <c r="AR63" s="1146"/>
      <c r="AS63" s="1150"/>
      <c r="AT63" s="1150"/>
      <c r="AU63" s="1150"/>
      <c r="AV63" s="1148"/>
      <c r="AW63" s="1150"/>
      <c r="AX63" s="1150"/>
      <c r="AY63" s="1150"/>
      <c r="AZ63" s="1148"/>
      <c r="BA63" s="1149"/>
      <c r="BB63" s="862"/>
      <c r="BC63" s="862"/>
      <c r="BD63" s="1146"/>
      <c r="BE63" s="1150"/>
      <c r="BF63" s="1150"/>
      <c r="BG63" s="1150"/>
      <c r="BH63" s="1148"/>
      <c r="BI63" s="1150"/>
      <c r="BJ63" s="1150"/>
      <c r="BK63" s="1150"/>
      <c r="BL63" s="1148"/>
      <c r="BM63" s="1149"/>
      <c r="BN63" s="862"/>
      <c r="BO63" s="862"/>
      <c r="BP63" s="1146"/>
      <c r="BQ63" s="1150"/>
      <c r="BR63" s="1150"/>
      <c r="BS63" s="1150"/>
      <c r="BT63" s="1148"/>
      <c r="BU63" s="1150"/>
      <c r="BV63" s="1150"/>
      <c r="BW63" s="1150"/>
      <c r="BX63" s="1148"/>
      <c r="BY63" s="1149"/>
      <c r="BZ63" s="862"/>
      <c r="CA63" s="862"/>
      <c r="CB63" s="1146"/>
      <c r="CC63" s="1150"/>
      <c r="CD63" s="1150"/>
      <c r="CE63" s="1150"/>
      <c r="CF63" s="1148"/>
      <c r="CG63" s="1150"/>
      <c r="CH63" s="1150"/>
      <c r="CI63" s="1150"/>
      <c r="CJ63" s="1148"/>
      <c r="CK63" s="1149"/>
      <c r="CL63" s="862"/>
      <c r="CM63" s="862"/>
      <c r="CN63" s="1146"/>
      <c r="CO63" s="1150"/>
      <c r="CP63" s="1150"/>
      <c r="CQ63" s="1150"/>
      <c r="CR63" s="1148"/>
      <c r="CS63" s="1150"/>
      <c r="CT63" s="1150"/>
      <c r="CU63" s="1150"/>
      <c r="CV63" s="1148"/>
      <c r="CW63" s="1149"/>
    </row>
    <row r="64" spans="1:101" ht="21" customHeight="1">
      <c r="A64" s="853">
        <v>14</v>
      </c>
      <c r="B64" s="1207"/>
      <c r="C64" s="634"/>
      <c r="D64" s="148" t="s">
        <v>556</v>
      </c>
      <c r="E64" s="415"/>
      <c r="F64" s="1142"/>
      <c r="G64" s="1142"/>
      <c r="H64" s="990"/>
      <c r="I64" s="987"/>
      <c r="J64" s="987"/>
      <c r="K64" s="987"/>
      <c r="L64" s="1136"/>
      <c r="M64" s="987"/>
      <c r="N64" s="987"/>
      <c r="O64" s="987"/>
      <c r="P64" s="1136"/>
      <c r="Q64" s="989"/>
      <c r="R64" s="834"/>
      <c r="S64" s="987"/>
      <c r="T64" s="990"/>
      <c r="U64" s="987"/>
      <c r="V64" s="987"/>
      <c r="W64" s="987"/>
      <c r="X64" s="1136"/>
      <c r="Y64" s="987"/>
      <c r="Z64" s="987"/>
      <c r="AA64" s="987"/>
      <c r="AB64" s="1136"/>
      <c r="AC64" s="989"/>
      <c r="AD64" s="834"/>
      <c r="AE64" s="987"/>
      <c r="AF64" s="990"/>
      <c r="AG64" s="987"/>
      <c r="AH64" s="987"/>
      <c r="AI64" s="987"/>
      <c r="AJ64" s="1136"/>
      <c r="AK64" s="987"/>
      <c r="AL64" s="987"/>
      <c r="AM64" s="987"/>
      <c r="AN64" s="1136"/>
      <c r="AO64" s="989"/>
      <c r="AP64" s="862"/>
      <c r="AQ64" s="862"/>
      <c r="AR64" s="1146"/>
      <c r="AS64" s="1147"/>
      <c r="AT64" s="1147"/>
      <c r="AU64" s="1147"/>
      <c r="AV64" s="1148"/>
      <c r="AW64" s="1147"/>
      <c r="AX64" s="1147"/>
      <c r="AY64" s="1147"/>
      <c r="AZ64" s="1148"/>
      <c r="BA64" s="1149"/>
      <c r="BB64" s="862"/>
      <c r="BC64" s="862"/>
      <c r="BD64" s="1146"/>
      <c r="BE64" s="1147"/>
      <c r="BF64" s="1147"/>
      <c r="BG64" s="1147"/>
      <c r="BH64" s="1148"/>
      <c r="BI64" s="1147"/>
      <c r="BJ64" s="1147"/>
      <c r="BK64" s="1147"/>
      <c r="BL64" s="1148"/>
      <c r="BM64" s="1149"/>
      <c r="BN64" s="862"/>
      <c r="BO64" s="862"/>
      <c r="BP64" s="1146"/>
      <c r="BQ64" s="1147"/>
      <c r="BR64" s="1147"/>
      <c r="BS64" s="1147"/>
      <c r="BT64" s="1148"/>
      <c r="BU64" s="1147"/>
      <c r="BV64" s="1147"/>
      <c r="BW64" s="1147"/>
      <c r="BX64" s="1148"/>
      <c r="BY64" s="1149"/>
      <c r="BZ64" s="862"/>
      <c r="CA64" s="862"/>
      <c r="CB64" s="1146"/>
      <c r="CC64" s="1147"/>
      <c r="CD64" s="1147"/>
      <c r="CE64" s="1147"/>
      <c r="CF64" s="1148"/>
      <c r="CG64" s="1147"/>
      <c r="CH64" s="1147"/>
      <c r="CI64" s="1147"/>
      <c r="CJ64" s="1148"/>
      <c r="CK64" s="1149"/>
      <c r="CL64" s="862"/>
      <c r="CM64" s="862"/>
      <c r="CN64" s="1146"/>
      <c r="CO64" s="1147"/>
      <c r="CP64" s="1147"/>
      <c r="CQ64" s="1147"/>
      <c r="CR64" s="1148"/>
      <c r="CS64" s="1147"/>
      <c r="CT64" s="1147"/>
      <c r="CU64" s="1147"/>
      <c r="CV64" s="1148"/>
      <c r="CW64" s="1149"/>
    </row>
    <row r="65" spans="1:101" ht="21" customHeight="1" thickBot="1">
      <c r="A65" s="853">
        <v>14</v>
      </c>
      <c r="B65" s="1208"/>
      <c r="C65" s="1209"/>
      <c r="D65" s="1210" t="s">
        <v>718</v>
      </c>
      <c r="E65" s="416"/>
      <c r="F65" s="412"/>
      <c r="G65" s="991"/>
      <c r="H65" s="992"/>
      <c r="I65" s="991"/>
      <c r="J65" s="991"/>
      <c r="K65" s="991"/>
      <c r="L65" s="991"/>
      <c r="M65" s="991"/>
      <c r="N65" s="991"/>
      <c r="O65" s="991"/>
      <c r="P65" s="991"/>
      <c r="Q65" s="1029"/>
      <c r="R65" s="413"/>
      <c r="S65" s="991"/>
      <c r="T65" s="992"/>
      <c r="U65" s="991"/>
      <c r="V65" s="991"/>
      <c r="W65" s="991"/>
      <c r="X65" s="991"/>
      <c r="Y65" s="991"/>
      <c r="Z65" s="991"/>
      <c r="AA65" s="991"/>
      <c r="AB65" s="991"/>
      <c r="AC65" s="1029"/>
      <c r="AD65" s="413"/>
      <c r="AE65" s="991"/>
      <c r="AF65" s="992"/>
      <c r="AG65" s="991"/>
      <c r="AH65" s="991"/>
      <c r="AI65" s="991"/>
      <c r="AJ65" s="991"/>
      <c r="AK65" s="991"/>
      <c r="AL65" s="991"/>
      <c r="AM65" s="991"/>
      <c r="AN65" s="991"/>
      <c r="AO65" s="1029"/>
      <c r="AP65" s="1151"/>
      <c r="AQ65" s="1152"/>
      <c r="AR65" s="1153"/>
      <c r="AS65" s="1154"/>
      <c r="AT65" s="1154"/>
      <c r="AU65" s="1154"/>
      <c r="AV65" s="1154"/>
      <c r="AW65" s="1154"/>
      <c r="AX65" s="1154"/>
      <c r="AY65" s="1154"/>
      <c r="AZ65" s="1154"/>
      <c r="BA65" s="1155"/>
      <c r="BB65" s="1156"/>
      <c r="BC65" s="1152"/>
      <c r="BD65" s="1153"/>
      <c r="BE65" s="1154"/>
      <c r="BF65" s="1154"/>
      <c r="BG65" s="1154"/>
      <c r="BH65" s="1154"/>
      <c r="BI65" s="1154"/>
      <c r="BJ65" s="1154"/>
      <c r="BK65" s="1154"/>
      <c r="BL65" s="1154"/>
      <c r="BM65" s="1155"/>
      <c r="BN65" s="1156"/>
      <c r="BO65" s="1152"/>
      <c r="BP65" s="1153"/>
      <c r="BQ65" s="1154"/>
      <c r="BR65" s="1154"/>
      <c r="BS65" s="1154"/>
      <c r="BT65" s="1154"/>
      <c r="BU65" s="1154"/>
      <c r="BV65" s="1154"/>
      <c r="BW65" s="1154"/>
      <c r="BX65" s="1154"/>
      <c r="BY65" s="1155"/>
      <c r="BZ65" s="1156"/>
      <c r="CA65" s="1152"/>
      <c r="CB65" s="1153"/>
      <c r="CC65" s="1154"/>
      <c r="CD65" s="1154"/>
      <c r="CE65" s="1154"/>
      <c r="CF65" s="1154"/>
      <c r="CG65" s="1154"/>
      <c r="CH65" s="1154"/>
      <c r="CI65" s="1154"/>
      <c r="CJ65" s="1154"/>
      <c r="CK65" s="1155"/>
      <c r="CL65" s="1156"/>
      <c r="CM65" s="1152"/>
      <c r="CN65" s="1153"/>
      <c r="CO65" s="1154"/>
      <c r="CP65" s="1154"/>
      <c r="CQ65" s="1154"/>
      <c r="CR65" s="1154"/>
      <c r="CS65" s="1154"/>
      <c r="CT65" s="1154"/>
      <c r="CU65" s="1154"/>
      <c r="CV65" s="1154"/>
      <c r="CW65" s="1155"/>
    </row>
    <row r="66" spans="1:101" ht="21" customHeight="1">
      <c r="A66" s="853">
        <v>15</v>
      </c>
      <c r="B66" s="1206"/>
      <c r="C66" s="633" t="s">
        <v>784</v>
      </c>
      <c r="D66" s="147" t="s">
        <v>772</v>
      </c>
      <c r="E66" s="415"/>
      <c r="F66" s="1142"/>
      <c r="G66" s="1142"/>
      <c r="H66" s="990"/>
      <c r="I66" s="987"/>
      <c r="J66" s="987"/>
      <c r="K66" s="987"/>
      <c r="L66" s="1136"/>
      <c r="M66" s="987"/>
      <c r="N66" s="987"/>
      <c r="O66" s="987"/>
      <c r="P66" s="1136"/>
      <c r="Q66" s="989"/>
      <c r="R66" s="863"/>
      <c r="S66" s="987"/>
      <c r="T66" s="988"/>
      <c r="U66" s="987"/>
      <c r="V66" s="987"/>
      <c r="W66" s="987"/>
      <c r="X66" s="1136"/>
      <c r="Y66" s="987"/>
      <c r="Z66" s="987"/>
      <c r="AA66" s="987"/>
      <c r="AB66" s="1136"/>
      <c r="AC66" s="1030"/>
      <c r="AD66" s="863"/>
      <c r="AE66" s="987"/>
      <c r="AF66" s="988"/>
      <c r="AG66" s="987"/>
      <c r="AH66" s="987"/>
      <c r="AI66" s="987"/>
      <c r="AJ66" s="1136"/>
      <c r="AK66" s="987"/>
      <c r="AL66" s="987"/>
      <c r="AM66" s="987"/>
      <c r="AN66" s="1136"/>
      <c r="AO66" s="1030"/>
      <c r="AP66" s="862"/>
      <c r="AQ66" s="862"/>
      <c r="AR66" s="1146"/>
      <c r="AS66" s="1147"/>
      <c r="AT66" s="1147"/>
      <c r="AU66" s="1147"/>
      <c r="AV66" s="1148"/>
      <c r="AW66" s="1147"/>
      <c r="AX66" s="1147"/>
      <c r="AY66" s="1147"/>
      <c r="AZ66" s="1148"/>
      <c r="BA66" s="1149"/>
      <c r="BB66" s="862"/>
      <c r="BC66" s="862"/>
      <c r="BD66" s="1146"/>
      <c r="BE66" s="1147"/>
      <c r="BF66" s="1147"/>
      <c r="BG66" s="1147"/>
      <c r="BH66" s="1148"/>
      <c r="BI66" s="1147"/>
      <c r="BJ66" s="1147"/>
      <c r="BK66" s="1147"/>
      <c r="BL66" s="1148"/>
      <c r="BM66" s="1149"/>
      <c r="BN66" s="862"/>
      <c r="BO66" s="862"/>
      <c r="BP66" s="1146"/>
      <c r="BQ66" s="1147"/>
      <c r="BR66" s="1147"/>
      <c r="BS66" s="1147"/>
      <c r="BT66" s="1148"/>
      <c r="BU66" s="1147"/>
      <c r="BV66" s="1147"/>
      <c r="BW66" s="1147"/>
      <c r="BX66" s="1148"/>
      <c r="BY66" s="1149"/>
      <c r="BZ66" s="862"/>
      <c r="CA66" s="862"/>
      <c r="CB66" s="1146"/>
      <c r="CC66" s="1147"/>
      <c r="CD66" s="1147"/>
      <c r="CE66" s="1147"/>
      <c r="CF66" s="1148"/>
      <c r="CG66" s="1147"/>
      <c r="CH66" s="1147"/>
      <c r="CI66" s="1147"/>
      <c r="CJ66" s="1148"/>
      <c r="CK66" s="1149"/>
      <c r="CL66" s="862"/>
      <c r="CM66" s="862"/>
      <c r="CN66" s="1146"/>
      <c r="CO66" s="1147"/>
      <c r="CP66" s="1147"/>
      <c r="CQ66" s="1147"/>
      <c r="CR66" s="1148"/>
      <c r="CS66" s="1147"/>
      <c r="CT66" s="1147"/>
      <c r="CU66" s="1147"/>
      <c r="CV66" s="1148"/>
      <c r="CW66" s="1149"/>
    </row>
    <row r="67" spans="1:101" ht="21" customHeight="1">
      <c r="A67" s="853">
        <v>15</v>
      </c>
      <c r="B67" s="1207"/>
      <c r="C67" s="634"/>
      <c r="D67" s="148" t="s">
        <v>555</v>
      </c>
      <c r="E67" s="415"/>
      <c r="F67" s="1142"/>
      <c r="G67" s="1142"/>
      <c r="H67" s="990"/>
      <c r="I67" s="987"/>
      <c r="J67" s="987"/>
      <c r="K67" s="987"/>
      <c r="L67" s="1136"/>
      <c r="M67" s="987"/>
      <c r="N67" s="987"/>
      <c r="O67" s="987"/>
      <c r="P67" s="1136"/>
      <c r="Q67" s="989"/>
      <c r="R67" s="834"/>
      <c r="S67" s="987"/>
      <c r="T67" s="990"/>
      <c r="U67" s="987"/>
      <c r="V67" s="987"/>
      <c r="W67" s="987"/>
      <c r="X67" s="1136"/>
      <c r="Y67" s="987"/>
      <c r="Z67" s="987"/>
      <c r="AA67" s="987"/>
      <c r="AB67" s="1136"/>
      <c r="AC67" s="989"/>
      <c r="AD67" s="834"/>
      <c r="AE67" s="987"/>
      <c r="AF67" s="990"/>
      <c r="AG67" s="987"/>
      <c r="AH67" s="987"/>
      <c r="AI67" s="987"/>
      <c r="AJ67" s="1136"/>
      <c r="AK67" s="987"/>
      <c r="AL67" s="987"/>
      <c r="AM67" s="987"/>
      <c r="AN67" s="1136"/>
      <c r="AO67" s="989"/>
      <c r="AP67" s="862"/>
      <c r="AQ67" s="862"/>
      <c r="AR67" s="1146"/>
      <c r="AS67" s="1150"/>
      <c r="AT67" s="1150"/>
      <c r="AU67" s="1150"/>
      <c r="AV67" s="1148"/>
      <c r="AW67" s="1150"/>
      <c r="AX67" s="1150"/>
      <c r="AY67" s="1150"/>
      <c r="AZ67" s="1148"/>
      <c r="BA67" s="1149"/>
      <c r="BB67" s="862"/>
      <c r="BC67" s="862"/>
      <c r="BD67" s="1146"/>
      <c r="BE67" s="1150"/>
      <c r="BF67" s="1150"/>
      <c r="BG67" s="1150"/>
      <c r="BH67" s="1148"/>
      <c r="BI67" s="1150"/>
      <c r="BJ67" s="1150"/>
      <c r="BK67" s="1150"/>
      <c r="BL67" s="1148"/>
      <c r="BM67" s="1149"/>
      <c r="BN67" s="862"/>
      <c r="BO67" s="862"/>
      <c r="BP67" s="1146"/>
      <c r="BQ67" s="1150"/>
      <c r="BR67" s="1150"/>
      <c r="BS67" s="1150"/>
      <c r="BT67" s="1148"/>
      <c r="BU67" s="1150"/>
      <c r="BV67" s="1150"/>
      <c r="BW67" s="1150"/>
      <c r="BX67" s="1148"/>
      <c r="BY67" s="1149"/>
      <c r="BZ67" s="862"/>
      <c r="CA67" s="862"/>
      <c r="CB67" s="1146"/>
      <c r="CC67" s="1150"/>
      <c r="CD67" s="1150"/>
      <c r="CE67" s="1150"/>
      <c r="CF67" s="1148"/>
      <c r="CG67" s="1150"/>
      <c r="CH67" s="1150"/>
      <c r="CI67" s="1150"/>
      <c r="CJ67" s="1148"/>
      <c r="CK67" s="1149"/>
      <c r="CL67" s="862"/>
      <c r="CM67" s="862"/>
      <c r="CN67" s="1146"/>
      <c r="CO67" s="1150"/>
      <c r="CP67" s="1150"/>
      <c r="CQ67" s="1150"/>
      <c r="CR67" s="1148"/>
      <c r="CS67" s="1150"/>
      <c r="CT67" s="1150"/>
      <c r="CU67" s="1150"/>
      <c r="CV67" s="1148"/>
      <c r="CW67" s="1149"/>
    </row>
    <row r="68" spans="1:101" ht="21" customHeight="1">
      <c r="A68" s="853">
        <v>15</v>
      </c>
      <c r="B68" s="1207"/>
      <c r="C68" s="634"/>
      <c r="D68" s="148" t="s">
        <v>556</v>
      </c>
      <c r="E68" s="415"/>
      <c r="F68" s="1142"/>
      <c r="G68" s="1142"/>
      <c r="H68" s="990"/>
      <c r="I68" s="987"/>
      <c r="J68" s="987"/>
      <c r="K68" s="987"/>
      <c r="L68" s="1136"/>
      <c r="M68" s="987"/>
      <c r="N68" s="987"/>
      <c r="O68" s="987"/>
      <c r="P68" s="1136"/>
      <c r="Q68" s="989"/>
      <c r="R68" s="834"/>
      <c r="S68" s="987"/>
      <c r="T68" s="990"/>
      <c r="U68" s="987"/>
      <c r="V68" s="987"/>
      <c r="W68" s="987"/>
      <c r="X68" s="1136"/>
      <c r="Y68" s="987"/>
      <c r="Z68" s="987"/>
      <c r="AA68" s="987"/>
      <c r="AB68" s="1136"/>
      <c r="AC68" s="989"/>
      <c r="AD68" s="834"/>
      <c r="AE68" s="987"/>
      <c r="AF68" s="990"/>
      <c r="AG68" s="987"/>
      <c r="AH68" s="987"/>
      <c r="AI68" s="987"/>
      <c r="AJ68" s="1136"/>
      <c r="AK68" s="987"/>
      <c r="AL68" s="987"/>
      <c r="AM68" s="987"/>
      <c r="AN68" s="1136"/>
      <c r="AO68" s="989"/>
      <c r="AP68" s="862"/>
      <c r="AQ68" s="862"/>
      <c r="AR68" s="1146"/>
      <c r="AS68" s="1147"/>
      <c r="AT68" s="1147"/>
      <c r="AU68" s="1147"/>
      <c r="AV68" s="1148"/>
      <c r="AW68" s="1147"/>
      <c r="AX68" s="1147"/>
      <c r="AY68" s="1147"/>
      <c r="AZ68" s="1148"/>
      <c r="BA68" s="1149"/>
      <c r="BB68" s="862"/>
      <c r="BC68" s="862"/>
      <c r="BD68" s="1146"/>
      <c r="BE68" s="1147"/>
      <c r="BF68" s="1147"/>
      <c r="BG68" s="1147"/>
      <c r="BH68" s="1148"/>
      <c r="BI68" s="1147"/>
      <c r="BJ68" s="1147"/>
      <c r="BK68" s="1147"/>
      <c r="BL68" s="1148"/>
      <c r="BM68" s="1149"/>
      <c r="BN68" s="862"/>
      <c r="BO68" s="862"/>
      <c r="BP68" s="1146"/>
      <c r="BQ68" s="1147"/>
      <c r="BR68" s="1147"/>
      <c r="BS68" s="1147"/>
      <c r="BT68" s="1148"/>
      <c r="BU68" s="1147"/>
      <c r="BV68" s="1147"/>
      <c r="BW68" s="1147"/>
      <c r="BX68" s="1148"/>
      <c r="BY68" s="1149"/>
      <c r="BZ68" s="862"/>
      <c r="CA68" s="862"/>
      <c r="CB68" s="1146"/>
      <c r="CC68" s="1147"/>
      <c r="CD68" s="1147"/>
      <c r="CE68" s="1147"/>
      <c r="CF68" s="1148"/>
      <c r="CG68" s="1147"/>
      <c r="CH68" s="1147"/>
      <c r="CI68" s="1147"/>
      <c r="CJ68" s="1148"/>
      <c r="CK68" s="1149"/>
      <c r="CL68" s="862"/>
      <c r="CM68" s="862"/>
      <c r="CN68" s="1146"/>
      <c r="CO68" s="1147"/>
      <c r="CP68" s="1147"/>
      <c r="CQ68" s="1147"/>
      <c r="CR68" s="1148"/>
      <c r="CS68" s="1147"/>
      <c r="CT68" s="1147"/>
      <c r="CU68" s="1147"/>
      <c r="CV68" s="1148"/>
      <c r="CW68" s="1149"/>
    </row>
    <row r="69" spans="1:101" ht="21" customHeight="1" thickBot="1">
      <c r="A69" s="853">
        <v>15</v>
      </c>
      <c r="B69" s="1208"/>
      <c r="C69" s="1209"/>
      <c r="D69" s="1210" t="s">
        <v>718</v>
      </c>
      <c r="E69" s="416"/>
      <c r="F69" s="412"/>
      <c r="G69" s="991"/>
      <c r="H69" s="992"/>
      <c r="I69" s="991"/>
      <c r="J69" s="991"/>
      <c r="K69" s="991"/>
      <c r="L69" s="991"/>
      <c r="M69" s="991"/>
      <c r="N69" s="991"/>
      <c r="O69" s="991"/>
      <c r="P69" s="991"/>
      <c r="Q69" s="1029"/>
      <c r="R69" s="413"/>
      <c r="S69" s="991"/>
      <c r="T69" s="992"/>
      <c r="U69" s="991"/>
      <c r="V69" s="991"/>
      <c r="W69" s="991"/>
      <c r="X69" s="991"/>
      <c r="Y69" s="991"/>
      <c r="Z69" s="991"/>
      <c r="AA69" s="991"/>
      <c r="AB69" s="991"/>
      <c r="AC69" s="1029"/>
      <c r="AD69" s="413"/>
      <c r="AE69" s="991"/>
      <c r="AF69" s="992"/>
      <c r="AG69" s="991"/>
      <c r="AH69" s="991"/>
      <c r="AI69" s="991"/>
      <c r="AJ69" s="991"/>
      <c r="AK69" s="991"/>
      <c r="AL69" s="991"/>
      <c r="AM69" s="991"/>
      <c r="AN69" s="991"/>
      <c r="AO69" s="1029"/>
      <c r="AP69" s="1151"/>
      <c r="AQ69" s="1152"/>
      <c r="AR69" s="1153"/>
      <c r="AS69" s="1154"/>
      <c r="AT69" s="1154"/>
      <c r="AU69" s="1154"/>
      <c r="AV69" s="1154"/>
      <c r="AW69" s="1154"/>
      <c r="AX69" s="1154"/>
      <c r="AY69" s="1154"/>
      <c r="AZ69" s="1154"/>
      <c r="BA69" s="1155"/>
      <c r="BB69" s="1156"/>
      <c r="BC69" s="1152"/>
      <c r="BD69" s="1153"/>
      <c r="BE69" s="1154"/>
      <c r="BF69" s="1154"/>
      <c r="BG69" s="1154"/>
      <c r="BH69" s="1154"/>
      <c r="BI69" s="1154"/>
      <c r="BJ69" s="1154"/>
      <c r="BK69" s="1154"/>
      <c r="BL69" s="1154"/>
      <c r="BM69" s="1155"/>
      <c r="BN69" s="1156"/>
      <c r="BO69" s="1152"/>
      <c r="BP69" s="1153"/>
      <c r="BQ69" s="1154"/>
      <c r="BR69" s="1154"/>
      <c r="BS69" s="1154"/>
      <c r="BT69" s="1154"/>
      <c r="BU69" s="1154"/>
      <c r="BV69" s="1154"/>
      <c r="BW69" s="1154"/>
      <c r="BX69" s="1154"/>
      <c r="BY69" s="1155"/>
      <c r="BZ69" s="1156"/>
      <c r="CA69" s="1152"/>
      <c r="CB69" s="1153"/>
      <c r="CC69" s="1154"/>
      <c r="CD69" s="1154"/>
      <c r="CE69" s="1154"/>
      <c r="CF69" s="1154"/>
      <c r="CG69" s="1154"/>
      <c r="CH69" s="1154"/>
      <c r="CI69" s="1154"/>
      <c r="CJ69" s="1154"/>
      <c r="CK69" s="1155"/>
      <c r="CL69" s="1156"/>
      <c r="CM69" s="1152"/>
      <c r="CN69" s="1153"/>
      <c r="CO69" s="1154"/>
      <c r="CP69" s="1154"/>
      <c r="CQ69" s="1154"/>
      <c r="CR69" s="1154"/>
      <c r="CS69" s="1154"/>
      <c r="CT69" s="1154"/>
      <c r="CU69" s="1154"/>
      <c r="CV69" s="1154"/>
      <c r="CW69" s="1155"/>
    </row>
    <row r="70" spans="1:101" ht="21" customHeight="1">
      <c r="A70" s="853">
        <v>16</v>
      </c>
      <c r="B70" s="1206"/>
      <c r="C70" s="633" t="s">
        <v>785</v>
      </c>
      <c r="D70" s="147" t="s">
        <v>772</v>
      </c>
      <c r="E70" s="415"/>
      <c r="F70" s="1142"/>
      <c r="G70" s="1142"/>
      <c r="H70" s="990"/>
      <c r="I70" s="987"/>
      <c r="J70" s="987"/>
      <c r="K70" s="987"/>
      <c r="L70" s="1136"/>
      <c r="M70" s="987"/>
      <c r="N70" s="987"/>
      <c r="O70" s="987"/>
      <c r="P70" s="1136"/>
      <c r="Q70" s="989"/>
      <c r="R70" s="863"/>
      <c r="S70" s="987"/>
      <c r="T70" s="988"/>
      <c r="U70" s="987"/>
      <c r="V70" s="987"/>
      <c r="W70" s="987"/>
      <c r="X70" s="1136"/>
      <c r="Y70" s="987"/>
      <c r="Z70" s="987"/>
      <c r="AA70" s="987"/>
      <c r="AB70" s="1136"/>
      <c r="AC70" s="1030"/>
      <c r="AD70" s="863"/>
      <c r="AE70" s="987"/>
      <c r="AF70" s="988"/>
      <c r="AG70" s="987"/>
      <c r="AH70" s="987"/>
      <c r="AI70" s="987"/>
      <c r="AJ70" s="1136"/>
      <c r="AK70" s="987"/>
      <c r="AL70" s="987"/>
      <c r="AM70" s="987"/>
      <c r="AN70" s="1136"/>
      <c r="AO70" s="1030"/>
      <c r="AP70" s="862"/>
      <c r="AQ70" s="862"/>
      <c r="AR70" s="1146"/>
      <c r="AS70" s="1147"/>
      <c r="AT70" s="1147"/>
      <c r="AU70" s="1147"/>
      <c r="AV70" s="1148"/>
      <c r="AW70" s="1147"/>
      <c r="AX70" s="1147"/>
      <c r="AY70" s="1147"/>
      <c r="AZ70" s="1148"/>
      <c r="BA70" s="1149"/>
      <c r="BB70" s="862"/>
      <c r="BC70" s="862"/>
      <c r="BD70" s="1146"/>
      <c r="BE70" s="1147"/>
      <c r="BF70" s="1147"/>
      <c r="BG70" s="1147"/>
      <c r="BH70" s="1148"/>
      <c r="BI70" s="1147"/>
      <c r="BJ70" s="1147"/>
      <c r="BK70" s="1147"/>
      <c r="BL70" s="1148"/>
      <c r="BM70" s="1149"/>
      <c r="BN70" s="862"/>
      <c r="BO70" s="862"/>
      <c r="BP70" s="1146"/>
      <c r="BQ70" s="1147"/>
      <c r="BR70" s="1147"/>
      <c r="BS70" s="1147"/>
      <c r="BT70" s="1148"/>
      <c r="BU70" s="1147"/>
      <c r="BV70" s="1147"/>
      <c r="BW70" s="1147"/>
      <c r="BX70" s="1148"/>
      <c r="BY70" s="1149"/>
      <c r="BZ70" s="862"/>
      <c r="CA70" s="862"/>
      <c r="CB70" s="1146"/>
      <c r="CC70" s="1147"/>
      <c r="CD70" s="1147"/>
      <c r="CE70" s="1147"/>
      <c r="CF70" s="1148"/>
      <c r="CG70" s="1147"/>
      <c r="CH70" s="1147"/>
      <c r="CI70" s="1147"/>
      <c r="CJ70" s="1148"/>
      <c r="CK70" s="1149"/>
      <c r="CL70" s="862"/>
      <c r="CM70" s="862"/>
      <c r="CN70" s="1146"/>
      <c r="CO70" s="1147"/>
      <c r="CP70" s="1147"/>
      <c r="CQ70" s="1147"/>
      <c r="CR70" s="1148"/>
      <c r="CS70" s="1147"/>
      <c r="CT70" s="1147"/>
      <c r="CU70" s="1147"/>
      <c r="CV70" s="1148"/>
      <c r="CW70" s="1149"/>
    </row>
    <row r="71" spans="1:101" ht="21" customHeight="1">
      <c r="A71" s="853">
        <v>16</v>
      </c>
      <c r="B71" s="1207"/>
      <c r="C71" s="634"/>
      <c r="D71" s="148" t="s">
        <v>555</v>
      </c>
      <c r="E71" s="415"/>
      <c r="F71" s="1142"/>
      <c r="G71" s="1142"/>
      <c r="H71" s="990"/>
      <c r="I71" s="987"/>
      <c r="J71" s="987"/>
      <c r="K71" s="987"/>
      <c r="L71" s="1136"/>
      <c r="M71" s="987"/>
      <c r="N71" s="987"/>
      <c r="O71" s="987"/>
      <c r="P71" s="1136"/>
      <c r="Q71" s="989"/>
      <c r="R71" s="834"/>
      <c r="S71" s="987"/>
      <c r="T71" s="990"/>
      <c r="U71" s="987"/>
      <c r="V71" s="987"/>
      <c r="W71" s="987"/>
      <c r="X71" s="1136"/>
      <c r="Y71" s="987"/>
      <c r="Z71" s="987"/>
      <c r="AA71" s="987"/>
      <c r="AB71" s="1136"/>
      <c r="AC71" s="989"/>
      <c r="AD71" s="834"/>
      <c r="AE71" s="987"/>
      <c r="AF71" s="990"/>
      <c r="AG71" s="987"/>
      <c r="AH71" s="987"/>
      <c r="AI71" s="987"/>
      <c r="AJ71" s="1136"/>
      <c r="AK71" s="987"/>
      <c r="AL71" s="987"/>
      <c r="AM71" s="987"/>
      <c r="AN71" s="1136"/>
      <c r="AO71" s="989"/>
      <c r="AP71" s="862"/>
      <c r="AQ71" s="862"/>
      <c r="AR71" s="1146"/>
      <c r="AS71" s="1150"/>
      <c r="AT71" s="1150"/>
      <c r="AU71" s="1150"/>
      <c r="AV71" s="1148"/>
      <c r="AW71" s="1150"/>
      <c r="AX71" s="1150"/>
      <c r="AY71" s="1150"/>
      <c r="AZ71" s="1148"/>
      <c r="BA71" s="1149"/>
      <c r="BB71" s="862"/>
      <c r="BC71" s="862"/>
      <c r="BD71" s="1146"/>
      <c r="BE71" s="1150"/>
      <c r="BF71" s="1150"/>
      <c r="BG71" s="1150"/>
      <c r="BH71" s="1148"/>
      <c r="BI71" s="1150"/>
      <c r="BJ71" s="1150"/>
      <c r="BK71" s="1150"/>
      <c r="BL71" s="1148"/>
      <c r="BM71" s="1149"/>
      <c r="BN71" s="862"/>
      <c r="BO71" s="862"/>
      <c r="BP71" s="1146"/>
      <c r="BQ71" s="1150"/>
      <c r="BR71" s="1150"/>
      <c r="BS71" s="1150"/>
      <c r="BT71" s="1148"/>
      <c r="BU71" s="1150"/>
      <c r="BV71" s="1150"/>
      <c r="BW71" s="1150"/>
      <c r="BX71" s="1148"/>
      <c r="BY71" s="1149"/>
      <c r="BZ71" s="862"/>
      <c r="CA71" s="862"/>
      <c r="CB71" s="1146"/>
      <c r="CC71" s="1150"/>
      <c r="CD71" s="1150"/>
      <c r="CE71" s="1150"/>
      <c r="CF71" s="1148"/>
      <c r="CG71" s="1150"/>
      <c r="CH71" s="1150"/>
      <c r="CI71" s="1150"/>
      <c r="CJ71" s="1148"/>
      <c r="CK71" s="1149"/>
      <c r="CL71" s="862"/>
      <c r="CM71" s="862"/>
      <c r="CN71" s="1146"/>
      <c r="CO71" s="1150"/>
      <c r="CP71" s="1150"/>
      <c r="CQ71" s="1150"/>
      <c r="CR71" s="1148"/>
      <c r="CS71" s="1150"/>
      <c r="CT71" s="1150"/>
      <c r="CU71" s="1150"/>
      <c r="CV71" s="1148"/>
      <c r="CW71" s="1149"/>
    </row>
    <row r="72" spans="1:101" ht="21" customHeight="1">
      <c r="A72" s="853">
        <v>16</v>
      </c>
      <c r="B72" s="1207"/>
      <c r="C72" s="634"/>
      <c r="D72" s="148" t="s">
        <v>556</v>
      </c>
      <c r="E72" s="415"/>
      <c r="F72" s="1142"/>
      <c r="G72" s="1142"/>
      <c r="H72" s="990"/>
      <c r="I72" s="987"/>
      <c r="J72" s="987"/>
      <c r="K72" s="987"/>
      <c r="L72" s="1136"/>
      <c r="M72" s="987"/>
      <c r="N72" s="987"/>
      <c r="O72" s="987"/>
      <c r="P72" s="1136"/>
      <c r="Q72" s="989"/>
      <c r="R72" s="834"/>
      <c r="S72" s="987"/>
      <c r="T72" s="990"/>
      <c r="U72" s="987"/>
      <c r="V72" s="987"/>
      <c r="W72" s="987"/>
      <c r="X72" s="1136"/>
      <c r="Y72" s="987"/>
      <c r="Z72" s="987"/>
      <c r="AA72" s="987"/>
      <c r="AB72" s="1136"/>
      <c r="AC72" s="989"/>
      <c r="AD72" s="834"/>
      <c r="AE72" s="987"/>
      <c r="AF72" s="990"/>
      <c r="AG72" s="987"/>
      <c r="AH72" s="987"/>
      <c r="AI72" s="987"/>
      <c r="AJ72" s="1136"/>
      <c r="AK72" s="987"/>
      <c r="AL72" s="987"/>
      <c r="AM72" s="987"/>
      <c r="AN72" s="1136"/>
      <c r="AO72" s="989"/>
      <c r="AP72" s="862"/>
      <c r="AQ72" s="862"/>
      <c r="AR72" s="1146"/>
      <c r="AS72" s="1147"/>
      <c r="AT72" s="1147"/>
      <c r="AU72" s="1147"/>
      <c r="AV72" s="1148"/>
      <c r="AW72" s="1147"/>
      <c r="AX72" s="1147"/>
      <c r="AY72" s="1147"/>
      <c r="AZ72" s="1148"/>
      <c r="BA72" s="1149"/>
      <c r="BB72" s="862"/>
      <c r="BC72" s="862"/>
      <c r="BD72" s="1146"/>
      <c r="BE72" s="1147"/>
      <c r="BF72" s="1147"/>
      <c r="BG72" s="1147"/>
      <c r="BH72" s="1148"/>
      <c r="BI72" s="1147"/>
      <c r="BJ72" s="1147"/>
      <c r="BK72" s="1147"/>
      <c r="BL72" s="1148"/>
      <c r="BM72" s="1149"/>
      <c r="BN72" s="862"/>
      <c r="BO72" s="862"/>
      <c r="BP72" s="1146"/>
      <c r="BQ72" s="1147"/>
      <c r="BR72" s="1147"/>
      <c r="BS72" s="1147"/>
      <c r="BT72" s="1148"/>
      <c r="BU72" s="1147"/>
      <c r="BV72" s="1147"/>
      <c r="BW72" s="1147"/>
      <c r="BX72" s="1148"/>
      <c r="BY72" s="1149"/>
      <c r="BZ72" s="862"/>
      <c r="CA72" s="862"/>
      <c r="CB72" s="1146"/>
      <c r="CC72" s="1147"/>
      <c r="CD72" s="1147"/>
      <c r="CE72" s="1147"/>
      <c r="CF72" s="1148"/>
      <c r="CG72" s="1147"/>
      <c r="CH72" s="1147"/>
      <c r="CI72" s="1147"/>
      <c r="CJ72" s="1148"/>
      <c r="CK72" s="1149"/>
      <c r="CL72" s="862"/>
      <c r="CM72" s="862"/>
      <c r="CN72" s="1146"/>
      <c r="CO72" s="1147"/>
      <c r="CP72" s="1147"/>
      <c r="CQ72" s="1147"/>
      <c r="CR72" s="1148"/>
      <c r="CS72" s="1147"/>
      <c r="CT72" s="1147"/>
      <c r="CU72" s="1147"/>
      <c r="CV72" s="1148"/>
      <c r="CW72" s="1149"/>
    </row>
    <row r="73" spans="1:101" ht="21" customHeight="1" thickBot="1">
      <c r="A73" s="853">
        <v>16</v>
      </c>
      <c r="B73" s="1208"/>
      <c r="C73" s="1209"/>
      <c r="D73" s="1210" t="s">
        <v>718</v>
      </c>
      <c r="E73" s="416"/>
      <c r="F73" s="412"/>
      <c r="G73" s="991"/>
      <c r="H73" s="992"/>
      <c r="I73" s="991"/>
      <c r="J73" s="991"/>
      <c r="K73" s="991"/>
      <c r="L73" s="991"/>
      <c r="M73" s="991"/>
      <c r="N73" s="991"/>
      <c r="O73" s="991"/>
      <c r="P73" s="991"/>
      <c r="Q73" s="1029"/>
      <c r="R73" s="413"/>
      <c r="S73" s="991"/>
      <c r="T73" s="992"/>
      <c r="U73" s="991"/>
      <c r="V73" s="991"/>
      <c r="W73" s="991"/>
      <c r="X73" s="991"/>
      <c r="Y73" s="991"/>
      <c r="Z73" s="991"/>
      <c r="AA73" s="991"/>
      <c r="AB73" s="991"/>
      <c r="AC73" s="1029"/>
      <c r="AD73" s="413"/>
      <c r="AE73" s="991"/>
      <c r="AF73" s="992"/>
      <c r="AG73" s="991"/>
      <c r="AH73" s="991"/>
      <c r="AI73" s="991"/>
      <c r="AJ73" s="991"/>
      <c r="AK73" s="991"/>
      <c r="AL73" s="991"/>
      <c r="AM73" s="991"/>
      <c r="AN73" s="991"/>
      <c r="AO73" s="1029"/>
      <c r="AP73" s="1151"/>
      <c r="AQ73" s="1152"/>
      <c r="AR73" s="1153"/>
      <c r="AS73" s="1154"/>
      <c r="AT73" s="1154"/>
      <c r="AU73" s="1154"/>
      <c r="AV73" s="1154"/>
      <c r="AW73" s="1154"/>
      <c r="AX73" s="1154"/>
      <c r="AY73" s="1154"/>
      <c r="AZ73" s="1154"/>
      <c r="BA73" s="1155"/>
      <c r="BB73" s="1156"/>
      <c r="BC73" s="1152"/>
      <c r="BD73" s="1153"/>
      <c r="BE73" s="1154"/>
      <c r="BF73" s="1154"/>
      <c r="BG73" s="1154"/>
      <c r="BH73" s="1154"/>
      <c r="BI73" s="1154"/>
      <c r="BJ73" s="1154"/>
      <c r="BK73" s="1154"/>
      <c r="BL73" s="1154"/>
      <c r="BM73" s="1155"/>
      <c r="BN73" s="1156"/>
      <c r="BO73" s="1152"/>
      <c r="BP73" s="1153"/>
      <c r="BQ73" s="1154"/>
      <c r="BR73" s="1154"/>
      <c r="BS73" s="1154"/>
      <c r="BT73" s="1154"/>
      <c r="BU73" s="1154"/>
      <c r="BV73" s="1154"/>
      <c r="BW73" s="1154"/>
      <c r="BX73" s="1154"/>
      <c r="BY73" s="1155"/>
      <c r="BZ73" s="1156"/>
      <c r="CA73" s="1152"/>
      <c r="CB73" s="1153"/>
      <c r="CC73" s="1154"/>
      <c r="CD73" s="1154"/>
      <c r="CE73" s="1154"/>
      <c r="CF73" s="1154"/>
      <c r="CG73" s="1154"/>
      <c r="CH73" s="1154"/>
      <c r="CI73" s="1154"/>
      <c r="CJ73" s="1154"/>
      <c r="CK73" s="1155"/>
      <c r="CL73" s="1156"/>
      <c r="CM73" s="1152"/>
      <c r="CN73" s="1153"/>
      <c r="CO73" s="1154"/>
      <c r="CP73" s="1154"/>
      <c r="CQ73" s="1154"/>
      <c r="CR73" s="1154"/>
      <c r="CS73" s="1154"/>
      <c r="CT73" s="1154"/>
      <c r="CU73" s="1154"/>
      <c r="CV73" s="1154"/>
      <c r="CW73" s="1155"/>
    </row>
    <row r="74" spans="1:101" ht="21" customHeight="1">
      <c r="A74" s="853">
        <v>17</v>
      </c>
      <c r="B74" s="1206"/>
      <c r="C74" s="633" t="s">
        <v>786</v>
      </c>
      <c r="D74" s="147" t="s">
        <v>772</v>
      </c>
      <c r="E74" s="415"/>
      <c r="F74" s="1142"/>
      <c r="G74" s="1142"/>
      <c r="H74" s="990"/>
      <c r="I74" s="987"/>
      <c r="J74" s="987"/>
      <c r="K74" s="987"/>
      <c r="L74" s="1136"/>
      <c r="M74" s="987"/>
      <c r="N74" s="987"/>
      <c r="O74" s="987"/>
      <c r="P74" s="1136"/>
      <c r="Q74" s="989"/>
      <c r="R74" s="863"/>
      <c r="S74" s="987"/>
      <c r="T74" s="988"/>
      <c r="U74" s="987"/>
      <c r="V74" s="987"/>
      <c r="W74" s="987"/>
      <c r="X74" s="1136"/>
      <c r="Y74" s="987"/>
      <c r="Z74" s="987"/>
      <c r="AA74" s="987"/>
      <c r="AB74" s="1136"/>
      <c r="AC74" s="1030"/>
      <c r="AD74" s="863"/>
      <c r="AE74" s="987"/>
      <c r="AF74" s="988"/>
      <c r="AG74" s="987"/>
      <c r="AH74" s="987"/>
      <c r="AI74" s="987"/>
      <c r="AJ74" s="1136"/>
      <c r="AK74" s="987"/>
      <c r="AL74" s="987"/>
      <c r="AM74" s="987"/>
      <c r="AN74" s="1136"/>
      <c r="AO74" s="1030"/>
      <c r="AP74" s="862"/>
      <c r="AQ74" s="862"/>
      <c r="AR74" s="1146"/>
      <c r="AS74" s="1147"/>
      <c r="AT74" s="1147"/>
      <c r="AU74" s="1147"/>
      <c r="AV74" s="1148"/>
      <c r="AW74" s="1147"/>
      <c r="AX74" s="1147"/>
      <c r="AY74" s="1147"/>
      <c r="AZ74" s="1148"/>
      <c r="BA74" s="1149"/>
      <c r="BB74" s="862"/>
      <c r="BC74" s="862"/>
      <c r="BD74" s="1146"/>
      <c r="BE74" s="1147"/>
      <c r="BF74" s="1147"/>
      <c r="BG74" s="1147"/>
      <c r="BH74" s="1148"/>
      <c r="BI74" s="1147"/>
      <c r="BJ74" s="1147"/>
      <c r="BK74" s="1147"/>
      <c r="BL74" s="1148"/>
      <c r="BM74" s="1149"/>
      <c r="BN74" s="862"/>
      <c r="BO74" s="862"/>
      <c r="BP74" s="1146"/>
      <c r="BQ74" s="1147"/>
      <c r="BR74" s="1147"/>
      <c r="BS74" s="1147"/>
      <c r="BT74" s="1148"/>
      <c r="BU74" s="1147"/>
      <c r="BV74" s="1147"/>
      <c r="BW74" s="1147"/>
      <c r="BX74" s="1148"/>
      <c r="BY74" s="1149"/>
      <c r="BZ74" s="862"/>
      <c r="CA74" s="862"/>
      <c r="CB74" s="1146"/>
      <c r="CC74" s="1147"/>
      <c r="CD74" s="1147"/>
      <c r="CE74" s="1147"/>
      <c r="CF74" s="1148"/>
      <c r="CG74" s="1147"/>
      <c r="CH74" s="1147"/>
      <c r="CI74" s="1147"/>
      <c r="CJ74" s="1148"/>
      <c r="CK74" s="1149"/>
      <c r="CL74" s="862"/>
      <c r="CM74" s="862"/>
      <c r="CN74" s="1146"/>
      <c r="CO74" s="1147"/>
      <c r="CP74" s="1147"/>
      <c r="CQ74" s="1147"/>
      <c r="CR74" s="1148"/>
      <c r="CS74" s="1147"/>
      <c r="CT74" s="1147"/>
      <c r="CU74" s="1147"/>
      <c r="CV74" s="1148"/>
      <c r="CW74" s="1149"/>
    </row>
    <row r="75" spans="1:101" ht="21" customHeight="1">
      <c r="A75" s="853">
        <v>17</v>
      </c>
      <c r="B75" s="1207"/>
      <c r="C75" s="634"/>
      <c r="D75" s="148" t="s">
        <v>555</v>
      </c>
      <c r="E75" s="415"/>
      <c r="F75" s="1142"/>
      <c r="G75" s="1142"/>
      <c r="H75" s="990"/>
      <c r="I75" s="987"/>
      <c r="J75" s="987"/>
      <c r="K75" s="987"/>
      <c r="L75" s="1136"/>
      <c r="M75" s="987"/>
      <c r="N75" s="987"/>
      <c r="O75" s="987"/>
      <c r="P75" s="1136"/>
      <c r="Q75" s="989"/>
      <c r="R75" s="834"/>
      <c r="S75" s="987"/>
      <c r="T75" s="990"/>
      <c r="U75" s="987"/>
      <c r="V75" s="987"/>
      <c r="W75" s="987"/>
      <c r="X75" s="1136"/>
      <c r="Y75" s="987"/>
      <c r="Z75" s="987"/>
      <c r="AA75" s="987"/>
      <c r="AB75" s="1136"/>
      <c r="AC75" s="989"/>
      <c r="AD75" s="834"/>
      <c r="AE75" s="987"/>
      <c r="AF75" s="990"/>
      <c r="AG75" s="987"/>
      <c r="AH75" s="987"/>
      <c r="AI75" s="987"/>
      <c r="AJ75" s="1136"/>
      <c r="AK75" s="987"/>
      <c r="AL75" s="987"/>
      <c r="AM75" s="987"/>
      <c r="AN75" s="1136"/>
      <c r="AO75" s="989"/>
      <c r="AP75" s="862"/>
      <c r="AQ75" s="862"/>
      <c r="AR75" s="1146"/>
      <c r="AS75" s="1150"/>
      <c r="AT75" s="1150"/>
      <c r="AU75" s="1150"/>
      <c r="AV75" s="1148"/>
      <c r="AW75" s="1150"/>
      <c r="AX75" s="1150"/>
      <c r="AY75" s="1150"/>
      <c r="AZ75" s="1148"/>
      <c r="BA75" s="1149"/>
      <c r="BB75" s="862"/>
      <c r="BC75" s="862"/>
      <c r="BD75" s="1146"/>
      <c r="BE75" s="1150"/>
      <c r="BF75" s="1150"/>
      <c r="BG75" s="1150"/>
      <c r="BH75" s="1148"/>
      <c r="BI75" s="1150"/>
      <c r="BJ75" s="1150"/>
      <c r="BK75" s="1150"/>
      <c r="BL75" s="1148"/>
      <c r="BM75" s="1149"/>
      <c r="BN75" s="862"/>
      <c r="BO75" s="862"/>
      <c r="BP75" s="1146"/>
      <c r="BQ75" s="1150"/>
      <c r="BR75" s="1150"/>
      <c r="BS75" s="1150"/>
      <c r="BT75" s="1148"/>
      <c r="BU75" s="1150"/>
      <c r="BV75" s="1150"/>
      <c r="BW75" s="1150"/>
      <c r="BX75" s="1148"/>
      <c r="BY75" s="1149"/>
      <c r="BZ75" s="862"/>
      <c r="CA75" s="862"/>
      <c r="CB75" s="1146"/>
      <c r="CC75" s="1150"/>
      <c r="CD75" s="1150"/>
      <c r="CE75" s="1150"/>
      <c r="CF75" s="1148"/>
      <c r="CG75" s="1150"/>
      <c r="CH75" s="1150"/>
      <c r="CI75" s="1150"/>
      <c r="CJ75" s="1148"/>
      <c r="CK75" s="1149"/>
      <c r="CL75" s="862"/>
      <c r="CM75" s="862"/>
      <c r="CN75" s="1146"/>
      <c r="CO75" s="1150"/>
      <c r="CP75" s="1150"/>
      <c r="CQ75" s="1150"/>
      <c r="CR75" s="1148"/>
      <c r="CS75" s="1150"/>
      <c r="CT75" s="1150"/>
      <c r="CU75" s="1150"/>
      <c r="CV75" s="1148"/>
      <c r="CW75" s="1149"/>
    </row>
    <row r="76" spans="1:101" ht="21" customHeight="1">
      <c r="A76" s="853">
        <v>17</v>
      </c>
      <c r="B76" s="1207"/>
      <c r="C76" s="634"/>
      <c r="D76" s="148" t="s">
        <v>556</v>
      </c>
      <c r="E76" s="415"/>
      <c r="F76" s="1142"/>
      <c r="G76" s="1142"/>
      <c r="H76" s="990"/>
      <c r="I76" s="987"/>
      <c r="J76" s="987"/>
      <c r="K76" s="987"/>
      <c r="L76" s="1136"/>
      <c r="M76" s="987"/>
      <c r="N76" s="987"/>
      <c r="O76" s="987"/>
      <c r="P76" s="1136"/>
      <c r="Q76" s="989"/>
      <c r="R76" s="834"/>
      <c r="S76" s="987"/>
      <c r="T76" s="990"/>
      <c r="U76" s="987"/>
      <c r="V76" s="987"/>
      <c r="W76" s="987"/>
      <c r="X76" s="1136"/>
      <c r="Y76" s="987"/>
      <c r="Z76" s="987"/>
      <c r="AA76" s="987"/>
      <c r="AB76" s="1136"/>
      <c r="AC76" s="989"/>
      <c r="AD76" s="834"/>
      <c r="AE76" s="987"/>
      <c r="AF76" s="990"/>
      <c r="AG76" s="987"/>
      <c r="AH76" s="987"/>
      <c r="AI76" s="987"/>
      <c r="AJ76" s="1136"/>
      <c r="AK76" s="987"/>
      <c r="AL76" s="987"/>
      <c r="AM76" s="987"/>
      <c r="AN76" s="1136"/>
      <c r="AO76" s="989"/>
      <c r="AP76" s="862"/>
      <c r="AQ76" s="862"/>
      <c r="AR76" s="1146"/>
      <c r="AS76" s="1147"/>
      <c r="AT76" s="1147"/>
      <c r="AU76" s="1147"/>
      <c r="AV76" s="1148"/>
      <c r="AW76" s="1147"/>
      <c r="AX76" s="1147"/>
      <c r="AY76" s="1147"/>
      <c r="AZ76" s="1148"/>
      <c r="BA76" s="1149"/>
      <c r="BB76" s="862"/>
      <c r="BC76" s="862"/>
      <c r="BD76" s="1146"/>
      <c r="BE76" s="1147"/>
      <c r="BF76" s="1147"/>
      <c r="BG76" s="1147"/>
      <c r="BH76" s="1148"/>
      <c r="BI76" s="1147"/>
      <c r="BJ76" s="1147"/>
      <c r="BK76" s="1147"/>
      <c r="BL76" s="1148"/>
      <c r="BM76" s="1149"/>
      <c r="BN76" s="862"/>
      <c r="BO76" s="862"/>
      <c r="BP76" s="1146"/>
      <c r="BQ76" s="1147"/>
      <c r="BR76" s="1147"/>
      <c r="BS76" s="1147"/>
      <c r="BT76" s="1148"/>
      <c r="BU76" s="1147"/>
      <c r="BV76" s="1147"/>
      <c r="BW76" s="1147"/>
      <c r="BX76" s="1148"/>
      <c r="BY76" s="1149"/>
      <c r="BZ76" s="862"/>
      <c r="CA76" s="862"/>
      <c r="CB76" s="1146"/>
      <c r="CC76" s="1147"/>
      <c r="CD76" s="1147"/>
      <c r="CE76" s="1147"/>
      <c r="CF76" s="1148"/>
      <c r="CG76" s="1147"/>
      <c r="CH76" s="1147"/>
      <c r="CI76" s="1147"/>
      <c r="CJ76" s="1148"/>
      <c r="CK76" s="1149"/>
      <c r="CL76" s="862"/>
      <c r="CM76" s="862"/>
      <c r="CN76" s="1146"/>
      <c r="CO76" s="1147"/>
      <c r="CP76" s="1147"/>
      <c r="CQ76" s="1147"/>
      <c r="CR76" s="1148"/>
      <c r="CS76" s="1147"/>
      <c r="CT76" s="1147"/>
      <c r="CU76" s="1147"/>
      <c r="CV76" s="1148"/>
      <c r="CW76" s="1149"/>
    </row>
    <row r="77" spans="1:101" ht="21" customHeight="1" thickBot="1">
      <c r="A77" s="853">
        <v>17</v>
      </c>
      <c r="B77" s="1208"/>
      <c r="C77" s="1209"/>
      <c r="D77" s="1210" t="s">
        <v>718</v>
      </c>
      <c r="E77" s="416"/>
      <c r="F77" s="412"/>
      <c r="G77" s="991"/>
      <c r="H77" s="992"/>
      <c r="I77" s="991"/>
      <c r="J77" s="991"/>
      <c r="K77" s="991"/>
      <c r="L77" s="991"/>
      <c r="M77" s="991"/>
      <c r="N77" s="991"/>
      <c r="O77" s="991"/>
      <c r="P77" s="991"/>
      <c r="Q77" s="1029"/>
      <c r="R77" s="413"/>
      <c r="S77" s="991"/>
      <c r="T77" s="992"/>
      <c r="U77" s="991"/>
      <c r="V77" s="991"/>
      <c r="W77" s="991"/>
      <c r="X77" s="991"/>
      <c r="Y77" s="991"/>
      <c r="Z77" s="991"/>
      <c r="AA77" s="991"/>
      <c r="AB77" s="991"/>
      <c r="AC77" s="1029"/>
      <c r="AD77" s="413"/>
      <c r="AE77" s="991"/>
      <c r="AF77" s="992"/>
      <c r="AG77" s="991"/>
      <c r="AH77" s="991"/>
      <c r="AI77" s="991"/>
      <c r="AJ77" s="991"/>
      <c r="AK77" s="991"/>
      <c r="AL77" s="991"/>
      <c r="AM77" s="991"/>
      <c r="AN77" s="991"/>
      <c r="AO77" s="1029"/>
      <c r="AP77" s="1151"/>
      <c r="AQ77" s="1152"/>
      <c r="AR77" s="1153"/>
      <c r="AS77" s="1154"/>
      <c r="AT77" s="1154"/>
      <c r="AU77" s="1154"/>
      <c r="AV77" s="1154"/>
      <c r="AW77" s="1154"/>
      <c r="AX77" s="1154"/>
      <c r="AY77" s="1154"/>
      <c r="AZ77" s="1154"/>
      <c r="BA77" s="1155"/>
      <c r="BB77" s="1156"/>
      <c r="BC77" s="1152"/>
      <c r="BD77" s="1153"/>
      <c r="BE77" s="1154"/>
      <c r="BF77" s="1154"/>
      <c r="BG77" s="1154"/>
      <c r="BH77" s="1154"/>
      <c r="BI77" s="1154"/>
      <c r="BJ77" s="1154"/>
      <c r="BK77" s="1154"/>
      <c r="BL77" s="1154"/>
      <c r="BM77" s="1155"/>
      <c r="BN77" s="1156"/>
      <c r="BO77" s="1152"/>
      <c r="BP77" s="1153"/>
      <c r="BQ77" s="1154"/>
      <c r="BR77" s="1154"/>
      <c r="BS77" s="1154"/>
      <c r="BT77" s="1154"/>
      <c r="BU77" s="1154"/>
      <c r="BV77" s="1154"/>
      <c r="BW77" s="1154"/>
      <c r="BX77" s="1154"/>
      <c r="BY77" s="1155"/>
      <c r="BZ77" s="1156"/>
      <c r="CA77" s="1152"/>
      <c r="CB77" s="1153"/>
      <c r="CC77" s="1154"/>
      <c r="CD77" s="1154"/>
      <c r="CE77" s="1154"/>
      <c r="CF77" s="1154"/>
      <c r="CG77" s="1154"/>
      <c r="CH77" s="1154"/>
      <c r="CI77" s="1154"/>
      <c r="CJ77" s="1154"/>
      <c r="CK77" s="1155"/>
      <c r="CL77" s="1156"/>
      <c r="CM77" s="1152"/>
      <c r="CN77" s="1153"/>
      <c r="CO77" s="1154"/>
      <c r="CP77" s="1154"/>
      <c r="CQ77" s="1154"/>
      <c r="CR77" s="1154"/>
      <c r="CS77" s="1154"/>
      <c r="CT77" s="1154"/>
      <c r="CU77" s="1154"/>
      <c r="CV77" s="1154"/>
      <c r="CW77" s="1155"/>
    </row>
    <row r="78" spans="1:101" ht="21" customHeight="1">
      <c r="A78" s="853">
        <v>18</v>
      </c>
      <c r="B78" s="1206"/>
      <c r="C78" s="633" t="s">
        <v>787</v>
      </c>
      <c r="D78" s="147" t="s">
        <v>772</v>
      </c>
      <c r="E78" s="415"/>
      <c r="F78" s="1142"/>
      <c r="G78" s="1142"/>
      <c r="H78" s="990"/>
      <c r="I78" s="987"/>
      <c r="J78" s="987"/>
      <c r="K78" s="987"/>
      <c r="L78" s="1136"/>
      <c r="M78" s="987"/>
      <c r="N78" s="987"/>
      <c r="O78" s="987"/>
      <c r="P78" s="1136"/>
      <c r="Q78" s="989"/>
      <c r="R78" s="863"/>
      <c r="S78" s="987"/>
      <c r="T78" s="988"/>
      <c r="U78" s="987"/>
      <c r="V78" s="987"/>
      <c r="W78" s="987"/>
      <c r="X78" s="1136"/>
      <c r="Y78" s="987"/>
      <c r="Z78" s="987"/>
      <c r="AA78" s="987"/>
      <c r="AB78" s="1136"/>
      <c r="AC78" s="1030"/>
      <c r="AD78" s="863"/>
      <c r="AE78" s="987"/>
      <c r="AF78" s="988"/>
      <c r="AG78" s="987"/>
      <c r="AH78" s="987"/>
      <c r="AI78" s="987"/>
      <c r="AJ78" s="1136"/>
      <c r="AK78" s="987"/>
      <c r="AL78" s="987"/>
      <c r="AM78" s="987"/>
      <c r="AN78" s="1136"/>
      <c r="AO78" s="1030"/>
      <c r="AP78" s="862"/>
      <c r="AQ78" s="862"/>
      <c r="AR78" s="1146"/>
      <c r="AS78" s="1147"/>
      <c r="AT78" s="1147"/>
      <c r="AU78" s="1147"/>
      <c r="AV78" s="1148"/>
      <c r="AW78" s="1147"/>
      <c r="AX78" s="1147"/>
      <c r="AY78" s="1147"/>
      <c r="AZ78" s="1148"/>
      <c r="BA78" s="1149"/>
      <c r="BB78" s="862"/>
      <c r="BC78" s="862"/>
      <c r="BD78" s="1146"/>
      <c r="BE78" s="1147"/>
      <c r="BF78" s="1147"/>
      <c r="BG78" s="1147"/>
      <c r="BH78" s="1148"/>
      <c r="BI78" s="1147"/>
      <c r="BJ78" s="1147"/>
      <c r="BK78" s="1147"/>
      <c r="BL78" s="1148"/>
      <c r="BM78" s="1149"/>
      <c r="BN78" s="862"/>
      <c r="BO78" s="862"/>
      <c r="BP78" s="1146"/>
      <c r="BQ78" s="1147"/>
      <c r="BR78" s="1147"/>
      <c r="BS78" s="1147"/>
      <c r="BT78" s="1148"/>
      <c r="BU78" s="1147"/>
      <c r="BV78" s="1147"/>
      <c r="BW78" s="1147"/>
      <c r="BX78" s="1148"/>
      <c r="BY78" s="1149"/>
      <c r="BZ78" s="862"/>
      <c r="CA78" s="862"/>
      <c r="CB78" s="1146"/>
      <c r="CC78" s="1147"/>
      <c r="CD78" s="1147"/>
      <c r="CE78" s="1147"/>
      <c r="CF78" s="1148"/>
      <c r="CG78" s="1147"/>
      <c r="CH78" s="1147"/>
      <c r="CI78" s="1147"/>
      <c r="CJ78" s="1148"/>
      <c r="CK78" s="1149"/>
      <c r="CL78" s="862"/>
      <c r="CM78" s="862"/>
      <c r="CN78" s="1146"/>
      <c r="CO78" s="1147"/>
      <c r="CP78" s="1147"/>
      <c r="CQ78" s="1147"/>
      <c r="CR78" s="1148"/>
      <c r="CS78" s="1147"/>
      <c r="CT78" s="1147"/>
      <c r="CU78" s="1147"/>
      <c r="CV78" s="1148"/>
      <c r="CW78" s="1149"/>
    </row>
    <row r="79" spans="1:101" ht="21" customHeight="1">
      <c r="A79" s="853">
        <v>18</v>
      </c>
      <c r="B79" s="1207"/>
      <c r="C79" s="634"/>
      <c r="D79" s="148" t="s">
        <v>555</v>
      </c>
      <c r="E79" s="415"/>
      <c r="F79" s="1142"/>
      <c r="G79" s="1142"/>
      <c r="H79" s="990"/>
      <c r="I79" s="987"/>
      <c r="J79" s="987"/>
      <c r="K79" s="987"/>
      <c r="L79" s="1136"/>
      <c r="M79" s="987"/>
      <c r="N79" s="987"/>
      <c r="O79" s="987"/>
      <c r="P79" s="1136"/>
      <c r="Q79" s="989"/>
      <c r="R79" s="834"/>
      <c r="S79" s="987"/>
      <c r="T79" s="990"/>
      <c r="U79" s="987"/>
      <c r="V79" s="987"/>
      <c r="W79" s="987"/>
      <c r="X79" s="1136"/>
      <c r="Y79" s="987"/>
      <c r="Z79" s="987"/>
      <c r="AA79" s="987"/>
      <c r="AB79" s="1136"/>
      <c r="AC79" s="989"/>
      <c r="AD79" s="834"/>
      <c r="AE79" s="987"/>
      <c r="AF79" s="990"/>
      <c r="AG79" s="987"/>
      <c r="AH79" s="987"/>
      <c r="AI79" s="987"/>
      <c r="AJ79" s="1136"/>
      <c r="AK79" s="987"/>
      <c r="AL79" s="987"/>
      <c r="AM79" s="987"/>
      <c r="AN79" s="1136"/>
      <c r="AO79" s="989"/>
      <c r="AP79" s="862"/>
      <c r="AQ79" s="862"/>
      <c r="AR79" s="1146"/>
      <c r="AS79" s="1150"/>
      <c r="AT79" s="1150"/>
      <c r="AU79" s="1150"/>
      <c r="AV79" s="1148"/>
      <c r="AW79" s="1150"/>
      <c r="AX79" s="1150"/>
      <c r="AY79" s="1150"/>
      <c r="AZ79" s="1148"/>
      <c r="BA79" s="1149"/>
      <c r="BB79" s="862"/>
      <c r="BC79" s="862"/>
      <c r="BD79" s="1146"/>
      <c r="BE79" s="1150"/>
      <c r="BF79" s="1150"/>
      <c r="BG79" s="1150"/>
      <c r="BH79" s="1148"/>
      <c r="BI79" s="1150"/>
      <c r="BJ79" s="1150"/>
      <c r="BK79" s="1150"/>
      <c r="BL79" s="1148"/>
      <c r="BM79" s="1149"/>
      <c r="BN79" s="862"/>
      <c r="BO79" s="862"/>
      <c r="BP79" s="1146"/>
      <c r="BQ79" s="1150"/>
      <c r="BR79" s="1150"/>
      <c r="BS79" s="1150"/>
      <c r="BT79" s="1148"/>
      <c r="BU79" s="1150"/>
      <c r="BV79" s="1150"/>
      <c r="BW79" s="1150"/>
      <c r="BX79" s="1148"/>
      <c r="BY79" s="1149"/>
      <c r="BZ79" s="862"/>
      <c r="CA79" s="862"/>
      <c r="CB79" s="1146"/>
      <c r="CC79" s="1150"/>
      <c r="CD79" s="1150"/>
      <c r="CE79" s="1150"/>
      <c r="CF79" s="1148"/>
      <c r="CG79" s="1150"/>
      <c r="CH79" s="1150"/>
      <c r="CI79" s="1150"/>
      <c r="CJ79" s="1148"/>
      <c r="CK79" s="1149"/>
      <c r="CL79" s="862"/>
      <c r="CM79" s="862"/>
      <c r="CN79" s="1146"/>
      <c r="CO79" s="1150"/>
      <c r="CP79" s="1150"/>
      <c r="CQ79" s="1150"/>
      <c r="CR79" s="1148"/>
      <c r="CS79" s="1150"/>
      <c r="CT79" s="1150"/>
      <c r="CU79" s="1150"/>
      <c r="CV79" s="1148"/>
      <c r="CW79" s="1149"/>
    </row>
    <row r="80" spans="1:101" ht="21" customHeight="1">
      <c r="A80" s="853">
        <v>18</v>
      </c>
      <c r="B80" s="1207"/>
      <c r="C80" s="634"/>
      <c r="D80" s="148" t="s">
        <v>556</v>
      </c>
      <c r="E80" s="415"/>
      <c r="F80" s="1142"/>
      <c r="G80" s="1142"/>
      <c r="H80" s="990"/>
      <c r="I80" s="987"/>
      <c r="J80" s="987"/>
      <c r="K80" s="987"/>
      <c r="L80" s="1136"/>
      <c r="M80" s="987"/>
      <c r="N80" s="987"/>
      <c r="O80" s="987"/>
      <c r="P80" s="1136"/>
      <c r="Q80" s="989"/>
      <c r="R80" s="834"/>
      <c r="S80" s="987"/>
      <c r="T80" s="990"/>
      <c r="U80" s="987"/>
      <c r="V80" s="987"/>
      <c r="W80" s="987"/>
      <c r="X80" s="1136"/>
      <c r="Y80" s="987"/>
      <c r="Z80" s="987"/>
      <c r="AA80" s="987"/>
      <c r="AB80" s="1136"/>
      <c r="AC80" s="989"/>
      <c r="AD80" s="834"/>
      <c r="AE80" s="987"/>
      <c r="AF80" s="990"/>
      <c r="AG80" s="987"/>
      <c r="AH80" s="987"/>
      <c r="AI80" s="987"/>
      <c r="AJ80" s="1136"/>
      <c r="AK80" s="987"/>
      <c r="AL80" s="987"/>
      <c r="AM80" s="987"/>
      <c r="AN80" s="1136"/>
      <c r="AO80" s="989"/>
      <c r="AP80" s="862"/>
      <c r="AQ80" s="862"/>
      <c r="AR80" s="1146"/>
      <c r="AS80" s="1147"/>
      <c r="AT80" s="1147"/>
      <c r="AU80" s="1147"/>
      <c r="AV80" s="1148"/>
      <c r="AW80" s="1147"/>
      <c r="AX80" s="1147"/>
      <c r="AY80" s="1147"/>
      <c r="AZ80" s="1148"/>
      <c r="BA80" s="1149"/>
      <c r="BB80" s="862"/>
      <c r="BC80" s="862"/>
      <c r="BD80" s="1146"/>
      <c r="BE80" s="1147"/>
      <c r="BF80" s="1147"/>
      <c r="BG80" s="1147"/>
      <c r="BH80" s="1148"/>
      <c r="BI80" s="1147"/>
      <c r="BJ80" s="1147"/>
      <c r="BK80" s="1147"/>
      <c r="BL80" s="1148"/>
      <c r="BM80" s="1149"/>
      <c r="BN80" s="862"/>
      <c r="BO80" s="862"/>
      <c r="BP80" s="1146"/>
      <c r="BQ80" s="1147"/>
      <c r="BR80" s="1147"/>
      <c r="BS80" s="1147"/>
      <c r="BT80" s="1148"/>
      <c r="BU80" s="1147"/>
      <c r="BV80" s="1147"/>
      <c r="BW80" s="1147"/>
      <c r="BX80" s="1148"/>
      <c r="BY80" s="1149"/>
      <c r="BZ80" s="862"/>
      <c r="CA80" s="862"/>
      <c r="CB80" s="1146"/>
      <c r="CC80" s="1147"/>
      <c r="CD80" s="1147"/>
      <c r="CE80" s="1147"/>
      <c r="CF80" s="1148"/>
      <c r="CG80" s="1147"/>
      <c r="CH80" s="1147"/>
      <c r="CI80" s="1147"/>
      <c r="CJ80" s="1148"/>
      <c r="CK80" s="1149"/>
      <c r="CL80" s="862"/>
      <c r="CM80" s="862"/>
      <c r="CN80" s="1146"/>
      <c r="CO80" s="1147"/>
      <c r="CP80" s="1147"/>
      <c r="CQ80" s="1147"/>
      <c r="CR80" s="1148"/>
      <c r="CS80" s="1147"/>
      <c r="CT80" s="1147"/>
      <c r="CU80" s="1147"/>
      <c r="CV80" s="1148"/>
      <c r="CW80" s="1149"/>
    </row>
    <row r="81" spans="1:101" ht="21" customHeight="1" thickBot="1">
      <c r="A81" s="853">
        <v>18</v>
      </c>
      <c r="B81" s="1208"/>
      <c r="C81" s="1209"/>
      <c r="D81" s="1210" t="s">
        <v>718</v>
      </c>
      <c r="E81" s="416"/>
      <c r="F81" s="412"/>
      <c r="G81" s="991"/>
      <c r="H81" s="992"/>
      <c r="I81" s="991"/>
      <c r="J81" s="991"/>
      <c r="K81" s="991"/>
      <c r="L81" s="991"/>
      <c r="M81" s="991"/>
      <c r="N81" s="991"/>
      <c r="O81" s="991"/>
      <c r="P81" s="991"/>
      <c r="Q81" s="1029"/>
      <c r="R81" s="413"/>
      <c r="S81" s="991"/>
      <c r="T81" s="992"/>
      <c r="U81" s="991"/>
      <c r="V81" s="991"/>
      <c r="W81" s="991"/>
      <c r="X81" s="991"/>
      <c r="Y81" s="991"/>
      <c r="Z81" s="991"/>
      <c r="AA81" s="991"/>
      <c r="AB81" s="991"/>
      <c r="AC81" s="1029"/>
      <c r="AD81" s="413"/>
      <c r="AE81" s="991"/>
      <c r="AF81" s="992"/>
      <c r="AG81" s="991"/>
      <c r="AH81" s="991"/>
      <c r="AI81" s="991"/>
      <c r="AJ81" s="991"/>
      <c r="AK81" s="991"/>
      <c r="AL81" s="991"/>
      <c r="AM81" s="991"/>
      <c r="AN81" s="991"/>
      <c r="AO81" s="1029"/>
      <c r="AP81" s="1151"/>
      <c r="AQ81" s="1152"/>
      <c r="AR81" s="1153"/>
      <c r="AS81" s="1154"/>
      <c r="AT81" s="1154"/>
      <c r="AU81" s="1154"/>
      <c r="AV81" s="1154"/>
      <c r="AW81" s="1154"/>
      <c r="AX81" s="1154"/>
      <c r="AY81" s="1154"/>
      <c r="AZ81" s="1154"/>
      <c r="BA81" s="1155"/>
      <c r="BB81" s="1156"/>
      <c r="BC81" s="1152"/>
      <c r="BD81" s="1153"/>
      <c r="BE81" s="1154"/>
      <c r="BF81" s="1154"/>
      <c r="BG81" s="1154"/>
      <c r="BH81" s="1154"/>
      <c r="BI81" s="1154"/>
      <c r="BJ81" s="1154"/>
      <c r="BK81" s="1154"/>
      <c r="BL81" s="1154"/>
      <c r="BM81" s="1155"/>
      <c r="BN81" s="1156"/>
      <c r="BO81" s="1152"/>
      <c r="BP81" s="1153"/>
      <c r="BQ81" s="1154"/>
      <c r="BR81" s="1154"/>
      <c r="BS81" s="1154"/>
      <c r="BT81" s="1154"/>
      <c r="BU81" s="1154"/>
      <c r="BV81" s="1154"/>
      <c r="BW81" s="1154"/>
      <c r="BX81" s="1154"/>
      <c r="BY81" s="1155"/>
      <c r="BZ81" s="1156"/>
      <c r="CA81" s="1152"/>
      <c r="CB81" s="1153"/>
      <c r="CC81" s="1154"/>
      <c r="CD81" s="1154"/>
      <c r="CE81" s="1154"/>
      <c r="CF81" s="1154"/>
      <c r="CG81" s="1154"/>
      <c r="CH81" s="1154"/>
      <c r="CI81" s="1154"/>
      <c r="CJ81" s="1154"/>
      <c r="CK81" s="1155"/>
      <c r="CL81" s="1156"/>
      <c r="CM81" s="1152"/>
      <c r="CN81" s="1153"/>
      <c r="CO81" s="1154"/>
      <c r="CP81" s="1154"/>
      <c r="CQ81" s="1154"/>
      <c r="CR81" s="1154"/>
      <c r="CS81" s="1154"/>
      <c r="CT81" s="1154"/>
      <c r="CU81" s="1154"/>
      <c r="CV81" s="1154"/>
      <c r="CW81" s="1155"/>
    </row>
    <row r="82" spans="1:101" ht="21" customHeight="1">
      <c r="A82" s="853">
        <v>19</v>
      </c>
      <c r="B82" s="1206"/>
      <c r="C82" s="633" t="s">
        <v>788</v>
      </c>
      <c r="D82" s="147" t="s">
        <v>772</v>
      </c>
      <c r="E82" s="415"/>
      <c r="F82" s="1142"/>
      <c r="G82" s="1142"/>
      <c r="H82" s="990"/>
      <c r="I82" s="987"/>
      <c r="J82" s="987"/>
      <c r="K82" s="987"/>
      <c r="L82" s="1136"/>
      <c r="M82" s="987"/>
      <c r="N82" s="987"/>
      <c r="O82" s="987"/>
      <c r="P82" s="1136"/>
      <c r="Q82" s="989"/>
      <c r="R82" s="863"/>
      <c r="S82" s="987"/>
      <c r="T82" s="988"/>
      <c r="U82" s="987"/>
      <c r="V82" s="987"/>
      <c r="W82" s="987"/>
      <c r="X82" s="1136"/>
      <c r="Y82" s="987"/>
      <c r="Z82" s="987"/>
      <c r="AA82" s="987"/>
      <c r="AB82" s="1136"/>
      <c r="AC82" s="1030"/>
      <c r="AD82" s="863"/>
      <c r="AE82" s="987"/>
      <c r="AF82" s="988"/>
      <c r="AG82" s="987"/>
      <c r="AH82" s="987"/>
      <c r="AI82" s="987"/>
      <c r="AJ82" s="1136"/>
      <c r="AK82" s="987"/>
      <c r="AL82" s="987"/>
      <c r="AM82" s="987"/>
      <c r="AN82" s="1136"/>
      <c r="AO82" s="1030"/>
      <c r="AP82" s="862"/>
      <c r="AQ82" s="862"/>
      <c r="AR82" s="1146"/>
      <c r="AS82" s="1147"/>
      <c r="AT82" s="1147"/>
      <c r="AU82" s="1147"/>
      <c r="AV82" s="1148"/>
      <c r="AW82" s="1147"/>
      <c r="AX82" s="1147"/>
      <c r="AY82" s="1147"/>
      <c r="AZ82" s="1148"/>
      <c r="BA82" s="1149"/>
      <c r="BB82" s="862"/>
      <c r="BC82" s="862"/>
      <c r="BD82" s="1146"/>
      <c r="BE82" s="1147"/>
      <c r="BF82" s="1147"/>
      <c r="BG82" s="1147"/>
      <c r="BH82" s="1148"/>
      <c r="BI82" s="1147"/>
      <c r="BJ82" s="1147"/>
      <c r="BK82" s="1147"/>
      <c r="BL82" s="1148"/>
      <c r="BM82" s="1149"/>
      <c r="BN82" s="862"/>
      <c r="BO82" s="862"/>
      <c r="BP82" s="1146"/>
      <c r="BQ82" s="1147"/>
      <c r="BR82" s="1147"/>
      <c r="BS82" s="1147"/>
      <c r="BT82" s="1148"/>
      <c r="BU82" s="1147"/>
      <c r="BV82" s="1147"/>
      <c r="BW82" s="1147"/>
      <c r="BX82" s="1148"/>
      <c r="BY82" s="1149"/>
      <c r="BZ82" s="862"/>
      <c r="CA82" s="862"/>
      <c r="CB82" s="1146"/>
      <c r="CC82" s="1147"/>
      <c r="CD82" s="1147"/>
      <c r="CE82" s="1147"/>
      <c r="CF82" s="1148"/>
      <c r="CG82" s="1147"/>
      <c r="CH82" s="1147"/>
      <c r="CI82" s="1147"/>
      <c r="CJ82" s="1148"/>
      <c r="CK82" s="1149"/>
      <c r="CL82" s="862"/>
      <c r="CM82" s="862"/>
      <c r="CN82" s="1146"/>
      <c r="CO82" s="1147"/>
      <c r="CP82" s="1147"/>
      <c r="CQ82" s="1147"/>
      <c r="CR82" s="1148"/>
      <c r="CS82" s="1147"/>
      <c r="CT82" s="1147"/>
      <c r="CU82" s="1147"/>
      <c r="CV82" s="1148"/>
      <c r="CW82" s="1149"/>
    </row>
    <row r="83" spans="1:101" ht="21" customHeight="1">
      <c r="A83" s="853">
        <v>19</v>
      </c>
      <c r="B83" s="1207"/>
      <c r="C83" s="634"/>
      <c r="D83" s="148" t="s">
        <v>555</v>
      </c>
      <c r="E83" s="415"/>
      <c r="F83" s="1142"/>
      <c r="G83" s="1142"/>
      <c r="H83" s="990"/>
      <c r="I83" s="987"/>
      <c r="J83" s="987"/>
      <c r="K83" s="987"/>
      <c r="L83" s="1136"/>
      <c r="M83" s="987"/>
      <c r="N83" s="987"/>
      <c r="O83" s="987"/>
      <c r="P83" s="1136"/>
      <c r="Q83" s="989"/>
      <c r="R83" s="834"/>
      <c r="S83" s="987"/>
      <c r="T83" s="990"/>
      <c r="U83" s="987"/>
      <c r="V83" s="987"/>
      <c r="W83" s="987"/>
      <c r="X83" s="1136"/>
      <c r="Y83" s="987"/>
      <c r="Z83" s="987"/>
      <c r="AA83" s="987"/>
      <c r="AB83" s="1136"/>
      <c r="AC83" s="989"/>
      <c r="AD83" s="834"/>
      <c r="AE83" s="987"/>
      <c r="AF83" s="990"/>
      <c r="AG83" s="987"/>
      <c r="AH83" s="987"/>
      <c r="AI83" s="987"/>
      <c r="AJ83" s="1136"/>
      <c r="AK83" s="987"/>
      <c r="AL83" s="987"/>
      <c r="AM83" s="987"/>
      <c r="AN83" s="1136"/>
      <c r="AO83" s="989"/>
      <c r="AP83" s="862"/>
      <c r="AQ83" s="862"/>
      <c r="AR83" s="1146"/>
      <c r="AS83" s="1150"/>
      <c r="AT83" s="1150"/>
      <c r="AU83" s="1150"/>
      <c r="AV83" s="1148"/>
      <c r="AW83" s="1150"/>
      <c r="AX83" s="1150"/>
      <c r="AY83" s="1150"/>
      <c r="AZ83" s="1148"/>
      <c r="BA83" s="1149"/>
      <c r="BB83" s="862"/>
      <c r="BC83" s="862"/>
      <c r="BD83" s="1146"/>
      <c r="BE83" s="1150"/>
      <c r="BF83" s="1150"/>
      <c r="BG83" s="1150"/>
      <c r="BH83" s="1148"/>
      <c r="BI83" s="1150"/>
      <c r="BJ83" s="1150"/>
      <c r="BK83" s="1150"/>
      <c r="BL83" s="1148"/>
      <c r="BM83" s="1149"/>
      <c r="BN83" s="862"/>
      <c r="BO83" s="862"/>
      <c r="BP83" s="1146"/>
      <c r="BQ83" s="1150"/>
      <c r="BR83" s="1150"/>
      <c r="BS83" s="1150"/>
      <c r="BT83" s="1148"/>
      <c r="BU83" s="1150"/>
      <c r="BV83" s="1150"/>
      <c r="BW83" s="1150"/>
      <c r="BX83" s="1148"/>
      <c r="BY83" s="1149"/>
      <c r="BZ83" s="862"/>
      <c r="CA83" s="862"/>
      <c r="CB83" s="1146"/>
      <c r="CC83" s="1150"/>
      <c r="CD83" s="1150"/>
      <c r="CE83" s="1150"/>
      <c r="CF83" s="1148"/>
      <c r="CG83" s="1150"/>
      <c r="CH83" s="1150"/>
      <c r="CI83" s="1150"/>
      <c r="CJ83" s="1148"/>
      <c r="CK83" s="1149"/>
      <c r="CL83" s="862"/>
      <c r="CM83" s="862"/>
      <c r="CN83" s="1146"/>
      <c r="CO83" s="1150"/>
      <c r="CP83" s="1150"/>
      <c r="CQ83" s="1150"/>
      <c r="CR83" s="1148"/>
      <c r="CS83" s="1150"/>
      <c r="CT83" s="1150"/>
      <c r="CU83" s="1150"/>
      <c r="CV83" s="1148"/>
      <c r="CW83" s="1149"/>
    </row>
    <row r="84" spans="1:101" ht="21" customHeight="1">
      <c r="A84" s="853">
        <v>19</v>
      </c>
      <c r="B84" s="1207"/>
      <c r="C84" s="634"/>
      <c r="D84" s="148" t="s">
        <v>556</v>
      </c>
      <c r="E84" s="415"/>
      <c r="F84" s="1142"/>
      <c r="G84" s="1142"/>
      <c r="H84" s="990"/>
      <c r="I84" s="987"/>
      <c r="J84" s="987"/>
      <c r="K84" s="987"/>
      <c r="L84" s="1136"/>
      <c r="M84" s="987"/>
      <c r="N84" s="987"/>
      <c r="O84" s="987"/>
      <c r="P84" s="1136"/>
      <c r="Q84" s="989"/>
      <c r="R84" s="834"/>
      <c r="S84" s="987"/>
      <c r="T84" s="990"/>
      <c r="U84" s="987"/>
      <c r="V84" s="987"/>
      <c r="W84" s="987"/>
      <c r="X84" s="1136"/>
      <c r="Y84" s="987"/>
      <c r="Z84" s="987"/>
      <c r="AA84" s="987"/>
      <c r="AB84" s="1136"/>
      <c r="AC84" s="989"/>
      <c r="AD84" s="834"/>
      <c r="AE84" s="987"/>
      <c r="AF84" s="990"/>
      <c r="AG84" s="987"/>
      <c r="AH84" s="987"/>
      <c r="AI84" s="987"/>
      <c r="AJ84" s="1136"/>
      <c r="AK84" s="987"/>
      <c r="AL84" s="987"/>
      <c r="AM84" s="987"/>
      <c r="AN84" s="1136"/>
      <c r="AO84" s="989"/>
      <c r="AP84" s="862"/>
      <c r="AQ84" s="862"/>
      <c r="AR84" s="1146"/>
      <c r="AS84" s="1147"/>
      <c r="AT84" s="1147"/>
      <c r="AU84" s="1147"/>
      <c r="AV84" s="1148"/>
      <c r="AW84" s="1147"/>
      <c r="AX84" s="1147"/>
      <c r="AY84" s="1147"/>
      <c r="AZ84" s="1148"/>
      <c r="BA84" s="1149"/>
      <c r="BB84" s="862"/>
      <c r="BC84" s="862"/>
      <c r="BD84" s="1146"/>
      <c r="BE84" s="1147"/>
      <c r="BF84" s="1147"/>
      <c r="BG84" s="1147"/>
      <c r="BH84" s="1148"/>
      <c r="BI84" s="1147"/>
      <c r="BJ84" s="1147"/>
      <c r="BK84" s="1147"/>
      <c r="BL84" s="1148"/>
      <c r="BM84" s="1149"/>
      <c r="BN84" s="862"/>
      <c r="BO84" s="862"/>
      <c r="BP84" s="1146"/>
      <c r="BQ84" s="1147"/>
      <c r="BR84" s="1147"/>
      <c r="BS84" s="1147"/>
      <c r="BT84" s="1148"/>
      <c r="BU84" s="1147"/>
      <c r="BV84" s="1147"/>
      <c r="BW84" s="1147"/>
      <c r="BX84" s="1148"/>
      <c r="BY84" s="1149"/>
      <c r="BZ84" s="862"/>
      <c r="CA84" s="862"/>
      <c r="CB84" s="1146"/>
      <c r="CC84" s="1147"/>
      <c r="CD84" s="1147"/>
      <c r="CE84" s="1147"/>
      <c r="CF84" s="1148"/>
      <c r="CG84" s="1147"/>
      <c r="CH84" s="1147"/>
      <c r="CI84" s="1147"/>
      <c r="CJ84" s="1148"/>
      <c r="CK84" s="1149"/>
      <c r="CL84" s="862"/>
      <c r="CM84" s="862"/>
      <c r="CN84" s="1146"/>
      <c r="CO84" s="1147"/>
      <c r="CP84" s="1147"/>
      <c r="CQ84" s="1147"/>
      <c r="CR84" s="1148"/>
      <c r="CS84" s="1147"/>
      <c r="CT84" s="1147"/>
      <c r="CU84" s="1147"/>
      <c r="CV84" s="1148"/>
      <c r="CW84" s="1149"/>
    </row>
    <row r="85" spans="1:101" ht="21" customHeight="1" thickBot="1">
      <c r="A85" s="853">
        <v>19</v>
      </c>
      <c r="B85" s="1208"/>
      <c r="C85" s="1209"/>
      <c r="D85" s="1210" t="s">
        <v>718</v>
      </c>
      <c r="E85" s="416"/>
      <c r="F85" s="412"/>
      <c r="G85" s="991"/>
      <c r="H85" s="992"/>
      <c r="I85" s="991"/>
      <c r="J85" s="991"/>
      <c r="K85" s="991"/>
      <c r="L85" s="991"/>
      <c r="M85" s="991"/>
      <c r="N85" s="991"/>
      <c r="O85" s="991"/>
      <c r="P85" s="991"/>
      <c r="Q85" s="1029"/>
      <c r="R85" s="413"/>
      <c r="S85" s="991"/>
      <c r="T85" s="992"/>
      <c r="U85" s="991"/>
      <c r="V85" s="991"/>
      <c r="W85" s="991"/>
      <c r="X85" s="991"/>
      <c r="Y85" s="991"/>
      <c r="Z85" s="991"/>
      <c r="AA85" s="991"/>
      <c r="AB85" s="991"/>
      <c r="AC85" s="1029"/>
      <c r="AD85" s="413"/>
      <c r="AE85" s="991"/>
      <c r="AF85" s="992"/>
      <c r="AG85" s="991"/>
      <c r="AH85" s="991"/>
      <c r="AI85" s="991"/>
      <c r="AJ85" s="991"/>
      <c r="AK85" s="991"/>
      <c r="AL85" s="991"/>
      <c r="AM85" s="991"/>
      <c r="AN85" s="991"/>
      <c r="AO85" s="1029"/>
      <c r="AP85" s="1151"/>
      <c r="AQ85" s="1152"/>
      <c r="AR85" s="1153"/>
      <c r="AS85" s="1154"/>
      <c r="AT85" s="1154"/>
      <c r="AU85" s="1154"/>
      <c r="AV85" s="1154"/>
      <c r="AW85" s="1154"/>
      <c r="AX85" s="1154"/>
      <c r="AY85" s="1154"/>
      <c r="AZ85" s="1154"/>
      <c r="BA85" s="1155"/>
      <c r="BB85" s="1156"/>
      <c r="BC85" s="1152"/>
      <c r="BD85" s="1153"/>
      <c r="BE85" s="1154"/>
      <c r="BF85" s="1154"/>
      <c r="BG85" s="1154"/>
      <c r="BH85" s="1154"/>
      <c r="BI85" s="1154"/>
      <c r="BJ85" s="1154"/>
      <c r="BK85" s="1154"/>
      <c r="BL85" s="1154"/>
      <c r="BM85" s="1155"/>
      <c r="BN85" s="1156"/>
      <c r="BO85" s="1152"/>
      <c r="BP85" s="1153"/>
      <c r="BQ85" s="1154"/>
      <c r="BR85" s="1154"/>
      <c r="BS85" s="1154"/>
      <c r="BT85" s="1154"/>
      <c r="BU85" s="1154"/>
      <c r="BV85" s="1154"/>
      <c r="BW85" s="1154"/>
      <c r="BX85" s="1154"/>
      <c r="BY85" s="1155"/>
      <c r="BZ85" s="1156"/>
      <c r="CA85" s="1152"/>
      <c r="CB85" s="1153"/>
      <c r="CC85" s="1154"/>
      <c r="CD85" s="1154"/>
      <c r="CE85" s="1154"/>
      <c r="CF85" s="1154"/>
      <c r="CG85" s="1154"/>
      <c r="CH85" s="1154"/>
      <c r="CI85" s="1154"/>
      <c r="CJ85" s="1154"/>
      <c r="CK85" s="1155"/>
      <c r="CL85" s="1156"/>
      <c r="CM85" s="1152"/>
      <c r="CN85" s="1153"/>
      <c r="CO85" s="1154"/>
      <c r="CP85" s="1154"/>
      <c r="CQ85" s="1154"/>
      <c r="CR85" s="1154"/>
      <c r="CS85" s="1154"/>
      <c r="CT85" s="1154"/>
      <c r="CU85" s="1154"/>
      <c r="CV85" s="1154"/>
      <c r="CW85" s="1155"/>
    </row>
    <row r="86" spans="1:101" ht="21" customHeight="1">
      <c r="A86" s="853">
        <v>20</v>
      </c>
      <c r="B86" s="1206"/>
      <c r="C86" s="633" t="s">
        <v>789</v>
      </c>
      <c r="D86" s="147" t="s">
        <v>772</v>
      </c>
      <c r="E86" s="415"/>
      <c r="F86" s="1142"/>
      <c r="G86" s="1142"/>
      <c r="H86" s="990"/>
      <c r="I86" s="987"/>
      <c r="J86" s="987"/>
      <c r="K86" s="987"/>
      <c r="L86" s="1136"/>
      <c r="M86" s="987"/>
      <c r="N86" s="987"/>
      <c r="O86" s="987"/>
      <c r="P86" s="1136"/>
      <c r="Q86" s="989"/>
      <c r="R86" s="863"/>
      <c r="S86" s="987"/>
      <c r="T86" s="988"/>
      <c r="U86" s="987"/>
      <c r="V86" s="987"/>
      <c r="W86" s="987"/>
      <c r="X86" s="1136"/>
      <c r="Y86" s="987"/>
      <c r="Z86" s="987"/>
      <c r="AA86" s="987"/>
      <c r="AB86" s="1136"/>
      <c r="AC86" s="1030"/>
      <c r="AD86" s="863"/>
      <c r="AE86" s="987"/>
      <c r="AF86" s="988"/>
      <c r="AG86" s="987"/>
      <c r="AH86" s="987"/>
      <c r="AI86" s="987"/>
      <c r="AJ86" s="1136"/>
      <c r="AK86" s="987"/>
      <c r="AL86" s="987"/>
      <c r="AM86" s="987"/>
      <c r="AN86" s="1136"/>
      <c r="AO86" s="1030"/>
      <c r="AP86" s="862"/>
      <c r="AQ86" s="862"/>
      <c r="AR86" s="1146"/>
      <c r="AS86" s="1147"/>
      <c r="AT86" s="1147"/>
      <c r="AU86" s="1147"/>
      <c r="AV86" s="1148"/>
      <c r="AW86" s="1147"/>
      <c r="AX86" s="1147"/>
      <c r="AY86" s="1147"/>
      <c r="AZ86" s="1148"/>
      <c r="BA86" s="1149"/>
      <c r="BB86" s="862"/>
      <c r="BC86" s="862"/>
      <c r="BD86" s="1146"/>
      <c r="BE86" s="1147"/>
      <c r="BF86" s="1147"/>
      <c r="BG86" s="1147"/>
      <c r="BH86" s="1148"/>
      <c r="BI86" s="1147"/>
      <c r="BJ86" s="1147"/>
      <c r="BK86" s="1147"/>
      <c r="BL86" s="1148"/>
      <c r="BM86" s="1149"/>
      <c r="BN86" s="862"/>
      <c r="BO86" s="862"/>
      <c r="BP86" s="1146"/>
      <c r="BQ86" s="1147"/>
      <c r="BR86" s="1147"/>
      <c r="BS86" s="1147"/>
      <c r="BT86" s="1148"/>
      <c r="BU86" s="1147"/>
      <c r="BV86" s="1147"/>
      <c r="BW86" s="1147"/>
      <c r="BX86" s="1148"/>
      <c r="BY86" s="1149"/>
      <c r="BZ86" s="862"/>
      <c r="CA86" s="862"/>
      <c r="CB86" s="1146"/>
      <c r="CC86" s="1147"/>
      <c r="CD86" s="1147"/>
      <c r="CE86" s="1147"/>
      <c r="CF86" s="1148"/>
      <c r="CG86" s="1147"/>
      <c r="CH86" s="1147"/>
      <c r="CI86" s="1147"/>
      <c r="CJ86" s="1148"/>
      <c r="CK86" s="1149"/>
      <c r="CL86" s="862"/>
      <c r="CM86" s="862"/>
      <c r="CN86" s="1146"/>
      <c r="CO86" s="1147"/>
      <c r="CP86" s="1147"/>
      <c r="CQ86" s="1147"/>
      <c r="CR86" s="1148"/>
      <c r="CS86" s="1147"/>
      <c r="CT86" s="1147"/>
      <c r="CU86" s="1147"/>
      <c r="CV86" s="1148"/>
      <c r="CW86" s="1149"/>
    </row>
    <row r="87" spans="1:101" ht="21" customHeight="1">
      <c r="A87" s="853">
        <v>20</v>
      </c>
      <c r="B87" s="1207"/>
      <c r="C87" s="634"/>
      <c r="D87" s="148" t="s">
        <v>555</v>
      </c>
      <c r="E87" s="415"/>
      <c r="F87" s="1142"/>
      <c r="G87" s="1142"/>
      <c r="H87" s="990"/>
      <c r="I87" s="987"/>
      <c r="J87" s="987"/>
      <c r="K87" s="987"/>
      <c r="L87" s="1136"/>
      <c r="M87" s="987"/>
      <c r="N87" s="987"/>
      <c r="O87" s="987"/>
      <c r="P87" s="1136"/>
      <c r="Q87" s="989"/>
      <c r="R87" s="834"/>
      <c r="S87" s="987"/>
      <c r="T87" s="990"/>
      <c r="U87" s="987"/>
      <c r="V87" s="987"/>
      <c r="W87" s="987"/>
      <c r="X87" s="1136"/>
      <c r="Y87" s="987"/>
      <c r="Z87" s="987"/>
      <c r="AA87" s="987"/>
      <c r="AB87" s="1136"/>
      <c r="AC87" s="989"/>
      <c r="AD87" s="834"/>
      <c r="AE87" s="987"/>
      <c r="AF87" s="990"/>
      <c r="AG87" s="987"/>
      <c r="AH87" s="987"/>
      <c r="AI87" s="987"/>
      <c r="AJ87" s="1136"/>
      <c r="AK87" s="987"/>
      <c r="AL87" s="987"/>
      <c r="AM87" s="987"/>
      <c r="AN87" s="1136"/>
      <c r="AO87" s="989"/>
      <c r="AP87" s="862"/>
      <c r="AQ87" s="862"/>
      <c r="AR87" s="1146"/>
      <c r="AS87" s="1150"/>
      <c r="AT87" s="1150"/>
      <c r="AU87" s="1150"/>
      <c r="AV87" s="1148"/>
      <c r="AW87" s="1150"/>
      <c r="AX87" s="1150"/>
      <c r="AY87" s="1150"/>
      <c r="AZ87" s="1148"/>
      <c r="BA87" s="1149"/>
      <c r="BB87" s="862"/>
      <c r="BC87" s="862"/>
      <c r="BD87" s="1146"/>
      <c r="BE87" s="1150"/>
      <c r="BF87" s="1150"/>
      <c r="BG87" s="1150"/>
      <c r="BH87" s="1148"/>
      <c r="BI87" s="1150"/>
      <c r="BJ87" s="1150"/>
      <c r="BK87" s="1150"/>
      <c r="BL87" s="1148"/>
      <c r="BM87" s="1149"/>
      <c r="BN87" s="862"/>
      <c r="BO87" s="862"/>
      <c r="BP87" s="1146"/>
      <c r="BQ87" s="1150"/>
      <c r="BR87" s="1150"/>
      <c r="BS87" s="1150"/>
      <c r="BT87" s="1148"/>
      <c r="BU87" s="1150"/>
      <c r="BV87" s="1150"/>
      <c r="BW87" s="1150"/>
      <c r="BX87" s="1148"/>
      <c r="BY87" s="1149"/>
      <c r="BZ87" s="862"/>
      <c r="CA87" s="862"/>
      <c r="CB87" s="1146"/>
      <c r="CC87" s="1150"/>
      <c r="CD87" s="1150"/>
      <c r="CE87" s="1150"/>
      <c r="CF87" s="1148"/>
      <c r="CG87" s="1150"/>
      <c r="CH87" s="1150"/>
      <c r="CI87" s="1150"/>
      <c r="CJ87" s="1148"/>
      <c r="CK87" s="1149"/>
      <c r="CL87" s="862"/>
      <c r="CM87" s="862"/>
      <c r="CN87" s="1146"/>
      <c r="CO87" s="1150"/>
      <c r="CP87" s="1150"/>
      <c r="CQ87" s="1150"/>
      <c r="CR87" s="1148"/>
      <c r="CS87" s="1150"/>
      <c r="CT87" s="1150"/>
      <c r="CU87" s="1150"/>
      <c r="CV87" s="1148"/>
      <c r="CW87" s="1149"/>
    </row>
    <row r="88" spans="1:101" ht="21" customHeight="1">
      <c r="A88" s="853">
        <v>20</v>
      </c>
      <c r="B88" s="1207"/>
      <c r="C88" s="634"/>
      <c r="D88" s="148" t="s">
        <v>556</v>
      </c>
      <c r="E88" s="415"/>
      <c r="F88" s="1142"/>
      <c r="G88" s="1142"/>
      <c r="H88" s="990"/>
      <c r="I88" s="987"/>
      <c r="J88" s="987"/>
      <c r="K88" s="987"/>
      <c r="L88" s="1136"/>
      <c r="M88" s="987"/>
      <c r="N88" s="987"/>
      <c r="O88" s="987"/>
      <c r="P88" s="1136"/>
      <c r="Q88" s="989"/>
      <c r="R88" s="834"/>
      <c r="S88" s="987"/>
      <c r="T88" s="990"/>
      <c r="U88" s="987"/>
      <c r="V88" s="987"/>
      <c r="W88" s="987"/>
      <c r="X88" s="1136"/>
      <c r="Y88" s="987"/>
      <c r="Z88" s="987"/>
      <c r="AA88" s="987"/>
      <c r="AB88" s="1136"/>
      <c r="AC88" s="989"/>
      <c r="AD88" s="834"/>
      <c r="AE88" s="987"/>
      <c r="AF88" s="990"/>
      <c r="AG88" s="987"/>
      <c r="AH88" s="987"/>
      <c r="AI88" s="987"/>
      <c r="AJ88" s="1136"/>
      <c r="AK88" s="987"/>
      <c r="AL88" s="987"/>
      <c r="AM88" s="987"/>
      <c r="AN88" s="1136"/>
      <c r="AO88" s="989"/>
      <c r="AP88" s="862"/>
      <c r="AQ88" s="862"/>
      <c r="AR88" s="1146"/>
      <c r="AS88" s="1147"/>
      <c r="AT88" s="1147"/>
      <c r="AU88" s="1147"/>
      <c r="AV88" s="1148"/>
      <c r="AW88" s="1147"/>
      <c r="AX88" s="1147"/>
      <c r="AY88" s="1147"/>
      <c r="AZ88" s="1148"/>
      <c r="BA88" s="1149"/>
      <c r="BB88" s="862"/>
      <c r="BC88" s="862"/>
      <c r="BD88" s="1146"/>
      <c r="BE88" s="1147"/>
      <c r="BF88" s="1147"/>
      <c r="BG88" s="1147"/>
      <c r="BH88" s="1148"/>
      <c r="BI88" s="1147"/>
      <c r="BJ88" s="1147"/>
      <c r="BK88" s="1147"/>
      <c r="BL88" s="1148"/>
      <c r="BM88" s="1149"/>
      <c r="BN88" s="862"/>
      <c r="BO88" s="862"/>
      <c r="BP88" s="1146"/>
      <c r="BQ88" s="1147"/>
      <c r="BR88" s="1147"/>
      <c r="BS88" s="1147"/>
      <c r="BT88" s="1148"/>
      <c r="BU88" s="1147"/>
      <c r="BV88" s="1147"/>
      <c r="BW88" s="1147"/>
      <c r="BX88" s="1148"/>
      <c r="BY88" s="1149"/>
      <c r="BZ88" s="862"/>
      <c r="CA88" s="862"/>
      <c r="CB88" s="1146"/>
      <c r="CC88" s="1147"/>
      <c r="CD88" s="1147"/>
      <c r="CE88" s="1147"/>
      <c r="CF88" s="1148"/>
      <c r="CG88" s="1147"/>
      <c r="CH88" s="1147"/>
      <c r="CI88" s="1147"/>
      <c r="CJ88" s="1148"/>
      <c r="CK88" s="1149"/>
      <c r="CL88" s="862"/>
      <c r="CM88" s="862"/>
      <c r="CN88" s="1146"/>
      <c r="CO88" s="1147"/>
      <c r="CP88" s="1147"/>
      <c r="CQ88" s="1147"/>
      <c r="CR88" s="1148"/>
      <c r="CS88" s="1147"/>
      <c r="CT88" s="1147"/>
      <c r="CU88" s="1147"/>
      <c r="CV88" s="1148"/>
      <c r="CW88" s="1149"/>
    </row>
    <row r="89" spans="1:101" ht="21" customHeight="1" thickBot="1">
      <c r="A89" s="853">
        <v>20</v>
      </c>
      <c r="B89" s="1208"/>
      <c r="C89" s="1209"/>
      <c r="D89" s="1210" t="s">
        <v>718</v>
      </c>
      <c r="E89" s="416"/>
      <c r="F89" s="412"/>
      <c r="G89" s="991"/>
      <c r="H89" s="992"/>
      <c r="I89" s="991"/>
      <c r="J89" s="991"/>
      <c r="K89" s="991"/>
      <c r="L89" s="991"/>
      <c r="M89" s="991"/>
      <c r="N89" s="991"/>
      <c r="O89" s="991"/>
      <c r="P89" s="991"/>
      <c r="Q89" s="1029"/>
      <c r="R89" s="413"/>
      <c r="S89" s="991"/>
      <c r="T89" s="992"/>
      <c r="U89" s="991"/>
      <c r="V89" s="991"/>
      <c r="W89" s="991"/>
      <c r="X89" s="991"/>
      <c r="Y89" s="991"/>
      <c r="Z89" s="991"/>
      <c r="AA89" s="991"/>
      <c r="AB89" s="991"/>
      <c r="AC89" s="1029"/>
      <c r="AD89" s="413"/>
      <c r="AE89" s="991"/>
      <c r="AF89" s="992"/>
      <c r="AG89" s="991"/>
      <c r="AH89" s="991"/>
      <c r="AI89" s="991"/>
      <c r="AJ89" s="991"/>
      <c r="AK89" s="991"/>
      <c r="AL89" s="991"/>
      <c r="AM89" s="991"/>
      <c r="AN89" s="991"/>
      <c r="AO89" s="1029"/>
      <c r="AP89" s="1151"/>
      <c r="AQ89" s="1152"/>
      <c r="AR89" s="1153"/>
      <c r="AS89" s="1154"/>
      <c r="AT89" s="1154"/>
      <c r="AU89" s="1154"/>
      <c r="AV89" s="1154"/>
      <c r="AW89" s="1154"/>
      <c r="AX89" s="1154"/>
      <c r="AY89" s="1154"/>
      <c r="AZ89" s="1154"/>
      <c r="BA89" s="1155"/>
      <c r="BB89" s="1156"/>
      <c r="BC89" s="1152"/>
      <c r="BD89" s="1153"/>
      <c r="BE89" s="1154"/>
      <c r="BF89" s="1154"/>
      <c r="BG89" s="1154"/>
      <c r="BH89" s="1154"/>
      <c r="BI89" s="1154"/>
      <c r="BJ89" s="1154"/>
      <c r="BK89" s="1154"/>
      <c r="BL89" s="1154"/>
      <c r="BM89" s="1155"/>
      <c r="BN89" s="1156"/>
      <c r="BO89" s="1152"/>
      <c r="BP89" s="1153"/>
      <c r="BQ89" s="1154"/>
      <c r="BR89" s="1154"/>
      <c r="BS89" s="1154"/>
      <c r="BT89" s="1154"/>
      <c r="BU89" s="1154"/>
      <c r="BV89" s="1154"/>
      <c r="BW89" s="1154"/>
      <c r="BX89" s="1154"/>
      <c r="BY89" s="1155"/>
      <c r="BZ89" s="1156"/>
      <c r="CA89" s="1152"/>
      <c r="CB89" s="1153"/>
      <c r="CC89" s="1154"/>
      <c r="CD89" s="1154"/>
      <c r="CE89" s="1154"/>
      <c r="CF89" s="1154"/>
      <c r="CG89" s="1154"/>
      <c r="CH89" s="1154"/>
      <c r="CI89" s="1154"/>
      <c r="CJ89" s="1154"/>
      <c r="CK89" s="1155"/>
      <c r="CL89" s="1156"/>
      <c r="CM89" s="1152"/>
      <c r="CN89" s="1153"/>
      <c r="CO89" s="1154"/>
      <c r="CP89" s="1154"/>
      <c r="CQ89" s="1154"/>
      <c r="CR89" s="1154"/>
      <c r="CS89" s="1154"/>
      <c r="CT89" s="1154"/>
      <c r="CU89" s="1154"/>
      <c r="CV89" s="1154"/>
      <c r="CW89" s="1155"/>
    </row>
    <row r="90" spans="1:101" ht="21" customHeight="1">
      <c r="A90" s="853">
        <v>21</v>
      </c>
      <c r="B90" s="1206"/>
      <c r="C90" s="633" t="s">
        <v>546</v>
      </c>
      <c r="D90" s="147" t="s">
        <v>772</v>
      </c>
      <c r="E90" s="415"/>
      <c r="F90" s="1142"/>
      <c r="G90" s="1142"/>
      <c r="H90" s="990"/>
      <c r="I90" s="987"/>
      <c r="J90" s="987"/>
      <c r="K90" s="987"/>
      <c r="L90" s="1136"/>
      <c r="M90" s="987"/>
      <c r="N90" s="987"/>
      <c r="O90" s="987"/>
      <c r="P90" s="1136"/>
      <c r="Q90" s="989"/>
      <c r="R90" s="863"/>
      <c r="S90" s="987"/>
      <c r="T90" s="988"/>
      <c r="U90" s="987"/>
      <c r="V90" s="987"/>
      <c r="W90" s="987"/>
      <c r="X90" s="1136"/>
      <c r="Y90" s="987"/>
      <c r="Z90" s="987"/>
      <c r="AA90" s="987"/>
      <c r="AB90" s="1136"/>
      <c r="AC90" s="1030"/>
      <c r="AD90" s="863"/>
      <c r="AE90" s="987"/>
      <c r="AF90" s="988"/>
      <c r="AG90" s="987"/>
      <c r="AH90" s="987"/>
      <c r="AI90" s="987"/>
      <c r="AJ90" s="1136"/>
      <c r="AK90" s="987"/>
      <c r="AL90" s="987"/>
      <c r="AM90" s="987"/>
      <c r="AN90" s="1136"/>
      <c r="AO90" s="1030"/>
      <c r="AP90" s="862"/>
      <c r="AQ90" s="862"/>
      <c r="AR90" s="1146"/>
      <c r="AS90" s="1147"/>
      <c r="AT90" s="1147"/>
      <c r="AU90" s="1147"/>
      <c r="AV90" s="1148"/>
      <c r="AW90" s="1147"/>
      <c r="AX90" s="1147"/>
      <c r="AY90" s="1147"/>
      <c r="AZ90" s="1148"/>
      <c r="BA90" s="1149"/>
      <c r="BB90" s="862"/>
      <c r="BC90" s="862"/>
      <c r="BD90" s="1146"/>
      <c r="BE90" s="1147"/>
      <c r="BF90" s="1147"/>
      <c r="BG90" s="1147"/>
      <c r="BH90" s="1148"/>
      <c r="BI90" s="1147"/>
      <c r="BJ90" s="1147"/>
      <c r="BK90" s="1147"/>
      <c r="BL90" s="1148"/>
      <c r="BM90" s="1149"/>
      <c r="BN90" s="862"/>
      <c r="BO90" s="862"/>
      <c r="BP90" s="1146"/>
      <c r="BQ90" s="1147"/>
      <c r="BR90" s="1147"/>
      <c r="BS90" s="1147"/>
      <c r="BT90" s="1148"/>
      <c r="BU90" s="1147"/>
      <c r="BV90" s="1147"/>
      <c r="BW90" s="1147"/>
      <c r="BX90" s="1148"/>
      <c r="BY90" s="1149"/>
      <c r="BZ90" s="862"/>
      <c r="CA90" s="862"/>
      <c r="CB90" s="1146"/>
      <c r="CC90" s="1147"/>
      <c r="CD90" s="1147"/>
      <c r="CE90" s="1147"/>
      <c r="CF90" s="1148"/>
      <c r="CG90" s="1147"/>
      <c r="CH90" s="1147"/>
      <c r="CI90" s="1147"/>
      <c r="CJ90" s="1148"/>
      <c r="CK90" s="1149"/>
      <c r="CL90" s="862"/>
      <c r="CM90" s="862"/>
      <c r="CN90" s="1146"/>
      <c r="CO90" s="1147"/>
      <c r="CP90" s="1147"/>
      <c r="CQ90" s="1147"/>
      <c r="CR90" s="1148"/>
      <c r="CS90" s="1147"/>
      <c r="CT90" s="1147"/>
      <c r="CU90" s="1147"/>
      <c r="CV90" s="1148"/>
      <c r="CW90" s="1149"/>
    </row>
    <row r="91" spans="1:101" ht="21" customHeight="1">
      <c r="A91" s="853">
        <v>21</v>
      </c>
      <c r="B91" s="1207"/>
      <c r="C91" s="634"/>
      <c r="D91" s="148" t="s">
        <v>555</v>
      </c>
      <c r="E91" s="415"/>
      <c r="F91" s="1142"/>
      <c r="G91" s="1142"/>
      <c r="H91" s="990"/>
      <c r="I91" s="987"/>
      <c r="J91" s="987"/>
      <c r="K91" s="987"/>
      <c r="L91" s="1136"/>
      <c r="M91" s="987"/>
      <c r="N91" s="987"/>
      <c r="O91" s="987"/>
      <c r="P91" s="1136"/>
      <c r="Q91" s="989"/>
      <c r="R91" s="834"/>
      <c r="S91" s="987"/>
      <c r="T91" s="990"/>
      <c r="U91" s="987"/>
      <c r="V91" s="987"/>
      <c r="W91" s="987"/>
      <c r="X91" s="1136"/>
      <c r="Y91" s="987"/>
      <c r="Z91" s="987"/>
      <c r="AA91" s="987"/>
      <c r="AB91" s="1136"/>
      <c r="AC91" s="989"/>
      <c r="AD91" s="834"/>
      <c r="AE91" s="987"/>
      <c r="AF91" s="990"/>
      <c r="AG91" s="987"/>
      <c r="AH91" s="987"/>
      <c r="AI91" s="987"/>
      <c r="AJ91" s="1136"/>
      <c r="AK91" s="987"/>
      <c r="AL91" s="987"/>
      <c r="AM91" s="987"/>
      <c r="AN91" s="1136"/>
      <c r="AO91" s="989"/>
      <c r="AP91" s="862"/>
      <c r="AQ91" s="862"/>
      <c r="AR91" s="1146"/>
      <c r="AS91" s="1150"/>
      <c r="AT91" s="1150"/>
      <c r="AU91" s="1150"/>
      <c r="AV91" s="1148"/>
      <c r="AW91" s="1150"/>
      <c r="AX91" s="1150"/>
      <c r="AY91" s="1150"/>
      <c r="AZ91" s="1148"/>
      <c r="BA91" s="1149"/>
      <c r="BB91" s="862"/>
      <c r="BC91" s="862"/>
      <c r="BD91" s="1146"/>
      <c r="BE91" s="1150"/>
      <c r="BF91" s="1150"/>
      <c r="BG91" s="1150"/>
      <c r="BH91" s="1148"/>
      <c r="BI91" s="1150"/>
      <c r="BJ91" s="1150"/>
      <c r="BK91" s="1150"/>
      <c r="BL91" s="1148"/>
      <c r="BM91" s="1149"/>
      <c r="BN91" s="862"/>
      <c r="BO91" s="862"/>
      <c r="BP91" s="1146"/>
      <c r="BQ91" s="1150"/>
      <c r="BR91" s="1150"/>
      <c r="BS91" s="1150"/>
      <c r="BT91" s="1148"/>
      <c r="BU91" s="1150"/>
      <c r="BV91" s="1150"/>
      <c r="BW91" s="1150"/>
      <c r="BX91" s="1148"/>
      <c r="BY91" s="1149"/>
      <c r="BZ91" s="862"/>
      <c r="CA91" s="862"/>
      <c r="CB91" s="1146"/>
      <c r="CC91" s="1150"/>
      <c r="CD91" s="1150"/>
      <c r="CE91" s="1150"/>
      <c r="CF91" s="1148"/>
      <c r="CG91" s="1150"/>
      <c r="CH91" s="1150"/>
      <c r="CI91" s="1150"/>
      <c r="CJ91" s="1148"/>
      <c r="CK91" s="1149"/>
      <c r="CL91" s="862"/>
      <c r="CM91" s="862"/>
      <c r="CN91" s="1146"/>
      <c r="CO91" s="1150"/>
      <c r="CP91" s="1150"/>
      <c r="CQ91" s="1150"/>
      <c r="CR91" s="1148"/>
      <c r="CS91" s="1150"/>
      <c r="CT91" s="1150"/>
      <c r="CU91" s="1150"/>
      <c r="CV91" s="1148"/>
      <c r="CW91" s="1149"/>
    </row>
    <row r="92" spans="1:101" ht="21" customHeight="1">
      <c r="A92" s="853">
        <v>21</v>
      </c>
      <c r="B92" s="1207"/>
      <c r="C92" s="634"/>
      <c r="D92" s="148" t="s">
        <v>556</v>
      </c>
      <c r="E92" s="415"/>
      <c r="F92" s="1142"/>
      <c r="G92" s="1142"/>
      <c r="H92" s="990"/>
      <c r="I92" s="987"/>
      <c r="J92" s="987"/>
      <c r="K92" s="987"/>
      <c r="L92" s="1136"/>
      <c r="M92" s="987"/>
      <c r="N92" s="987"/>
      <c r="O92" s="987"/>
      <c r="P92" s="1136"/>
      <c r="Q92" s="989"/>
      <c r="R92" s="834"/>
      <c r="S92" s="987"/>
      <c r="T92" s="990"/>
      <c r="U92" s="987"/>
      <c r="V92" s="987"/>
      <c r="W92" s="987"/>
      <c r="X92" s="1136"/>
      <c r="Y92" s="987"/>
      <c r="Z92" s="987"/>
      <c r="AA92" s="987"/>
      <c r="AB92" s="1136"/>
      <c r="AC92" s="989"/>
      <c r="AD92" s="834"/>
      <c r="AE92" s="987"/>
      <c r="AF92" s="990"/>
      <c r="AG92" s="987"/>
      <c r="AH92" s="987"/>
      <c r="AI92" s="987"/>
      <c r="AJ92" s="1136"/>
      <c r="AK92" s="987"/>
      <c r="AL92" s="987"/>
      <c r="AM92" s="987"/>
      <c r="AN92" s="1136"/>
      <c r="AO92" s="989"/>
      <c r="AP92" s="862"/>
      <c r="AQ92" s="862"/>
      <c r="AR92" s="1146"/>
      <c r="AS92" s="1147"/>
      <c r="AT92" s="1147"/>
      <c r="AU92" s="1147"/>
      <c r="AV92" s="1148"/>
      <c r="AW92" s="1147"/>
      <c r="AX92" s="1147"/>
      <c r="AY92" s="1147"/>
      <c r="AZ92" s="1148"/>
      <c r="BA92" s="1149"/>
      <c r="BB92" s="862"/>
      <c r="BC92" s="862"/>
      <c r="BD92" s="1146"/>
      <c r="BE92" s="1147"/>
      <c r="BF92" s="1147"/>
      <c r="BG92" s="1147"/>
      <c r="BH92" s="1148"/>
      <c r="BI92" s="1147"/>
      <c r="BJ92" s="1147"/>
      <c r="BK92" s="1147"/>
      <c r="BL92" s="1148"/>
      <c r="BM92" s="1149"/>
      <c r="BN92" s="862"/>
      <c r="BO92" s="862"/>
      <c r="BP92" s="1146"/>
      <c r="BQ92" s="1147"/>
      <c r="BR92" s="1147"/>
      <c r="BS92" s="1147"/>
      <c r="BT92" s="1148"/>
      <c r="BU92" s="1147"/>
      <c r="BV92" s="1147"/>
      <c r="BW92" s="1147"/>
      <c r="BX92" s="1148"/>
      <c r="BY92" s="1149"/>
      <c r="BZ92" s="862"/>
      <c r="CA92" s="862"/>
      <c r="CB92" s="1146"/>
      <c r="CC92" s="1147"/>
      <c r="CD92" s="1147"/>
      <c r="CE92" s="1147"/>
      <c r="CF92" s="1148"/>
      <c r="CG92" s="1147"/>
      <c r="CH92" s="1147"/>
      <c r="CI92" s="1147"/>
      <c r="CJ92" s="1148"/>
      <c r="CK92" s="1149"/>
      <c r="CL92" s="862"/>
      <c r="CM92" s="862"/>
      <c r="CN92" s="1146"/>
      <c r="CO92" s="1147"/>
      <c r="CP92" s="1147"/>
      <c r="CQ92" s="1147"/>
      <c r="CR92" s="1148"/>
      <c r="CS92" s="1147"/>
      <c r="CT92" s="1147"/>
      <c r="CU92" s="1147"/>
      <c r="CV92" s="1148"/>
      <c r="CW92" s="1149"/>
    </row>
    <row r="93" spans="1:101" ht="21" customHeight="1" thickBot="1">
      <c r="A93" s="853">
        <v>21</v>
      </c>
      <c r="B93" s="1208"/>
      <c r="C93" s="1209"/>
      <c r="D93" s="1210" t="s">
        <v>718</v>
      </c>
      <c r="E93" s="416"/>
      <c r="F93" s="412"/>
      <c r="G93" s="991"/>
      <c r="H93" s="992"/>
      <c r="I93" s="991"/>
      <c r="J93" s="991"/>
      <c r="K93" s="991"/>
      <c r="L93" s="991"/>
      <c r="M93" s="991"/>
      <c r="N93" s="991"/>
      <c r="O93" s="991"/>
      <c r="P93" s="991"/>
      <c r="Q93" s="1029"/>
      <c r="R93" s="413"/>
      <c r="S93" s="991"/>
      <c r="T93" s="992"/>
      <c r="U93" s="991"/>
      <c r="V93" s="991"/>
      <c r="W93" s="991"/>
      <c r="X93" s="991"/>
      <c r="Y93" s="991"/>
      <c r="Z93" s="991"/>
      <c r="AA93" s="991"/>
      <c r="AB93" s="991"/>
      <c r="AC93" s="1029"/>
      <c r="AD93" s="413"/>
      <c r="AE93" s="991"/>
      <c r="AF93" s="992"/>
      <c r="AG93" s="991"/>
      <c r="AH93" s="991"/>
      <c r="AI93" s="991"/>
      <c r="AJ93" s="991"/>
      <c r="AK93" s="991"/>
      <c r="AL93" s="991"/>
      <c r="AM93" s="991"/>
      <c r="AN93" s="991"/>
      <c r="AO93" s="1029"/>
      <c r="AP93" s="1151"/>
      <c r="AQ93" s="1152"/>
      <c r="AR93" s="1153"/>
      <c r="AS93" s="1154"/>
      <c r="AT93" s="1154"/>
      <c r="AU93" s="1154"/>
      <c r="AV93" s="1154"/>
      <c r="AW93" s="1154"/>
      <c r="AX93" s="1154"/>
      <c r="AY93" s="1154"/>
      <c r="AZ93" s="1154"/>
      <c r="BA93" s="1155"/>
      <c r="BB93" s="1156"/>
      <c r="BC93" s="1152"/>
      <c r="BD93" s="1153"/>
      <c r="BE93" s="1154"/>
      <c r="BF93" s="1154"/>
      <c r="BG93" s="1154"/>
      <c r="BH93" s="1154"/>
      <c r="BI93" s="1154"/>
      <c r="BJ93" s="1154"/>
      <c r="BK93" s="1154"/>
      <c r="BL93" s="1154"/>
      <c r="BM93" s="1155"/>
      <c r="BN93" s="1156"/>
      <c r="BO93" s="1152"/>
      <c r="BP93" s="1153"/>
      <c r="BQ93" s="1154"/>
      <c r="BR93" s="1154"/>
      <c r="BS93" s="1154"/>
      <c r="BT93" s="1154"/>
      <c r="BU93" s="1154"/>
      <c r="BV93" s="1154"/>
      <c r="BW93" s="1154"/>
      <c r="BX93" s="1154"/>
      <c r="BY93" s="1155"/>
      <c r="BZ93" s="1156"/>
      <c r="CA93" s="1152"/>
      <c r="CB93" s="1153"/>
      <c r="CC93" s="1154"/>
      <c r="CD93" s="1154"/>
      <c r="CE93" s="1154"/>
      <c r="CF93" s="1154"/>
      <c r="CG93" s="1154"/>
      <c r="CH93" s="1154"/>
      <c r="CI93" s="1154"/>
      <c r="CJ93" s="1154"/>
      <c r="CK93" s="1155"/>
      <c r="CL93" s="1156"/>
      <c r="CM93" s="1152"/>
      <c r="CN93" s="1153"/>
      <c r="CO93" s="1154"/>
      <c r="CP93" s="1154"/>
      <c r="CQ93" s="1154"/>
      <c r="CR93" s="1154"/>
      <c r="CS93" s="1154"/>
      <c r="CT93" s="1154"/>
      <c r="CU93" s="1154"/>
      <c r="CV93" s="1154"/>
      <c r="CW93" s="1155"/>
    </row>
    <row r="94" spans="1:101" ht="21" customHeight="1">
      <c r="A94" s="853">
        <v>22</v>
      </c>
      <c r="B94" s="1206"/>
      <c r="C94" s="633" t="s">
        <v>790</v>
      </c>
      <c r="D94" s="147" t="s">
        <v>772</v>
      </c>
      <c r="E94" s="415"/>
      <c r="F94" s="1142"/>
      <c r="G94" s="1142"/>
      <c r="H94" s="990"/>
      <c r="I94" s="987"/>
      <c r="J94" s="987"/>
      <c r="K94" s="987"/>
      <c r="L94" s="1136"/>
      <c r="M94" s="987"/>
      <c r="N94" s="987"/>
      <c r="O94" s="987"/>
      <c r="P94" s="1136"/>
      <c r="Q94" s="989"/>
      <c r="R94" s="863"/>
      <c r="S94" s="987"/>
      <c r="T94" s="988"/>
      <c r="U94" s="987"/>
      <c r="V94" s="987"/>
      <c r="W94" s="987"/>
      <c r="X94" s="1136"/>
      <c r="Y94" s="987"/>
      <c r="Z94" s="987"/>
      <c r="AA94" s="987"/>
      <c r="AB94" s="1136"/>
      <c r="AC94" s="1030"/>
      <c r="AD94" s="863"/>
      <c r="AE94" s="987"/>
      <c r="AF94" s="988"/>
      <c r="AG94" s="987"/>
      <c r="AH94" s="987"/>
      <c r="AI94" s="987"/>
      <c r="AJ94" s="1136"/>
      <c r="AK94" s="987"/>
      <c r="AL94" s="987"/>
      <c r="AM94" s="987"/>
      <c r="AN94" s="1136"/>
      <c r="AO94" s="1030"/>
      <c r="AP94" s="862"/>
      <c r="AQ94" s="862"/>
      <c r="AR94" s="1146"/>
      <c r="AS94" s="1147"/>
      <c r="AT94" s="1147"/>
      <c r="AU94" s="1147"/>
      <c r="AV94" s="1148"/>
      <c r="AW94" s="1147"/>
      <c r="AX94" s="1147"/>
      <c r="AY94" s="1147"/>
      <c r="AZ94" s="1148"/>
      <c r="BA94" s="1149"/>
      <c r="BB94" s="862"/>
      <c r="BC94" s="862"/>
      <c r="BD94" s="1146"/>
      <c r="BE94" s="1147"/>
      <c r="BF94" s="1147"/>
      <c r="BG94" s="1147"/>
      <c r="BH94" s="1148"/>
      <c r="BI94" s="1147"/>
      <c r="BJ94" s="1147"/>
      <c r="BK94" s="1147"/>
      <c r="BL94" s="1148"/>
      <c r="BM94" s="1149"/>
      <c r="BN94" s="862"/>
      <c r="BO94" s="862"/>
      <c r="BP94" s="1146"/>
      <c r="BQ94" s="1147"/>
      <c r="BR94" s="1147"/>
      <c r="BS94" s="1147"/>
      <c r="BT94" s="1148"/>
      <c r="BU94" s="1147"/>
      <c r="BV94" s="1147"/>
      <c r="BW94" s="1147"/>
      <c r="BX94" s="1148"/>
      <c r="BY94" s="1149"/>
      <c r="BZ94" s="862"/>
      <c r="CA94" s="862"/>
      <c r="CB94" s="1146"/>
      <c r="CC94" s="1147"/>
      <c r="CD94" s="1147"/>
      <c r="CE94" s="1147"/>
      <c r="CF94" s="1148"/>
      <c r="CG94" s="1147"/>
      <c r="CH94" s="1147"/>
      <c r="CI94" s="1147"/>
      <c r="CJ94" s="1148"/>
      <c r="CK94" s="1149"/>
      <c r="CL94" s="862"/>
      <c r="CM94" s="862"/>
      <c r="CN94" s="1146"/>
      <c r="CO94" s="1147"/>
      <c r="CP94" s="1147"/>
      <c r="CQ94" s="1147"/>
      <c r="CR94" s="1148"/>
      <c r="CS94" s="1147"/>
      <c r="CT94" s="1147"/>
      <c r="CU94" s="1147"/>
      <c r="CV94" s="1148"/>
      <c r="CW94" s="1149"/>
    </row>
    <row r="95" spans="1:101" ht="21" customHeight="1">
      <c r="A95" s="853">
        <v>22</v>
      </c>
      <c r="B95" s="1207"/>
      <c r="C95" s="634"/>
      <c r="D95" s="148" t="s">
        <v>555</v>
      </c>
      <c r="E95" s="415"/>
      <c r="F95" s="1142"/>
      <c r="G95" s="1142"/>
      <c r="H95" s="990"/>
      <c r="I95" s="987"/>
      <c r="J95" s="987"/>
      <c r="K95" s="987"/>
      <c r="L95" s="1136"/>
      <c r="M95" s="987"/>
      <c r="N95" s="987"/>
      <c r="O95" s="987"/>
      <c r="P95" s="1136"/>
      <c r="Q95" s="989"/>
      <c r="R95" s="834"/>
      <c r="S95" s="987"/>
      <c r="T95" s="990"/>
      <c r="U95" s="987"/>
      <c r="V95" s="987"/>
      <c r="W95" s="987"/>
      <c r="X95" s="1136"/>
      <c r="Y95" s="987"/>
      <c r="Z95" s="987"/>
      <c r="AA95" s="987"/>
      <c r="AB95" s="1136"/>
      <c r="AC95" s="989"/>
      <c r="AD95" s="834"/>
      <c r="AE95" s="987"/>
      <c r="AF95" s="990"/>
      <c r="AG95" s="987"/>
      <c r="AH95" s="987"/>
      <c r="AI95" s="987"/>
      <c r="AJ95" s="1136"/>
      <c r="AK95" s="987"/>
      <c r="AL95" s="987"/>
      <c r="AM95" s="987"/>
      <c r="AN95" s="1136"/>
      <c r="AO95" s="989"/>
      <c r="AP95" s="862"/>
      <c r="AQ95" s="862"/>
      <c r="AR95" s="1146"/>
      <c r="AS95" s="1150"/>
      <c r="AT95" s="1150"/>
      <c r="AU95" s="1150"/>
      <c r="AV95" s="1148"/>
      <c r="AW95" s="1150"/>
      <c r="AX95" s="1150"/>
      <c r="AY95" s="1150"/>
      <c r="AZ95" s="1148"/>
      <c r="BA95" s="1149"/>
      <c r="BB95" s="862"/>
      <c r="BC95" s="862"/>
      <c r="BD95" s="1146"/>
      <c r="BE95" s="1150"/>
      <c r="BF95" s="1150"/>
      <c r="BG95" s="1150"/>
      <c r="BH95" s="1148"/>
      <c r="BI95" s="1150"/>
      <c r="BJ95" s="1150"/>
      <c r="BK95" s="1150"/>
      <c r="BL95" s="1148"/>
      <c r="BM95" s="1149"/>
      <c r="BN95" s="862"/>
      <c r="BO95" s="862"/>
      <c r="BP95" s="1146"/>
      <c r="BQ95" s="1150"/>
      <c r="BR95" s="1150"/>
      <c r="BS95" s="1150"/>
      <c r="BT95" s="1148"/>
      <c r="BU95" s="1150"/>
      <c r="BV95" s="1150"/>
      <c r="BW95" s="1150"/>
      <c r="BX95" s="1148"/>
      <c r="BY95" s="1149"/>
      <c r="BZ95" s="862"/>
      <c r="CA95" s="862"/>
      <c r="CB95" s="1146"/>
      <c r="CC95" s="1150"/>
      <c r="CD95" s="1150"/>
      <c r="CE95" s="1150"/>
      <c r="CF95" s="1148"/>
      <c r="CG95" s="1150"/>
      <c r="CH95" s="1150"/>
      <c r="CI95" s="1150"/>
      <c r="CJ95" s="1148"/>
      <c r="CK95" s="1149"/>
      <c r="CL95" s="862"/>
      <c r="CM95" s="862"/>
      <c r="CN95" s="1146"/>
      <c r="CO95" s="1150"/>
      <c r="CP95" s="1150"/>
      <c r="CQ95" s="1150"/>
      <c r="CR95" s="1148"/>
      <c r="CS95" s="1150"/>
      <c r="CT95" s="1150"/>
      <c r="CU95" s="1150"/>
      <c r="CV95" s="1148"/>
      <c r="CW95" s="1149"/>
    </row>
    <row r="96" spans="1:101" ht="21" customHeight="1">
      <c r="A96" s="853">
        <v>22</v>
      </c>
      <c r="B96" s="1207"/>
      <c r="C96" s="634"/>
      <c r="D96" s="148" t="s">
        <v>556</v>
      </c>
      <c r="E96" s="415"/>
      <c r="F96" s="1142"/>
      <c r="G96" s="1142"/>
      <c r="H96" s="990"/>
      <c r="I96" s="987"/>
      <c r="J96" s="987"/>
      <c r="K96" s="987"/>
      <c r="L96" s="1136"/>
      <c r="M96" s="987"/>
      <c r="N96" s="987"/>
      <c r="O96" s="987"/>
      <c r="P96" s="1136"/>
      <c r="Q96" s="989"/>
      <c r="R96" s="834"/>
      <c r="S96" s="987"/>
      <c r="T96" s="990"/>
      <c r="U96" s="987"/>
      <c r="V96" s="987"/>
      <c r="W96" s="987"/>
      <c r="X96" s="1136"/>
      <c r="Y96" s="987"/>
      <c r="Z96" s="987"/>
      <c r="AA96" s="987"/>
      <c r="AB96" s="1136"/>
      <c r="AC96" s="989"/>
      <c r="AD96" s="834"/>
      <c r="AE96" s="987"/>
      <c r="AF96" s="990"/>
      <c r="AG96" s="987"/>
      <c r="AH96" s="987"/>
      <c r="AI96" s="987"/>
      <c r="AJ96" s="1136"/>
      <c r="AK96" s="987"/>
      <c r="AL96" s="987"/>
      <c r="AM96" s="987"/>
      <c r="AN96" s="1136"/>
      <c r="AO96" s="989"/>
      <c r="AP96" s="862"/>
      <c r="AQ96" s="862"/>
      <c r="AR96" s="1146"/>
      <c r="AS96" s="1147"/>
      <c r="AT96" s="1147"/>
      <c r="AU96" s="1147"/>
      <c r="AV96" s="1148"/>
      <c r="AW96" s="1147"/>
      <c r="AX96" s="1147"/>
      <c r="AY96" s="1147"/>
      <c r="AZ96" s="1148"/>
      <c r="BA96" s="1149"/>
      <c r="BB96" s="862"/>
      <c r="BC96" s="862"/>
      <c r="BD96" s="1146"/>
      <c r="BE96" s="1147"/>
      <c r="BF96" s="1147"/>
      <c r="BG96" s="1147"/>
      <c r="BH96" s="1148"/>
      <c r="BI96" s="1147"/>
      <c r="BJ96" s="1147"/>
      <c r="BK96" s="1147"/>
      <c r="BL96" s="1148"/>
      <c r="BM96" s="1149"/>
      <c r="BN96" s="862"/>
      <c r="BO96" s="862"/>
      <c r="BP96" s="1146"/>
      <c r="BQ96" s="1147"/>
      <c r="BR96" s="1147"/>
      <c r="BS96" s="1147"/>
      <c r="BT96" s="1148"/>
      <c r="BU96" s="1147"/>
      <c r="BV96" s="1147"/>
      <c r="BW96" s="1147"/>
      <c r="BX96" s="1148"/>
      <c r="BY96" s="1149"/>
      <c r="BZ96" s="862"/>
      <c r="CA96" s="862"/>
      <c r="CB96" s="1146"/>
      <c r="CC96" s="1147"/>
      <c r="CD96" s="1147"/>
      <c r="CE96" s="1147"/>
      <c r="CF96" s="1148"/>
      <c r="CG96" s="1147"/>
      <c r="CH96" s="1147"/>
      <c r="CI96" s="1147"/>
      <c r="CJ96" s="1148"/>
      <c r="CK96" s="1149"/>
      <c r="CL96" s="862"/>
      <c r="CM96" s="862"/>
      <c r="CN96" s="1146"/>
      <c r="CO96" s="1147"/>
      <c r="CP96" s="1147"/>
      <c r="CQ96" s="1147"/>
      <c r="CR96" s="1148"/>
      <c r="CS96" s="1147"/>
      <c r="CT96" s="1147"/>
      <c r="CU96" s="1147"/>
      <c r="CV96" s="1148"/>
      <c r="CW96" s="1149"/>
    </row>
    <row r="97" spans="1:101" ht="21" customHeight="1" thickBot="1">
      <c r="A97" s="853">
        <v>22</v>
      </c>
      <c r="B97" s="1208"/>
      <c r="C97" s="1209"/>
      <c r="D97" s="1210" t="s">
        <v>718</v>
      </c>
      <c r="E97" s="416"/>
      <c r="F97" s="412"/>
      <c r="G97" s="991"/>
      <c r="H97" s="992"/>
      <c r="I97" s="991"/>
      <c r="J97" s="991"/>
      <c r="K97" s="991"/>
      <c r="L97" s="991"/>
      <c r="M97" s="991"/>
      <c r="N97" s="991"/>
      <c r="O97" s="991"/>
      <c r="P97" s="991"/>
      <c r="Q97" s="1029"/>
      <c r="R97" s="413"/>
      <c r="S97" s="991"/>
      <c r="T97" s="992"/>
      <c r="U97" s="991"/>
      <c r="V97" s="991"/>
      <c r="W97" s="991"/>
      <c r="X97" s="991"/>
      <c r="Y97" s="991"/>
      <c r="Z97" s="991"/>
      <c r="AA97" s="991"/>
      <c r="AB97" s="991"/>
      <c r="AC97" s="1029"/>
      <c r="AD97" s="413"/>
      <c r="AE97" s="991"/>
      <c r="AF97" s="992"/>
      <c r="AG97" s="991"/>
      <c r="AH97" s="991"/>
      <c r="AI97" s="991"/>
      <c r="AJ97" s="991"/>
      <c r="AK97" s="991"/>
      <c r="AL97" s="991"/>
      <c r="AM97" s="991"/>
      <c r="AN97" s="991"/>
      <c r="AO97" s="1029"/>
      <c r="AP97" s="1151"/>
      <c r="AQ97" s="1152"/>
      <c r="AR97" s="1153"/>
      <c r="AS97" s="1154"/>
      <c r="AT97" s="1154"/>
      <c r="AU97" s="1154"/>
      <c r="AV97" s="1154"/>
      <c r="AW97" s="1154"/>
      <c r="AX97" s="1154"/>
      <c r="AY97" s="1154"/>
      <c r="AZ97" s="1154"/>
      <c r="BA97" s="1155"/>
      <c r="BB97" s="1156"/>
      <c r="BC97" s="1152"/>
      <c r="BD97" s="1153"/>
      <c r="BE97" s="1154"/>
      <c r="BF97" s="1154"/>
      <c r="BG97" s="1154"/>
      <c r="BH97" s="1154"/>
      <c r="BI97" s="1154"/>
      <c r="BJ97" s="1154"/>
      <c r="BK97" s="1154"/>
      <c r="BL97" s="1154"/>
      <c r="BM97" s="1155"/>
      <c r="BN97" s="1156"/>
      <c r="BO97" s="1152"/>
      <c r="BP97" s="1153"/>
      <c r="BQ97" s="1154"/>
      <c r="BR97" s="1154"/>
      <c r="BS97" s="1154"/>
      <c r="BT97" s="1154"/>
      <c r="BU97" s="1154"/>
      <c r="BV97" s="1154"/>
      <c r="BW97" s="1154"/>
      <c r="BX97" s="1154"/>
      <c r="BY97" s="1155"/>
      <c r="BZ97" s="1156"/>
      <c r="CA97" s="1152"/>
      <c r="CB97" s="1153"/>
      <c r="CC97" s="1154"/>
      <c r="CD97" s="1154"/>
      <c r="CE97" s="1154"/>
      <c r="CF97" s="1154"/>
      <c r="CG97" s="1154"/>
      <c r="CH97" s="1154"/>
      <c r="CI97" s="1154"/>
      <c r="CJ97" s="1154"/>
      <c r="CK97" s="1155"/>
      <c r="CL97" s="1156"/>
      <c r="CM97" s="1152"/>
      <c r="CN97" s="1153"/>
      <c r="CO97" s="1154"/>
      <c r="CP97" s="1154"/>
      <c r="CQ97" s="1154"/>
      <c r="CR97" s="1154"/>
      <c r="CS97" s="1154"/>
      <c r="CT97" s="1154"/>
      <c r="CU97" s="1154"/>
      <c r="CV97" s="1154"/>
      <c r="CW97" s="1155"/>
    </row>
    <row r="98" spans="1:101" ht="21" customHeight="1">
      <c r="A98" s="853">
        <v>23</v>
      </c>
      <c r="B98" s="1206"/>
      <c r="C98" s="633" t="s">
        <v>791</v>
      </c>
      <c r="D98" s="147" t="s">
        <v>772</v>
      </c>
      <c r="E98" s="415"/>
      <c r="F98" s="1142"/>
      <c r="G98" s="1142"/>
      <c r="H98" s="990"/>
      <c r="I98" s="987"/>
      <c r="J98" s="987"/>
      <c r="K98" s="987"/>
      <c r="L98" s="1136"/>
      <c r="M98" s="987"/>
      <c r="N98" s="987"/>
      <c r="O98" s="987"/>
      <c r="P98" s="1136"/>
      <c r="Q98" s="989"/>
      <c r="R98" s="863"/>
      <c r="S98" s="987"/>
      <c r="T98" s="988"/>
      <c r="U98" s="987"/>
      <c r="V98" s="987"/>
      <c r="W98" s="987"/>
      <c r="X98" s="1136"/>
      <c r="Y98" s="987"/>
      <c r="Z98" s="987"/>
      <c r="AA98" s="987"/>
      <c r="AB98" s="1136"/>
      <c r="AC98" s="1030"/>
      <c r="AD98" s="863"/>
      <c r="AE98" s="987"/>
      <c r="AF98" s="988"/>
      <c r="AG98" s="987"/>
      <c r="AH98" s="987"/>
      <c r="AI98" s="987"/>
      <c r="AJ98" s="1136"/>
      <c r="AK98" s="987"/>
      <c r="AL98" s="987"/>
      <c r="AM98" s="987"/>
      <c r="AN98" s="1136"/>
      <c r="AO98" s="1030"/>
      <c r="AP98" s="862"/>
      <c r="AQ98" s="862"/>
      <c r="AR98" s="1146"/>
      <c r="AS98" s="1147"/>
      <c r="AT98" s="1147"/>
      <c r="AU98" s="1147"/>
      <c r="AV98" s="1148"/>
      <c r="AW98" s="1147"/>
      <c r="AX98" s="1147"/>
      <c r="AY98" s="1147"/>
      <c r="AZ98" s="1148"/>
      <c r="BA98" s="1149"/>
      <c r="BB98" s="862"/>
      <c r="BC98" s="862"/>
      <c r="BD98" s="1146"/>
      <c r="BE98" s="1147"/>
      <c r="BF98" s="1147"/>
      <c r="BG98" s="1147"/>
      <c r="BH98" s="1148"/>
      <c r="BI98" s="1147"/>
      <c r="BJ98" s="1147"/>
      <c r="BK98" s="1147"/>
      <c r="BL98" s="1148"/>
      <c r="BM98" s="1149"/>
      <c r="BN98" s="862"/>
      <c r="BO98" s="862"/>
      <c r="BP98" s="1146"/>
      <c r="BQ98" s="1147"/>
      <c r="BR98" s="1147"/>
      <c r="BS98" s="1147"/>
      <c r="BT98" s="1148"/>
      <c r="BU98" s="1147"/>
      <c r="BV98" s="1147"/>
      <c r="BW98" s="1147"/>
      <c r="BX98" s="1148"/>
      <c r="BY98" s="1149"/>
      <c r="BZ98" s="862"/>
      <c r="CA98" s="862"/>
      <c r="CB98" s="1146"/>
      <c r="CC98" s="1147"/>
      <c r="CD98" s="1147"/>
      <c r="CE98" s="1147"/>
      <c r="CF98" s="1148"/>
      <c r="CG98" s="1147"/>
      <c r="CH98" s="1147"/>
      <c r="CI98" s="1147"/>
      <c r="CJ98" s="1148"/>
      <c r="CK98" s="1149"/>
      <c r="CL98" s="862"/>
      <c r="CM98" s="862"/>
      <c r="CN98" s="1146"/>
      <c r="CO98" s="1147"/>
      <c r="CP98" s="1147"/>
      <c r="CQ98" s="1147"/>
      <c r="CR98" s="1148"/>
      <c r="CS98" s="1147"/>
      <c r="CT98" s="1147"/>
      <c r="CU98" s="1147"/>
      <c r="CV98" s="1148"/>
      <c r="CW98" s="1149"/>
    </row>
    <row r="99" spans="1:101" ht="21" customHeight="1">
      <c r="A99" s="853">
        <v>23</v>
      </c>
      <c r="B99" s="1207"/>
      <c r="C99" s="634"/>
      <c r="D99" s="148" t="s">
        <v>555</v>
      </c>
      <c r="E99" s="415"/>
      <c r="F99" s="1142"/>
      <c r="G99" s="1142"/>
      <c r="H99" s="990"/>
      <c r="I99" s="987"/>
      <c r="J99" s="987"/>
      <c r="K99" s="987"/>
      <c r="L99" s="1136"/>
      <c r="M99" s="987"/>
      <c r="N99" s="987"/>
      <c r="O99" s="987"/>
      <c r="P99" s="1136"/>
      <c r="Q99" s="989"/>
      <c r="R99" s="834"/>
      <c r="S99" s="987"/>
      <c r="T99" s="990"/>
      <c r="U99" s="987"/>
      <c r="V99" s="987"/>
      <c r="W99" s="987"/>
      <c r="X99" s="1136"/>
      <c r="Y99" s="987"/>
      <c r="Z99" s="987"/>
      <c r="AA99" s="987"/>
      <c r="AB99" s="1136"/>
      <c r="AC99" s="989"/>
      <c r="AD99" s="834"/>
      <c r="AE99" s="987"/>
      <c r="AF99" s="990"/>
      <c r="AG99" s="987"/>
      <c r="AH99" s="987"/>
      <c r="AI99" s="987"/>
      <c r="AJ99" s="1136"/>
      <c r="AK99" s="987"/>
      <c r="AL99" s="987"/>
      <c r="AM99" s="987"/>
      <c r="AN99" s="1136"/>
      <c r="AO99" s="989"/>
      <c r="AP99" s="862"/>
      <c r="AQ99" s="862"/>
      <c r="AR99" s="1146"/>
      <c r="AS99" s="1150"/>
      <c r="AT99" s="1150"/>
      <c r="AU99" s="1150"/>
      <c r="AV99" s="1148"/>
      <c r="AW99" s="1150"/>
      <c r="AX99" s="1150"/>
      <c r="AY99" s="1150"/>
      <c r="AZ99" s="1148"/>
      <c r="BA99" s="1149"/>
      <c r="BB99" s="862"/>
      <c r="BC99" s="862"/>
      <c r="BD99" s="1146"/>
      <c r="BE99" s="1150"/>
      <c r="BF99" s="1150"/>
      <c r="BG99" s="1150"/>
      <c r="BH99" s="1148"/>
      <c r="BI99" s="1150"/>
      <c r="BJ99" s="1150"/>
      <c r="BK99" s="1150"/>
      <c r="BL99" s="1148"/>
      <c r="BM99" s="1149"/>
      <c r="BN99" s="862"/>
      <c r="BO99" s="862"/>
      <c r="BP99" s="1146"/>
      <c r="BQ99" s="1150"/>
      <c r="BR99" s="1150"/>
      <c r="BS99" s="1150"/>
      <c r="BT99" s="1148"/>
      <c r="BU99" s="1150"/>
      <c r="BV99" s="1150"/>
      <c r="BW99" s="1150"/>
      <c r="BX99" s="1148"/>
      <c r="BY99" s="1149"/>
      <c r="BZ99" s="862"/>
      <c r="CA99" s="862"/>
      <c r="CB99" s="1146"/>
      <c r="CC99" s="1150"/>
      <c r="CD99" s="1150"/>
      <c r="CE99" s="1150"/>
      <c r="CF99" s="1148"/>
      <c r="CG99" s="1150"/>
      <c r="CH99" s="1150"/>
      <c r="CI99" s="1150"/>
      <c r="CJ99" s="1148"/>
      <c r="CK99" s="1149"/>
      <c r="CL99" s="862"/>
      <c r="CM99" s="862"/>
      <c r="CN99" s="1146"/>
      <c r="CO99" s="1150"/>
      <c r="CP99" s="1150"/>
      <c r="CQ99" s="1150"/>
      <c r="CR99" s="1148"/>
      <c r="CS99" s="1150"/>
      <c r="CT99" s="1150"/>
      <c r="CU99" s="1150"/>
      <c r="CV99" s="1148"/>
      <c r="CW99" s="1149"/>
    </row>
    <row r="100" spans="1:101" ht="21" customHeight="1">
      <c r="A100" s="853">
        <v>23</v>
      </c>
      <c r="B100" s="1207"/>
      <c r="C100" s="634"/>
      <c r="D100" s="148" t="s">
        <v>556</v>
      </c>
      <c r="E100" s="415"/>
      <c r="F100" s="1142"/>
      <c r="G100" s="1142"/>
      <c r="H100" s="990"/>
      <c r="I100" s="987"/>
      <c r="J100" s="987"/>
      <c r="K100" s="987"/>
      <c r="L100" s="1136"/>
      <c r="M100" s="987"/>
      <c r="N100" s="987"/>
      <c r="O100" s="987"/>
      <c r="P100" s="1136"/>
      <c r="Q100" s="989"/>
      <c r="R100" s="834"/>
      <c r="S100" s="987"/>
      <c r="T100" s="990"/>
      <c r="U100" s="987"/>
      <c r="V100" s="987"/>
      <c r="W100" s="987"/>
      <c r="X100" s="1136"/>
      <c r="Y100" s="987"/>
      <c r="Z100" s="987"/>
      <c r="AA100" s="987"/>
      <c r="AB100" s="1136"/>
      <c r="AC100" s="989"/>
      <c r="AD100" s="834"/>
      <c r="AE100" s="987"/>
      <c r="AF100" s="990"/>
      <c r="AG100" s="987"/>
      <c r="AH100" s="987"/>
      <c r="AI100" s="987"/>
      <c r="AJ100" s="1136"/>
      <c r="AK100" s="987"/>
      <c r="AL100" s="987"/>
      <c r="AM100" s="987"/>
      <c r="AN100" s="1136"/>
      <c r="AO100" s="989"/>
      <c r="AP100" s="862"/>
      <c r="AQ100" s="862"/>
      <c r="AR100" s="1146"/>
      <c r="AS100" s="1147"/>
      <c r="AT100" s="1147"/>
      <c r="AU100" s="1147"/>
      <c r="AV100" s="1148"/>
      <c r="AW100" s="1147"/>
      <c r="AX100" s="1147"/>
      <c r="AY100" s="1147"/>
      <c r="AZ100" s="1148"/>
      <c r="BA100" s="1149"/>
      <c r="BB100" s="862"/>
      <c r="BC100" s="862"/>
      <c r="BD100" s="1146"/>
      <c r="BE100" s="1147"/>
      <c r="BF100" s="1147"/>
      <c r="BG100" s="1147"/>
      <c r="BH100" s="1148"/>
      <c r="BI100" s="1147"/>
      <c r="BJ100" s="1147"/>
      <c r="BK100" s="1147"/>
      <c r="BL100" s="1148"/>
      <c r="BM100" s="1149"/>
      <c r="BN100" s="862"/>
      <c r="BO100" s="862"/>
      <c r="BP100" s="1146"/>
      <c r="BQ100" s="1147"/>
      <c r="BR100" s="1147"/>
      <c r="BS100" s="1147"/>
      <c r="BT100" s="1148"/>
      <c r="BU100" s="1147"/>
      <c r="BV100" s="1147"/>
      <c r="BW100" s="1147"/>
      <c r="BX100" s="1148"/>
      <c r="BY100" s="1149"/>
      <c r="BZ100" s="862"/>
      <c r="CA100" s="862"/>
      <c r="CB100" s="1146"/>
      <c r="CC100" s="1147"/>
      <c r="CD100" s="1147"/>
      <c r="CE100" s="1147"/>
      <c r="CF100" s="1148"/>
      <c r="CG100" s="1147"/>
      <c r="CH100" s="1147"/>
      <c r="CI100" s="1147"/>
      <c r="CJ100" s="1148"/>
      <c r="CK100" s="1149"/>
      <c r="CL100" s="862"/>
      <c r="CM100" s="862"/>
      <c r="CN100" s="1146"/>
      <c r="CO100" s="1147"/>
      <c r="CP100" s="1147"/>
      <c r="CQ100" s="1147"/>
      <c r="CR100" s="1148"/>
      <c r="CS100" s="1147"/>
      <c r="CT100" s="1147"/>
      <c r="CU100" s="1147"/>
      <c r="CV100" s="1148"/>
      <c r="CW100" s="1149"/>
    </row>
    <row r="101" spans="1:101" ht="21" customHeight="1" thickBot="1">
      <c r="A101" s="853">
        <v>23</v>
      </c>
      <c r="B101" s="1208"/>
      <c r="C101" s="1209"/>
      <c r="D101" s="1210" t="s">
        <v>718</v>
      </c>
      <c r="E101" s="416"/>
      <c r="F101" s="412"/>
      <c r="G101" s="991"/>
      <c r="H101" s="992"/>
      <c r="I101" s="991"/>
      <c r="J101" s="991"/>
      <c r="K101" s="991"/>
      <c r="L101" s="991"/>
      <c r="M101" s="991"/>
      <c r="N101" s="991"/>
      <c r="O101" s="991"/>
      <c r="P101" s="991"/>
      <c r="Q101" s="1029"/>
      <c r="R101" s="413"/>
      <c r="S101" s="991"/>
      <c r="T101" s="992"/>
      <c r="U101" s="991"/>
      <c r="V101" s="991"/>
      <c r="W101" s="991"/>
      <c r="X101" s="991"/>
      <c r="Y101" s="991"/>
      <c r="Z101" s="991"/>
      <c r="AA101" s="991"/>
      <c r="AB101" s="991"/>
      <c r="AC101" s="1029"/>
      <c r="AD101" s="413"/>
      <c r="AE101" s="991"/>
      <c r="AF101" s="992"/>
      <c r="AG101" s="991"/>
      <c r="AH101" s="991"/>
      <c r="AI101" s="991"/>
      <c r="AJ101" s="991"/>
      <c r="AK101" s="991"/>
      <c r="AL101" s="991"/>
      <c r="AM101" s="991"/>
      <c r="AN101" s="991"/>
      <c r="AO101" s="1029"/>
      <c r="AP101" s="1151"/>
      <c r="AQ101" s="1152"/>
      <c r="AR101" s="1153"/>
      <c r="AS101" s="1154"/>
      <c r="AT101" s="1154"/>
      <c r="AU101" s="1154"/>
      <c r="AV101" s="1154"/>
      <c r="AW101" s="1154"/>
      <c r="AX101" s="1154"/>
      <c r="AY101" s="1154"/>
      <c r="AZ101" s="1154"/>
      <c r="BA101" s="1155"/>
      <c r="BB101" s="1156"/>
      <c r="BC101" s="1152"/>
      <c r="BD101" s="1153"/>
      <c r="BE101" s="1154"/>
      <c r="BF101" s="1154"/>
      <c r="BG101" s="1154"/>
      <c r="BH101" s="1154"/>
      <c r="BI101" s="1154"/>
      <c r="BJ101" s="1154"/>
      <c r="BK101" s="1154"/>
      <c r="BL101" s="1154"/>
      <c r="BM101" s="1155"/>
      <c r="BN101" s="1156"/>
      <c r="BO101" s="1152"/>
      <c r="BP101" s="1153"/>
      <c r="BQ101" s="1154"/>
      <c r="BR101" s="1154"/>
      <c r="BS101" s="1154"/>
      <c r="BT101" s="1154"/>
      <c r="BU101" s="1154"/>
      <c r="BV101" s="1154"/>
      <c r="BW101" s="1154"/>
      <c r="BX101" s="1154"/>
      <c r="BY101" s="1155"/>
      <c r="BZ101" s="1156"/>
      <c r="CA101" s="1152"/>
      <c r="CB101" s="1153"/>
      <c r="CC101" s="1154"/>
      <c r="CD101" s="1154"/>
      <c r="CE101" s="1154"/>
      <c r="CF101" s="1154"/>
      <c r="CG101" s="1154"/>
      <c r="CH101" s="1154"/>
      <c r="CI101" s="1154"/>
      <c r="CJ101" s="1154"/>
      <c r="CK101" s="1155"/>
      <c r="CL101" s="1156"/>
      <c r="CM101" s="1152"/>
      <c r="CN101" s="1153"/>
      <c r="CO101" s="1154"/>
      <c r="CP101" s="1154"/>
      <c r="CQ101" s="1154"/>
      <c r="CR101" s="1154"/>
      <c r="CS101" s="1154"/>
      <c r="CT101" s="1154"/>
      <c r="CU101" s="1154"/>
      <c r="CV101" s="1154"/>
      <c r="CW101" s="1155"/>
    </row>
    <row r="102" spans="1:101" ht="21" customHeight="1">
      <c r="A102" s="853">
        <v>24</v>
      </c>
      <c r="B102" s="1206"/>
      <c r="C102" s="633" t="s">
        <v>1404</v>
      </c>
      <c r="D102" s="147" t="s">
        <v>772</v>
      </c>
      <c r="E102" s="415"/>
      <c r="F102" s="1142"/>
      <c r="G102" s="1142"/>
      <c r="H102" s="990"/>
      <c r="I102" s="987"/>
      <c r="J102" s="987"/>
      <c r="K102" s="987"/>
      <c r="L102" s="1136"/>
      <c r="M102" s="987"/>
      <c r="N102" s="987"/>
      <c r="O102" s="987"/>
      <c r="P102" s="1136"/>
      <c r="Q102" s="989"/>
      <c r="R102" s="863"/>
      <c r="S102" s="987"/>
      <c r="T102" s="988"/>
      <c r="U102" s="987"/>
      <c r="V102" s="987"/>
      <c r="W102" s="987"/>
      <c r="X102" s="1136"/>
      <c r="Y102" s="987"/>
      <c r="Z102" s="987"/>
      <c r="AA102" s="987"/>
      <c r="AB102" s="1136"/>
      <c r="AC102" s="1030"/>
      <c r="AD102" s="863"/>
      <c r="AE102" s="987"/>
      <c r="AF102" s="988"/>
      <c r="AG102" s="987"/>
      <c r="AH102" s="987"/>
      <c r="AI102" s="987"/>
      <c r="AJ102" s="1136"/>
      <c r="AK102" s="987"/>
      <c r="AL102" s="987"/>
      <c r="AM102" s="987"/>
      <c r="AN102" s="1136"/>
      <c r="AO102" s="1030"/>
      <c r="AP102" s="862"/>
      <c r="AQ102" s="862"/>
      <c r="AR102" s="1146"/>
      <c r="AS102" s="1147"/>
      <c r="AT102" s="1147"/>
      <c r="AU102" s="1147"/>
      <c r="AV102" s="1148"/>
      <c r="AW102" s="1147"/>
      <c r="AX102" s="1147"/>
      <c r="AY102" s="1147"/>
      <c r="AZ102" s="1148"/>
      <c r="BA102" s="1149"/>
      <c r="BB102" s="862"/>
      <c r="BC102" s="862"/>
      <c r="BD102" s="1146"/>
      <c r="BE102" s="1147"/>
      <c r="BF102" s="1147"/>
      <c r="BG102" s="1147"/>
      <c r="BH102" s="1148"/>
      <c r="BI102" s="1147"/>
      <c r="BJ102" s="1147"/>
      <c r="BK102" s="1147"/>
      <c r="BL102" s="1148"/>
      <c r="BM102" s="1149"/>
      <c r="BN102" s="862"/>
      <c r="BO102" s="862"/>
      <c r="BP102" s="1146"/>
      <c r="BQ102" s="1147"/>
      <c r="BR102" s="1147"/>
      <c r="BS102" s="1147"/>
      <c r="BT102" s="1148"/>
      <c r="BU102" s="1147"/>
      <c r="BV102" s="1147"/>
      <c r="BW102" s="1147"/>
      <c r="BX102" s="1148"/>
      <c r="BY102" s="1149"/>
      <c r="BZ102" s="862"/>
      <c r="CA102" s="862"/>
      <c r="CB102" s="1146"/>
      <c r="CC102" s="1147"/>
      <c r="CD102" s="1147"/>
      <c r="CE102" s="1147"/>
      <c r="CF102" s="1148"/>
      <c r="CG102" s="1147"/>
      <c r="CH102" s="1147"/>
      <c r="CI102" s="1147"/>
      <c r="CJ102" s="1148"/>
      <c r="CK102" s="1149"/>
      <c r="CL102" s="862"/>
      <c r="CM102" s="862"/>
      <c r="CN102" s="1146"/>
      <c r="CO102" s="1147"/>
      <c r="CP102" s="1147"/>
      <c r="CQ102" s="1147"/>
      <c r="CR102" s="1148"/>
      <c r="CS102" s="1147"/>
      <c r="CT102" s="1147"/>
      <c r="CU102" s="1147"/>
      <c r="CV102" s="1148"/>
      <c r="CW102" s="1149"/>
    </row>
    <row r="103" spans="1:101" ht="21" customHeight="1">
      <c r="A103" s="853">
        <v>24</v>
      </c>
      <c r="B103" s="1207"/>
      <c r="C103" s="634"/>
      <c r="D103" s="148" t="s">
        <v>555</v>
      </c>
      <c r="E103" s="415"/>
      <c r="F103" s="1142"/>
      <c r="G103" s="1142"/>
      <c r="H103" s="990"/>
      <c r="I103" s="987"/>
      <c r="J103" s="987"/>
      <c r="K103" s="987"/>
      <c r="L103" s="1136"/>
      <c r="M103" s="987"/>
      <c r="N103" s="987"/>
      <c r="O103" s="987"/>
      <c r="P103" s="1136"/>
      <c r="Q103" s="989"/>
      <c r="R103" s="834"/>
      <c r="S103" s="987"/>
      <c r="T103" s="990"/>
      <c r="U103" s="987"/>
      <c r="V103" s="987"/>
      <c r="W103" s="987"/>
      <c r="X103" s="1136"/>
      <c r="Y103" s="987"/>
      <c r="Z103" s="987"/>
      <c r="AA103" s="987"/>
      <c r="AB103" s="1136"/>
      <c r="AC103" s="989"/>
      <c r="AD103" s="834"/>
      <c r="AE103" s="987"/>
      <c r="AF103" s="990"/>
      <c r="AG103" s="987"/>
      <c r="AH103" s="987"/>
      <c r="AI103" s="987"/>
      <c r="AJ103" s="1136"/>
      <c r="AK103" s="987"/>
      <c r="AL103" s="987"/>
      <c r="AM103" s="987"/>
      <c r="AN103" s="1136"/>
      <c r="AO103" s="989"/>
      <c r="AP103" s="862"/>
      <c r="AQ103" s="862"/>
      <c r="AR103" s="1146"/>
      <c r="AS103" s="1150"/>
      <c r="AT103" s="1150"/>
      <c r="AU103" s="1150"/>
      <c r="AV103" s="1148"/>
      <c r="AW103" s="1150"/>
      <c r="AX103" s="1150"/>
      <c r="AY103" s="1150"/>
      <c r="AZ103" s="1148"/>
      <c r="BA103" s="1149"/>
      <c r="BB103" s="862"/>
      <c r="BC103" s="862"/>
      <c r="BD103" s="1146"/>
      <c r="BE103" s="1150"/>
      <c r="BF103" s="1150"/>
      <c r="BG103" s="1150"/>
      <c r="BH103" s="1148"/>
      <c r="BI103" s="1150"/>
      <c r="BJ103" s="1150"/>
      <c r="BK103" s="1150"/>
      <c r="BL103" s="1148"/>
      <c r="BM103" s="1149"/>
      <c r="BN103" s="862"/>
      <c r="BO103" s="862"/>
      <c r="BP103" s="1146"/>
      <c r="BQ103" s="1150"/>
      <c r="BR103" s="1150"/>
      <c r="BS103" s="1150"/>
      <c r="BT103" s="1148"/>
      <c r="BU103" s="1150"/>
      <c r="BV103" s="1150"/>
      <c r="BW103" s="1150"/>
      <c r="BX103" s="1148"/>
      <c r="BY103" s="1149"/>
      <c r="BZ103" s="862"/>
      <c r="CA103" s="862"/>
      <c r="CB103" s="1146"/>
      <c r="CC103" s="1150"/>
      <c r="CD103" s="1150"/>
      <c r="CE103" s="1150"/>
      <c r="CF103" s="1148"/>
      <c r="CG103" s="1150"/>
      <c r="CH103" s="1150"/>
      <c r="CI103" s="1150"/>
      <c r="CJ103" s="1148"/>
      <c r="CK103" s="1149"/>
      <c r="CL103" s="862"/>
      <c r="CM103" s="862"/>
      <c r="CN103" s="1146"/>
      <c r="CO103" s="1150"/>
      <c r="CP103" s="1150"/>
      <c r="CQ103" s="1150"/>
      <c r="CR103" s="1148"/>
      <c r="CS103" s="1150"/>
      <c r="CT103" s="1150"/>
      <c r="CU103" s="1150"/>
      <c r="CV103" s="1148"/>
      <c r="CW103" s="1149"/>
    </row>
    <row r="104" spans="1:101" ht="21" customHeight="1">
      <c r="A104" s="853">
        <v>24</v>
      </c>
      <c r="B104" s="1207"/>
      <c r="C104" s="634"/>
      <c r="D104" s="148" t="s">
        <v>556</v>
      </c>
      <c r="E104" s="415"/>
      <c r="F104" s="1142"/>
      <c r="G104" s="1142"/>
      <c r="H104" s="990"/>
      <c r="I104" s="987"/>
      <c r="J104" s="987"/>
      <c r="K104" s="987"/>
      <c r="L104" s="1136"/>
      <c r="M104" s="987"/>
      <c r="N104" s="987"/>
      <c r="O104" s="987"/>
      <c r="P104" s="1136"/>
      <c r="Q104" s="989"/>
      <c r="R104" s="834"/>
      <c r="S104" s="987"/>
      <c r="T104" s="990"/>
      <c r="U104" s="987"/>
      <c r="V104" s="987"/>
      <c r="W104" s="987"/>
      <c r="X104" s="1136"/>
      <c r="Y104" s="987"/>
      <c r="Z104" s="987"/>
      <c r="AA104" s="987"/>
      <c r="AB104" s="1136"/>
      <c r="AC104" s="989"/>
      <c r="AD104" s="834"/>
      <c r="AE104" s="987"/>
      <c r="AF104" s="990"/>
      <c r="AG104" s="987"/>
      <c r="AH104" s="987"/>
      <c r="AI104" s="987"/>
      <c r="AJ104" s="1136"/>
      <c r="AK104" s="987"/>
      <c r="AL104" s="987"/>
      <c r="AM104" s="987"/>
      <c r="AN104" s="1136"/>
      <c r="AO104" s="989"/>
      <c r="AP104" s="862"/>
      <c r="AQ104" s="862"/>
      <c r="AR104" s="1146"/>
      <c r="AS104" s="1147"/>
      <c r="AT104" s="1147"/>
      <c r="AU104" s="1147"/>
      <c r="AV104" s="1148"/>
      <c r="AW104" s="1147"/>
      <c r="AX104" s="1147"/>
      <c r="AY104" s="1147"/>
      <c r="AZ104" s="1148"/>
      <c r="BA104" s="1149"/>
      <c r="BB104" s="862"/>
      <c r="BC104" s="862"/>
      <c r="BD104" s="1146"/>
      <c r="BE104" s="1147"/>
      <c r="BF104" s="1147"/>
      <c r="BG104" s="1147"/>
      <c r="BH104" s="1148"/>
      <c r="BI104" s="1147"/>
      <c r="BJ104" s="1147"/>
      <c r="BK104" s="1147"/>
      <c r="BL104" s="1148"/>
      <c r="BM104" s="1149"/>
      <c r="BN104" s="862"/>
      <c r="BO104" s="862"/>
      <c r="BP104" s="1146"/>
      <c r="BQ104" s="1147"/>
      <c r="BR104" s="1147"/>
      <c r="BS104" s="1147"/>
      <c r="BT104" s="1148"/>
      <c r="BU104" s="1147"/>
      <c r="BV104" s="1147"/>
      <c r="BW104" s="1147"/>
      <c r="BX104" s="1148"/>
      <c r="BY104" s="1149"/>
      <c r="BZ104" s="862"/>
      <c r="CA104" s="862"/>
      <c r="CB104" s="1146"/>
      <c r="CC104" s="1147"/>
      <c r="CD104" s="1147"/>
      <c r="CE104" s="1147"/>
      <c r="CF104" s="1148"/>
      <c r="CG104" s="1147"/>
      <c r="CH104" s="1147"/>
      <c r="CI104" s="1147"/>
      <c r="CJ104" s="1148"/>
      <c r="CK104" s="1149"/>
      <c r="CL104" s="862"/>
      <c r="CM104" s="862"/>
      <c r="CN104" s="1146"/>
      <c r="CO104" s="1147"/>
      <c r="CP104" s="1147"/>
      <c r="CQ104" s="1147"/>
      <c r="CR104" s="1148"/>
      <c r="CS104" s="1147"/>
      <c r="CT104" s="1147"/>
      <c r="CU104" s="1147"/>
      <c r="CV104" s="1148"/>
      <c r="CW104" s="1149"/>
    </row>
    <row r="105" spans="1:101" ht="21" customHeight="1" thickBot="1">
      <c r="A105" s="853">
        <v>24</v>
      </c>
      <c r="B105" s="1208"/>
      <c r="C105" s="1209"/>
      <c r="D105" s="1210" t="s">
        <v>718</v>
      </c>
      <c r="E105" s="416"/>
      <c r="F105" s="412"/>
      <c r="G105" s="991"/>
      <c r="H105" s="992"/>
      <c r="I105" s="991"/>
      <c r="J105" s="991"/>
      <c r="K105" s="991"/>
      <c r="L105" s="991"/>
      <c r="M105" s="991"/>
      <c r="N105" s="991"/>
      <c r="O105" s="991"/>
      <c r="P105" s="991"/>
      <c r="Q105" s="1029"/>
      <c r="R105" s="413"/>
      <c r="S105" s="991"/>
      <c r="T105" s="992"/>
      <c r="U105" s="991"/>
      <c r="V105" s="991"/>
      <c r="W105" s="991"/>
      <c r="X105" s="991"/>
      <c r="Y105" s="991"/>
      <c r="Z105" s="991"/>
      <c r="AA105" s="991"/>
      <c r="AB105" s="991"/>
      <c r="AC105" s="1029"/>
      <c r="AD105" s="413"/>
      <c r="AE105" s="991"/>
      <c r="AF105" s="992"/>
      <c r="AG105" s="991"/>
      <c r="AH105" s="991"/>
      <c r="AI105" s="991"/>
      <c r="AJ105" s="991"/>
      <c r="AK105" s="991"/>
      <c r="AL105" s="991"/>
      <c r="AM105" s="991"/>
      <c r="AN105" s="991"/>
      <c r="AO105" s="1029"/>
      <c r="AP105" s="1151"/>
      <c r="AQ105" s="1152"/>
      <c r="AR105" s="1153"/>
      <c r="AS105" s="1154"/>
      <c r="AT105" s="1154"/>
      <c r="AU105" s="1154"/>
      <c r="AV105" s="1154"/>
      <c r="AW105" s="1154"/>
      <c r="AX105" s="1154"/>
      <c r="AY105" s="1154"/>
      <c r="AZ105" s="1154"/>
      <c r="BA105" s="1155"/>
      <c r="BB105" s="1156"/>
      <c r="BC105" s="1152"/>
      <c r="BD105" s="1153"/>
      <c r="BE105" s="1154"/>
      <c r="BF105" s="1154"/>
      <c r="BG105" s="1154"/>
      <c r="BH105" s="1154"/>
      <c r="BI105" s="1154"/>
      <c r="BJ105" s="1154"/>
      <c r="BK105" s="1154"/>
      <c r="BL105" s="1154"/>
      <c r="BM105" s="1155"/>
      <c r="BN105" s="1156"/>
      <c r="BO105" s="1152"/>
      <c r="BP105" s="1153"/>
      <c r="BQ105" s="1154"/>
      <c r="BR105" s="1154"/>
      <c r="BS105" s="1154"/>
      <c r="BT105" s="1154"/>
      <c r="BU105" s="1154"/>
      <c r="BV105" s="1154"/>
      <c r="BW105" s="1154"/>
      <c r="BX105" s="1154"/>
      <c r="BY105" s="1155"/>
      <c r="BZ105" s="1156"/>
      <c r="CA105" s="1152"/>
      <c r="CB105" s="1153"/>
      <c r="CC105" s="1154"/>
      <c r="CD105" s="1154"/>
      <c r="CE105" s="1154"/>
      <c r="CF105" s="1154"/>
      <c r="CG105" s="1154"/>
      <c r="CH105" s="1154"/>
      <c r="CI105" s="1154"/>
      <c r="CJ105" s="1154"/>
      <c r="CK105" s="1155"/>
      <c r="CL105" s="1156"/>
      <c r="CM105" s="1152"/>
      <c r="CN105" s="1153"/>
      <c r="CO105" s="1154"/>
      <c r="CP105" s="1154"/>
      <c r="CQ105" s="1154"/>
      <c r="CR105" s="1154"/>
      <c r="CS105" s="1154"/>
      <c r="CT105" s="1154"/>
      <c r="CU105" s="1154"/>
      <c r="CV105" s="1154"/>
      <c r="CW105" s="1155"/>
    </row>
    <row r="106" spans="1:101" ht="21" customHeight="1">
      <c r="A106" s="853">
        <v>25</v>
      </c>
      <c r="B106" s="1206"/>
      <c r="C106" s="633" t="s">
        <v>792</v>
      </c>
      <c r="D106" s="147" t="s">
        <v>772</v>
      </c>
      <c r="E106" s="415"/>
      <c r="F106" s="1142"/>
      <c r="G106" s="1142"/>
      <c r="H106" s="990"/>
      <c r="I106" s="987"/>
      <c r="J106" s="987"/>
      <c r="K106" s="987"/>
      <c r="L106" s="1136"/>
      <c r="M106" s="987"/>
      <c r="N106" s="987"/>
      <c r="O106" s="987"/>
      <c r="P106" s="1136"/>
      <c r="Q106" s="989"/>
      <c r="R106" s="863"/>
      <c r="S106" s="987"/>
      <c r="T106" s="988"/>
      <c r="U106" s="987"/>
      <c r="V106" s="987"/>
      <c r="W106" s="987"/>
      <c r="X106" s="1136"/>
      <c r="Y106" s="987"/>
      <c r="Z106" s="987"/>
      <c r="AA106" s="987"/>
      <c r="AB106" s="1136"/>
      <c r="AC106" s="1030"/>
      <c r="AD106" s="863"/>
      <c r="AE106" s="987"/>
      <c r="AF106" s="988"/>
      <c r="AG106" s="987"/>
      <c r="AH106" s="987"/>
      <c r="AI106" s="987"/>
      <c r="AJ106" s="1136"/>
      <c r="AK106" s="987"/>
      <c r="AL106" s="987"/>
      <c r="AM106" s="987"/>
      <c r="AN106" s="1136"/>
      <c r="AO106" s="1030"/>
      <c r="AP106" s="862"/>
      <c r="AQ106" s="862"/>
      <c r="AR106" s="1146"/>
      <c r="AS106" s="1147"/>
      <c r="AT106" s="1147"/>
      <c r="AU106" s="1147"/>
      <c r="AV106" s="1148"/>
      <c r="AW106" s="1147"/>
      <c r="AX106" s="1147"/>
      <c r="AY106" s="1147"/>
      <c r="AZ106" s="1148"/>
      <c r="BA106" s="1149"/>
      <c r="BB106" s="862"/>
      <c r="BC106" s="862"/>
      <c r="BD106" s="1146"/>
      <c r="BE106" s="1147"/>
      <c r="BF106" s="1147"/>
      <c r="BG106" s="1147"/>
      <c r="BH106" s="1148"/>
      <c r="BI106" s="1147"/>
      <c r="BJ106" s="1147"/>
      <c r="BK106" s="1147"/>
      <c r="BL106" s="1148"/>
      <c r="BM106" s="1149"/>
      <c r="BN106" s="862"/>
      <c r="BO106" s="862"/>
      <c r="BP106" s="1146"/>
      <c r="BQ106" s="1147"/>
      <c r="BR106" s="1147"/>
      <c r="BS106" s="1147"/>
      <c r="BT106" s="1148"/>
      <c r="BU106" s="1147"/>
      <c r="BV106" s="1147"/>
      <c r="BW106" s="1147"/>
      <c r="BX106" s="1148"/>
      <c r="BY106" s="1149"/>
      <c r="BZ106" s="862"/>
      <c r="CA106" s="862"/>
      <c r="CB106" s="1146"/>
      <c r="CC106" s="1147"/>
      <c r="CD106" s="1147"/>
      <c r="CE106" s="1147"/>
      <c r="CF106" s="1148"/>
      <c r="CG106" s="1147"/>
      <c r="CH106" s="1147"/>
      <c r="CI106" s="1147"/>
      <c r="CJ106" s="1148"/>
      <c r="CK106" s="1149"/>
      <c r="CL106" s="862"/>
      <c r="CM106" s="862"/>
      <c r="CN106" s="1146"/>
      <c r="CO106" s="1147"/>
      <c r="CP106" s="1147"/>
      <c r="CQ106" s="1147"/>
      <c r="CR106" s="1148"/>
      <c r="CS106" s="1147"/>
      <c r="CT106" s="1147"/>
      <c r="CU106" s="1147"/>
      <c r="CV106" s="1148"/>
      <c r="CW106" s="1149"/>
    </row>
    <row r="107" spans="1:101" ht="21" customHeight="1">
      <c r="A107" s="853">
        <v>25</v>
      </c>
      <c r="B107" s="1207"/>
      <c r="C107" s="634"/>
      <c r="D107" s="148" t="s">
        <v>555</v>
      </c>
      <c r="E107" s="415"/>
      <c r="F107" s="1142"/>
      <c r="G107" s="1142"/>
      <c r="H107" s="990"/>
      <c r="I107" s="987"/>
      <c r="J107" s="987"/>
      <c r="K107" s="987"/>
      <c r="L107" s="1136"/>
      <c r="M107" s="987"/>
      <c r="N107" s="987"/>
      <c r="O107" s="987"/>
      <c r="P107" s="1136"/>
      <c r="Q107" s="989"/>
      <c r="R107" s="834"/>
      <c r="S107" s="987"/>
      <c r="T107" s="990"/>
      <c r="U107" s="987"/>
      <c r="V107" s="987"/>
      <c r="W107" s="987"/>
      <c r="X107" s="1136"/>
      <c r="Y107" s="987"/>
      <c r="Z107" s="987"/>
      <c r="AA107" s="987"/>
      <c r="AB107" s="1136"/>
      <c r="AC107" s="989"/>
      <c r="AD107" s="834"/>
      <c r="AE107" s="987"/>
      <c r="AF107" s="990"/>
      <c r="AG107" s="987"/>
      <c r="AH107" s="987"/>
      <c r="AI107" s="987"/>
      <c r="AJ107" s="1136"/>
      <c r="AK107" s="987"/>
      <c r="AL107" s="987"/>
      <c r="AM107" s="987"/>
      <c r="AN107" s="1136"/>
      <c r="AO107" s="989"/>
      <c r="AP107" s="862"/>
      <c r="AQ107" s="862"/>
      <c r="AR107" s="1146"/>
      <c r="AS107" s="1150"/>
      <c r="AT107" s="1150"/>
      <c r="AU107" s="1150"/>
      <c r="AV107" s="1148"/>
      <c r="AW107" s="1150"/>
      <c r="AX107" s="1150"/>
      <c r="AY107" s="1150"/>
      <c r="AZ107" s="1148"/>
      <c r="BA107" s="1149"/>
      <c r="BB107" s="862"/>
      <c r="BC107" s="862"/>
      <c r="BD107" s="1146"/>
      <c r="BE107" s="1150"/>
      <c r="BF107" s="1150"/>
      <c r="BG107" s="1150"/>
      <c r="BH107" s="1148"/>
      <c r="BI107" s="1150"/>
      <c r="BJ107" s="1150"/>
      <c r="BK107" s="1150"/>
      <c r="BL107" s="1148"/>
      <c r="BM107" s="1149"/>
      <c r="BN107" s="862"/>
      <c r="BO107" s="862"/>
      <c r="BP107" s="1146"/>
      <c r="BQ107" s="1150"/>
      <c r="BR107" s="1150"/>
      <c r="BS107" s="1150"/>
      <c r="BT107" s="1148"/>
      <c r="BU107" s="1150"/>
      <c r="BV107" s="1150"/>
      <c r="BW107" s="1150"/>
      <c r="BX107" s="1148"/>
      <c r="BY107" s="1149"/>
      <c r="BZ107" s="862"/>
      <c r="CA107" s="862"/>
      <c r="CB107" s="1146"/>
      <c r="CC107" s="1150"/>
      <c r="CD107" s="1150"/>
      <c r="CE107" s="1150"/>
      <c r="CF107" s="1148"/>
      <c r="CG107" s="1150"/>
      <c r="CH107" s="1150"/>
      <c r="CI107" s="1150"/>
      <c r="CJ107" s="1148"/>
      <c r="CK107" s="1149"/>
      <c r="CL107" s="862"/>
      <c r="CM107" s="862"/>
      <c r="CN107" s="1146"/>
      <c r="CO107" s="1150"/>
      <c r="CP107" s="1150"/>
      <c r="CQ107" s="1150"/>
      <c r="CR107" s="1148"/>
      <c r="CS107" s="1150"/>
      <c r="CT107" s="1150"/>
      <c r="CU107" s="1150"/>
      <c r="CV107" s="1148"/>
      <c r="CW107" s="1149"/>
    </row>
    <row r="108" spans="1:101" ht="21" customHeight="1">
      <c r="A108" s="853">
        <v>25</v>
      </c>
      <c r="B108" s="1207"/>
      <c r="C108" s="634"/>
      <c r="D108" s="148" t="s">
        <v>556</v>
      </c>
      <c r="E108" s="415"/>
      <c r="F108" s="1142"/>
      <c r="G108" s="1142"/>
      <c r="H108" s="990"/>
      <c r="I108" s="987"/>
      <c r="J108" s="987"/>
      <c r="K108" s="987"/>
      <c r="L108" s="1136"/>
      <c r="M108" s="987"/>
      <c r="N108" s="987"/>
      <c r="O108" s="987"/>
      <c r="P108" s="1136"/>
      <c r="Q108" s="989"/>
      <c r="R108" s="834"/>
      <c r="S108" s="987"/>
      <c r="T108" s="990"/>
      <c r="U108" s="987"/>
      <c r="V108" s="987"/>
      <c r="W108" s="987"/>
      <c r="X108" s="1136"/>
      <c r="Y108" s="987"/>
      <c r="Z108" s="987"/>
      <c r="AA108" s="987"/>
      <c r="AB108" s="1136"/>
      <c r="AC108" s="989"/>
      <c r="AD108" s="834"/>
      <c r="AE108" s="987"/>
      <c r="AF108" s="990"/>
      <c r="AG108" s="987"/>
      <c r="AH108" s="987"/>
      <c r="AI108" s="987"/>
      <c r="AJ108" s="1136"/>
      <c r="AK108" s="987"/>
      <c r="AL108" s="987"/>
      <c r="AM108" s="987"/>
      <c r="AN108" s="1136"/>
      <c r="AO108" s="989"/>
      <c r="AP108" s="862"/>
      <c r="AQ108" s="862"/>
      <c r="AR108" s="1146"/>
      <c r="AS108" s="1147"/>
      <c r="AT108" s="1147"/>
      <c r="AU108" s="1147"/>
      <c r="AV108" s="1148"/>
      <c r="AW108" s="1147"/>
      <c r="AX108" s="1147"/>
      <c r="AY108" s="1147"/>
      <c r="AZ108" s="1148"/>
      <c r="BA108" s="1149"/>
      <c r="BB108" s="862"/>
      <c r="BC108" s="862"/>
      <c r="BD108" s="1146"/>
      <c r="BE108" s="1147"/>
      <c r="BF108" s="1147"/>
      <c r="BG108" s="1147"/>
      <c r="BH108" s="1148"/>
      <c r="BI108" s="1147"/>
      <c r="BJ108" s="1147"/>
      <c r="BK108" s="1147"/>
      <c r="BL108" s="1148"/>
      <c r="BM108" s="1149"/>
      <c r="BN108" s="862"/>
      <c r="BO108" s="862"/>
      <c r="BP108" s="1146"/>
      <c r="BQ108" s="1147"/>
      <c r="BR108" s="1147"/>
      <c r="BS108" s="1147"/>
      <c r="BT108" s="1148"/>
      <c r="BU108" s="1147"/>
      <c r="BV108" s="1147"/>
      <c r="BW108" s="1147"/>
      <c r="BX108" s="1148"/>
      <c r="BY108" s="1149"/>
      <c r="BZ108" s="862"/>
      <c r="CA108" s="862"/>
      <c r="CB108" s="1146"/>
      <c r="CC108" s="1147"/>
      <c r="CD108" s="1147"/>
      <c r="CE108" s="1147"/>
      <c r="CF108" s="1148"/>
      <c r="CG108" s="1147"/>
      <c r="CH108" s="1147"/>
      <c r="CI108" s="1147"/>
      <c r="CJ108" s="1148"/>
      <c r="CK108" s="1149"/>
      <c r="CL108" s="862"/>
      <c r="CM108" s="862"/>
      <c r="CN108" s="1146"/>
      <c r="CO108" s="1147"/>
      <c r="CP108" s="1147"/>
      <c r="CQ108" s="1147"/>
      <c r="CR108" s="1148"/>
      <c r="CS108" s="1147"/>
      <c r="CT108" s="1147"/>
      <c r="CU108" s="1147"/>
      <c r="CV108" s="1148"/>
      <c r="CW108" s="1149"/>
    </row>
    <row r="109" spans="1:101" ht="21" customHeight="1" thickBot="1">
      <c r="A109" s="853">
        <v>25</v>
      </c>
      <c r="B109" s="1208"/>
      <c r="C109" s="1209"/>
      <c r="D109" s="1210" t="s">
        <v>718</v>
      </c>
      <c r="E109" s="416"/>
      <c r="F109" s="412"/>
      <c r="G109" s="991"/>
      <c r="H109" s="992"/>
      <c r="I109" s="991"/>
      <c r="J109" s="991"/>
      <c r="K109" s="991"/>
      <c r="L109" s="991"/>
      <c r="M109" s="991"/>
      <c r="N109" s="991"/>
      <c r="O109" s="991"/>
      <c r="P109" s="991"/>
      <c r="Q109" s="1029"/>
      <c r="R109" s="413"/>
      <c r="S109" s="991"/>
      <c r="T109" s="992"/>
      <c r="U109" s="991"/>
      <c r="V109" s="991"/>
      <c r="W109" s="991"/>
      <c r="X109" s="991"/>
      <c r="Y109" s="991"/>
      <c r="Z109" s="991"/>
      <c r="AA109" s="991"/>
      <c r="AB109" s="991"/>
      <c r="AC109" s="1029"/>
      <c r="AD109" s="413"/>
      <c r="AE109" s="991"/>
      <c r="AF109" s="992"/>
      <c r="AG109" s="991"/>
      <c r="AH109" s="991"/>
      <c r="AI109" s="991"/>
      <c r="AJ109" s="991"/>
      <c r="AK109" s="991"/>
      <c r="AL109" s="991"/>
      <c r="AM109" s="991"/>
      <c r="AN109" s="991"/>
      <c r="AO109" s="1029"/>
      <c r="AP109" s="1151"/>
      <c r="AQ109" s="1152"/>
      <c r="AR109" s="1153"/>
      <c r="AS109" s="1154"/>
      <c r="AT109" s="1154"/>
      <c r="AU109" s="1154"/>
      <c r="AV109" s="1154"/>
      <c r="AW109" s="1154"/>
      <c r="AX109" s="1154"/>
      <c r="AY109" s="1154"/>
      <c r="AZ109" s="1154"/>
      <c r="BA109" s="1155"/>
      <c r="BB109" s="1156"/>
      <c r="BC109" s="1152"/>
      <c r="BD109" s="1153"/>
      <c r="BE109" s="1154"/>
      <c r="BF109" s="1154"/>
      <c r="BG109" s="1154"/>
      <c r="BH109" s="1154"/>
      <c r="BI109" s="1154"/>
      <c r="BJ109" s="1154"/>
      <c r="BK109" s="1154"/>
      <c r="BL109" s="1154"/>
      <c r="BM109" s="1155"/>
      <c r="BN109" s="1156"/>
      <c r="BO109" s="1152"/>
      <c r="BP109" s="1153"/>
      <c r="BQ109" s="1154"/>
      <c r="BR109" s="1154"/>
      <c r="BS109" s="1154"/>
      <c r="BT109" s="1154"/>
      <c r="BU109" s="1154"/>
      <c r="BV109" s="1154"/>
      <c r="BW109" s="1154"/>
      <c r="BX109" s="1154"/>
      <c r="BY109" s="1155"/>
      <c r="BZ109" s="1156"/>
      <c r="CA109" s="1152"/>
      <c r="CB109" s="1153"/>
      <c r="CC109" s="1154"/>
      <c r="CD109" s="1154"/>
      <c r="CE109" s="1154"/>
      <c r="CF109" s="1154"/>
      <c r="CG109" s="1154"/>
      <c r="CH109" s="1154"/>
      <c r="CI109" s="1154"/>
      <c r="CJ109" s="1154"/>
      <c r="CK109" s="1155"/>
      <c r="CL109" s="1156"/>
      <c r="CM109" s="1152"/>
      <c r="CN109" s="1153"/>
      <c r="CO109" s="1154"/>
      <c r="CP109" s="1154"/>
      <c r="CQ109" s="1154"/>
      <c r="CR109" s="1154"/>
      <c r="CS109" s="1154"/>
      <c r="CT109" s="1154"/>
      <c r="CU109" s="1154"/>
      <c r="CV109" s="1154"/>
      <c r="CW109" s="1155"/>
    </row>
    <row r="110" spans="1:101" ht="21" customHeight="1">
      <c r="A110" s="853">
        <v>26</v>
      </c>
      <c r="B110" s="1206"/>
      <c r="C110" s="633" t="s">
        <v>793</v>
      </c>
      <c r="D110" s="147" t="s">
        <v>772</v>
      </c>
      <c r="E110" s="415"/>
      <c r="F110" s="1142"/>
      <c r="G110" s="1142"/>
      <c r="H110" s="990"/>
      <c r="I110" s="987"/>
      <c r="J110" s="987"/>
      <c r="K110" s="987"/>
      <c r="L110" s="1136"/>
      <c r="M110" s="987"/>
      <c r="N110" s="987"/>
      <c r="O110" s="987"/>
      <c r="P110" s="1136"/>
      <c r="Q110" s="989"/>
      <c r="R110" s="863"/>
      <c r="S110" s="987"/>
      <c r="T110" s="988"/>
      <c r="U110" s="987"/>
      <c r="V110" s="987"/>
      <c r="W110" s="987"/>
      <c r="X110" s="1136"/>
      <c r="Y110" s="987"/>
      <c r="Z110" s="987"/>
      <c r="AA110" s="987"/>
      <c r="AB110" s="1136"/>
      <c r="AC110" s="1030"/>
      <c r="AD110" s="863"/>
      <c r="AE110" s="987"/>
      <c r="AF110" s="988"/>
      <c r="AG110" s="987"/>
      <c r="AH110" s="987"/>
      <c r="AI110" s="987"/>
      <c r="AJ110" s="1136"/>
      <c r="AK110" s="987"/>
      <c r="AL110" s="987"/>
      <c r="AM110" s="987"/>
      <c r="AN110" s="1136"/>
      <c r="AO110" s="1030"/>
      <c r="AP110" s="862"/>
      <c r="AQ110" s="862"/>
      <c r="AR110" s="1146"/>
      <c r="AS110" s="1147"/>
      <c r="AT110" s="1147"/>
      <c r="AU110" s="1147"/>
      <c r="AV110" s="1148"/>
      <c r="AW110" s="1147"/>
      <c r="AX110" s="1147"/>
      <c r="AY110" s="1147"/>
      <c r="AZ110" s="1148"/>
      <c r="BA110" s="1149"/>
      <c r="BB110" s="862"/>
      <c r="BC110" s="862"/>
      <c r="BD110" s="1146"/>
      <c r="BE110" s="1147"/>
      <c r="BF110" s="1147"/>
      <c r="BG110" s="1147"/>
      <c r="BH110" s="1148"/>
      <c r="BI110" s="1147"/>
      <c r="BJ110" s="1147"/>
      <c r="BK110" s="1147"/>
      <c r="BL110" s="1148"/>
      <c r="BM110" s="1149"/>
      <c r="BN110" s="862"/>
      <c r="BO110" s="862"/>
      <c r="BP110" s="1146"/>
      <c r="BQ110" s="1147"/>
      <c r="BR110" s="1147"/>
      <c r="BS110" s="1147"/>
      <c r="BT110" s="1148"/>
      <c r="BU110" s="1147"/>
      <c r="BV110" s="1147"/>
      <c r="BW110" s="1147"/>
      <c r="BX110" s="1148"/>
      <c r="BY110" s="1149"/>
      <c r="BZ110" s="862"/>
      <c r="CA110" s="862"/>
      <c r="CB110" s="1146"/>
      <c r="CC110" s="1147"/>
      <c r="CD110" s="1147"/>
      <c r="CE110" s="1147"/>
      <c r="CF110" s="1148"/>
      <c r="CG110" s="1147"/>
      <c r="CH110" s="1147"/>
      <c r="CI110" s="1147"/>
      <c r="CJ110" s="1148"/>
      <c r="CK110" s="1149"/>
      <c r="CL110" s="862"/>
      <c r="CM110" s="862"/>
      <c r="CN110" s="1146"/>
      <c r="CO110" s="1147"/>
      <c r="CP110" s="1147"/>
      <c r="CQ110" s="1147"/>
      <c r="CR110" s="1148"/>
      <c r="CS110" s="1147"/>
      <c r="CT110" s="1147"/>
      <c r="CU110" s="1147"/>
      <c r="CV110" s="1148"/>
      <c r="CW110" s="1149"/>
    </row>
    <row r="111" spans="1:101" ht="21" customHeight="1">
      <c r="A111" s="853">
        <v>26</v>
      </c>
      <c r="B111" s="1207"/>
      <c r="C111" s="634"/>
      <c r="D111" s="148" t="s">
        <v>555</v>
      </c>
      <c r="E111" s="415"/>
      <c r="F111" s="1142"/>
      <c r="G111" s="1142"/>
      <c r="H111" s="990"/>
      <c r="I111" s="987"/>
      <c r="J111" s="987"/>
      <c r="K111" s="987"/>
      <c r="L111" s="1136"/>
      <c r="M111" s="987"/>
      <c r="N111" s="987"/>
      <c r="O111" s="987"/>
      <c r="P111" s="1136"/>
      <c r="Q111" s="989"/>
      <c r="R111" s="834"/>
      <c r="S111" s="987"/>
      <c r="T111" s="990"/>
      <c r="U111" s="987"/>
      <c r="V111" s="987"/>
      <c r="W111" s="987"/>
      <c r="X111" s="1136"/>
      <c r="Y111" s="987"/>
      <c r="Z111" s="987"/>
      <c r="AA111" s="987"/>
      <c r="AB111" s="1136"/>
      <c r="AC111" s="989"/>
      <c r="AD111" s="834"/>
      <c r="AE111" s="987"/>
      <c r="AF111" s="990"/>
      <c r="AG111" s="987"/>
      <c r="AH111" s="987"/>
      <c r="AI111" s="987"/>
      <c r="AJ111" s="1136"/>
      <c r="AK111" s="987"/>
      <c r="AL111" s="987"/>
      <c r="AM111" s="987"/>
      <c r="AN111" s="1136"/>
      <c r="AO111" s="989"/>
      <c r="AP111" s="862"/>
      <c r="AQ111" s="862"/>
      <c r="AR111" s="1146"/>
      <c r="AS111" s="1150"/>
      <c r="AT111" s="1150"/>
      <c r="AU111" s="1150"/>
      <c r="AV111" s="1148"/>
      <c r="AW111" s="1150"/>
      <c r="AX111" s="1150"/>
      <c r="AY111" s="1150"/>
      <c r="AZ111" s="1148"/>
      <c r="BA111" s="1149"/>
      <c r="BB111" s="862"/>
      <c r="BC111" s="862"/>
      <c r="BD111" s="1146"/>
      <c r="BE111" s="1150"/>
      <c r="BF111" s="1150"/>
      <c r="BG111" s="1150"/>
      <c r="BH111" s="1148"/>
      <c r="BI111" s="1150"/>
      <c r="BJ111" s="1150"/>
      <c r="BK111" s="1150"/>
      <c r="BL111" s="1148"/>
      <c r="BM111" s="1149"/>
      <c r="BN111" s="862"/>
      <c r="BO111" s="862"/>
      <c r="BP111" s="1146"/>
      <c r="BQ111" s="1150"/>
      <c r="BR111" s="1150"/>
      <c r="BS111" s="1150"/>
      <c r="BT111" s="1148"/>
      <c r="BU111" s="1150"/>
      <c r="BV111" s="1150"/>
      <c r="BW111" s="1150"/>
      <c r="BX111" s="1148"/>
      <c r="BY111" s="1149"/>
      <c r="BZ111" s="862"/>
      <c r="CA111" s="862"/>
      <c r="CB111" s="1146"/>
      <c r="CC111" s="1150"/>
      <c r="CD111" s="1150"/>
      <c r="CE111" s="1150"/>
      <c r="CF111" s="1148"/>
      <c r="CG111" s="1150"/>
      <c r="CH111" s="1150"/>
      <c r="CI111" s="1150"/>
      <c r="CJ111" s="1148"/>
      <c r="CK111" s="1149"/>
      <c r="CL111" s="862"/>
      <c r="CM111" s="862"/>
      <c r="CN111" s="1146"/>
      <c r="CO111" s="1150"/>
      <c r="CP111" s="1150"/>
      <c r="CQ111" s="1150"/>
      <c r="CR111" s="1148"/>
      <c r="CS111" s="1150"/>
      <c r="CT111" s="1150"/>
      <c r="CU111" s="1150"/>
      <c r="CV111" s="1148"/>
      <c r="CW111" s="1149"/>
    </row>
    <row r="112" spans="1:101" ht="21" customHeight="1">
      <c r="A112" s="853">
        <v>26</v>
      </c>
      <c r="B112" s="1207"/>
      <c r="C112" s="634"/>
      <c r="D112" s="148" t="s">
        <v>556</v>
      </c>
      <c r="E112" s="415"/>
      <c r="F112" s="1142"/>
      <c r="G112" s="1142"/>
      <c r="H112" s="990"/>
      <c r="I112" s="987"/>
      <c r="J112" s="987"/>
      <c r="K112" s="987"/>
      <c r="L112" s="1136"/>
      <c r="M112" s="987"/>
      <c r="N112" s="987"/>
      <c r="O112" s="987"/>
      <c r="P112" s="1136"/>
      <c r="Q112" s="989"/>
      <c r="R112" s="834"/>
      <c r="S112" s="987"/>
      <c r="T112" s="990"/>
      <c r="U112" s="987"/>
      <c r="V112" s="987"/>
      <c r="W112" s="987"/>
      <c r="X112" s="1136"/>
      <c r="Y112" s="987"/>
      <c r="Z112" s="987"/>
      <c r="AA112" s="987"/>
      <c r="AB112" s="1136"/>
      <c r="AC112" s="989"/>
      <c r="AD112" s="834"/>
      <c r="AE112" s="987"/>
      <c r="AF112" s="990"/>
      <c r="AG112" s="987"/>
      <c r="AH112" s="987"/>
      <c r="AI112" s="987"/>
      <c r="AJ112" s="1136"/>
      <c r="AK112" s="987"/>
      <c r="AL112" s="987"/>
      <c r="AM112" s="987"/>
      <c r="AN112" s="1136"/>
      <c r="AO112" s="989"/>
      <c r="AP112" s="862"/>
      <c r="AQ112" s="862"/>
      <c r="AR112" s="1146"/>
      <c r="AS112" s="1147"/>
      <c r="AT112" s="1147"/>
      <c r="AU112" s="1147"/>
      <c r="AV112" s="1148"/>
      <c r="AW112" s="1147"/>
      <c r="AX112" s="1147"/>
      <c r="AY112" s="1147"/>
      <c r="AZ112" s="1148"/>
      <c r="BA112" s="1149"/>
      <c r="BB112" s="862"/>
      <c r="BC112" s="862"/>
      <c r="BD112" s="1146"/>
      <c r="BE112" s="1147"/>
      <c r="BF112" s="1147"/>
      <c r="BG112" s="1147"/>
      <c r="BH112" s="1148"/>
      <c r="BI112" s="1147"/>
      <c r="BJ112" s="1147"/>
      <c r="BK112" s="1147"/>
      <c r="BL112" s="1148"/>
      <c r="BM112" s="1149"/>
      <c r="BN112" s="862"/>
      <c r="BO112" s="862"/>
      <c r="BP112" s="1146"/>
      <c r="BQ112" s="1147"/>
      <c r="BR112" s="1147"/>
      <c r="BS112" s="1147"/>
      <c r="BT112" s="1148"/>
      <c r="BU112" s="1147"/>
      <c r="BV112" s="1147"/>
      <c r="BW112" s="1147"/>
      <c r="BX112" s="1148"/>
      <c r="BY112" s="1149"/>
      <c r="BZ112" s="862"/>
      <c r="CA112" s="862"/>
      <c r="CB112" s="1146"/>
      <c r="CC112" s="1147"/>
      <c r="CD112" s="1147"/>
      <c r="CE112" s="1147"/>
      <c r="CF112" s="1148"/>
      <c r="CG112" s="1147"/>
      <c r="CH112" s="1147"/>
      <c r="CI112" s="1147"/>
      <c r="CJ112" s="1148"/>
      <c r="CK112" s="1149"/>
      <c r="CL112" s="862"/>
      <c r="CM112" s="862"/>
      <c r="CN112" s="1146"/>
      <c r="CO112" s="1147"/>
      <c r="CP112" s="1147"/>
      <c r="CQ112" s="1147"/>
      <c r="CR112" s="1148"/>
      <c r="CS112" s="1147"/>
      <c r="CT112" s="1147"/>
      <c r="CU112" s="1147"/>
      <c r="CV112" s="1148"/>
      <c r="CW112" s="1149"/>
    </row>
    <row r="113" spans="1:101" ht="21" customHeight="1" thickBot="1">
      <c r="A113" s="853">
        <v>26</v>
      </c>
      <c r="B113" s="1208"/>
      <c r="C113" s="1209"/>
      <c r="D113" s="1210" t="s">
        <v>718</v>
      </c>
      <c r="E113" s="416"/>
      <c r="F113" s="412"/>
      <c r="G113" s="991"/>
      <c r="H113" s="992"/>
      <c r="I113" s="991"/>
      <c r="J113" s="991"/>
      <c r="K113" s="991"/>
      <c r="L113" s="991"/>
      <c r="M113" s="991"/>
      <c r="N113" s="991"/>
      <c r="O113" s="991"/>
      <c r="P113" s="991"/>
      <c r="Q113" s="1029"/>
      <c r="R113" s="413"/>
      <c r="S113" s="991"/>
      <c r="T113" s="992"/>
      <c r="U113" s="991"/>
      <c r="V113" s="991"/>
      <c r="W113" s="991"/>
      <c r="X113" s="991"/>
      <c r="Y113" s="991"/>
      <c r="Z113" s="991"/>
      <c r="AA113" s="991"/>
      <c r="AB113" s="991"/>
      <c r="AC113" s="1029"/>
      <c r="AD113" s="413"/>
      <c r="AE113" s="991"/>
      <c r="AF113" s="992"/>
      <c r="AG113" s="991"/>
      <c r="AH113" s="991"/>
      <c r="AI113" s="991"/>
      <c r="AJ113" s="991"/>
      <c r="AK113" s="991"/>
      <c r="AL113" s="991"/>
      <c r="AM113" s="991"/>
      <c r="AN113" s="991"/>
      <c r="AO113" s="1029"/>
      <c r="AP113" s="1151"/>
      <c r="AQ113" s="1152"/>
      <c r="AR113" s="1153"/>
      <c r="AS113" s="1154"/>
      <c r="AT113" s="1154"/>
      <c r="AU113" s="1154"/>
      <c r="AV113" s="1154"/>
      <c r="AW113" s="1154"/>
      <c r="AX113" s="1154"/>
      <c r="AY113" s="1154"/>
      <c r="AZ113" s="1154"/>
      <c r="BA113" s="1155"/>
      <c r="BB113" s="1156"/>
      <c r="BC113" s="1152"/>
      <c r="BD113" s="1153"/>
      <c r="BE113" s="1154"/>
      <c r="BF113" s="1154"/>
      <c r="BG113" s="1154"/>
      <c r="BH113" s="1154"/>
      <c r="BI113" s="1154"/>
      <c r="BJ113" s="1154"/>
      <c r="BK113" s="1154"/>
      <c r="BL113" s="1154"/>
      <c r="BM113" s="1155"/>
      <c r="BN113" s="1156"/>
      <c r="BO113" s="1152"/>
      <c r="BP113" s="1153"/>
      <c r="BQ113" s="1154"/>
      <c r="BR113" s="1154"/>
      <c r="BS113" s="1154"/>
      <c r="BT113" s="1154"/>
      <c r="BU113" s="1154"/>
      <c r="BV113" s="1154"/>
      <c r="BW113" s="1154"/>
      <c r="BX113" s="1154"/>
      <c r="BY113" s="1155"/>
      <c r="BZ113" s="1156"/>
      <c r="CA113" s="1152"/>
      <c r="CB113" s="1153"/>
      <c r="CC113" s="1154"/>
      <c r="CD113" s="1154"/>
      <c r="CE113" s="1154"/>
      <c r="CF113" s="1154"/>
      <c r="CG113" s="1154"/>
      <c r="CH113" s="1154"/>
      <c r="CI113" s="1154"/>
      <c r="CJ113" s="1154"/>
      <c r="CK113" s="1155"/>
      <c r="CL113" s="1156"/>
      <c r="CM113" s="1152"/>
      <c r="CN113" s="1153"/>
      <c r="CO113" s="1154"/>
      <c r="CP113" s="1154"/>
      <c r="CQ113" s="1154"/>
      <c r="CR113" s="1154"/>
      <c r="CS113" s="1154"/>
      <c r="CT113" s="1154"/>
      <c r="CU113" s="1154"/>
      <c r="CV113" s="1154"/>
      <c r="CW113" s="1155"/>
    </row>
    <row r="114" spans="1:101" ht="21" customHeight="1">
      <c r="A114" s="853">
        <v>27</v>
      </c>
      <c r="B114" s="1206"/>
      <c r="C114" s="633" t="s">
        <v>794</v>
      </c>
      <c r="D114" s="147" t="s">
        <v>772</v>
      </c>
      <c r="E114" s="415"/>
      <c r="F114" s="1142"/>
      <c r="G114" s="1142"/>
      <c r="H114" s="990"/>
      <c r="I114" s="987"/>
      <c r="J114" s="987"/>
      <c r="K114" s="987"/>
      <c r="L114" s="1136"/>
      <c r="M114" s="987"/>
      <c r="N114" s="987"/>
      <c r="O114" s="987"/>
      <c r="P114" s="1136"/>
      <c r="Q114" s="989"/>
      <c r="R114" s="863"/>
      <c r="S114" s="987"/>
      <c r="T114" s="988"/>
      <c r="U114" s="987"/>
      <c r="V114" s="987"/>
      <c r="W114" s="987"/>
      <c r="X114" s="1136"/>
      <c r="Y114" s="987"/>
      <c r="Z114" s="987"/>
      <c r="AA114" s="987"/>
      <c r="AB114" s="1136"/>
      <c r="AC114" s="1030"/>
      <c r="AD114" s="863"/>
      <c r="AE114" s="987"/>
      <c r="AF114" s="988"/>
      <c r="AG114" s="987"/>
      <c r="AH114" s="987"/>
      <c r="AI114" s="987"/>
      <c r="AJ114" s="1136"/>
      <c r="AK114" s="987"/>
      <c r="AL114" s="987"/>
      <c r="AM114" s="987"/>
      <c r="AN114" s="1136"/>
      <c r="AO114" s="1030"/>
      <c r="AP114" s="862"/>
      <c r="AQ114" s="862"/>
      <c r="AR114" s="1146"/>
      <c r="AS114" s="1147"/>
      <c r="AT114" s="1147"/>
      <c r="AU114" s="1147"/>
      <c r="AV114" s="1148"/>
      <c r="AW114" s="1147"/>
      <c r="AX114" s="1147"/>
      <c r="AY114" s="1147"/>
      <c r="AZ114" s="1148"/>
      <c r="BA114" s="1149"/>
      <c r="BB114" s="862"/>
      <c r="BC114" s="862"/>
      <c r="BD114" s="1146"/>
      <c r="BE114" s="1147"/>
      <c r="BF114" s="1147"/>
      <c r="BG114" s="1147"/>
      <c r="BH114" s="1148"/>
      <c r="BI114" s="1147"/>
      <c r="BJ114" s="1147"/>
      <c r="BK114" s="1147"/>
      <c r="BL114" s="1148"/>
      <c r="BM114" s="1149"/>
      <c r="BN114" s="862"/>
      <c r="BO114" s="862"/>
      <c r="BP114" s="1146"/>
      <c r="BQ114" s="1147"/>
      <c r="BR114" s="1147"/>
      <c r="BS114" s="1147"/>
      <c r="BT114" s="1148"/>
      <c r="BU114" s="1147"/>
      <c r="BV114" s="1147"/>
      <c r="BW114" s="1147"/>
      <c r="BX114" s="1148"/>
      <c r="BY114" s="1149"/>
      <c r="BZ114" s="862"/>
      <c r="CA114" s="862"/>
      <c r="CB114" s="1146"/>
      <c r="CC114" s="1147"/>
      <c r="CD114" s="1147"/>
      <c r="CE114" s="1147"/>
      <c r="CF114" s="1148"/>
      <c r="CG114" s="1147"/>
      <c r="CH114" s="1147"/>
      <c r="CI114" s="1147"/>
      <c r="CJ114" s="1148"/>
      <c r="CK114" s="1149"/>
      <c r="CL114" s="862"/>
      <c r="CM114" s="862"/>
      <c r="CN114" s="1146"/>
      <c r="CO114" s="1147"/>
      <c r="CP114" s="1147"/>
      <c r="CQ114" s="1147"/>
      <c r="CR114" s="1148"/>
      <c r="CS114" s="1147"/>
      <c r="CT114" s="1147"/>
      <c r="CU114" s="1147"/>
      <c r="CV114" s="1148"/>
      <c r="CW114" s="1149"/>
    </row>
    <row r="115" spans="1:101" ht="21" customHeight="1">
      <c r="A115" s="853">
        <v>27</v>
      </c>
      <c r="B115" s="1207"/>
      <c r="C115" s="634"/>
      <c r="D115" s="148" t="s">
        <v>555</v>
      </c>
      <c r="E115" s="415"/>
      <c r="F115" s="1142"/>
      <c r="G115" s="1142"/>
      <c r="H115" s="990"/>
      <c r="I115" s="987"/>
      <c r="J115" s="987"/>
      <c r="K115" s="987"/>
      <c r="L115" s="1136"/>
      <c r="M115" s="987"/>
      <c r="N115" s="987"/>
      <c r="O115" s="987"/>
      <c r="P115" s="1136"/>
      <c r="Q115" s="989"/>
      <c r="R115" s="834"/>
      <c r="S115" s="987"/>
      <c r="T115" s="990"/>
      <c r="U115" s="987"/>
      <c r="V115" s="987"/>
      <c r="W115" s="987"/>
      <c r="X115" s="1136"/>
      <c r="Y115" s="987"/>
      <c r="Z115" s="987"/>
      <c r="AA115" s="987"/>
      <c r="AB115" s="1136"/>
      <c r="AC115" s="989"/>
      <c r="AD115" s="834"/>
      <c r="AE115" s="987"/>
      <c r="AF115" s="990"/>
      <c r="AG115" s="987"/>
      <c r="AH115" s="987"/>
      <c r="AI115" s="987"/>
      <c r="AJ115" s="1136"/>
      <c r="AK115" s="987"/>
      <c r="AL115" s="987"/>
      <c r="AM115" s="987"/>
      <c r="AN115" s="1136"/>
      <c r="AO115" s="989"/>
      <c r="AP115" s="862"/>
      <c r="AQ115" s="862"/>
      <c r="AR115" s="1146"/>
      <c r="AS115" s="1150"/>
      <c r="AT115" s="1150"/>
      <c r="AU115" s="1150"/>
      <c r="AV115" s="1148"/>
      <c r="AW115" s="1150"/>
      <c r="AX115" s="1150"/>
      <c r="AY115" s="1150"/>
      <c r="AZ115" s="1148"/>
      <c r="BA115" s="1149"/>
      <c r="BB115" s="862"/>
      <c r="BC115" s="862"/>
      <c r="BD115" s="1146"/>
      <c r="BE115" s="1150"/>
      <c r="BF115" s="1150"/>
      <c r="BG115" s="1150"/>
      <c r="BH115" s="1148"/>
      <c r="BI115" s="1150"/>
      <c r="BJ115" s="1150"/>
      <c r="BK115" s="1150"/>
      <c r="BL115" s="1148"/>
      <c r="BM115" s="1149"/>
      <c r="BN115" s="862"/>
      <c r="BO115" s="862"/>
      <c r="BP115" s="1146"/>
      <c r="BQ115" s="1150"/>
      <c r="BR115" s="1150"/>
      <c r="BS115" s="1150"/>
      <c r="BT115" s="1148"/>
      <c r="BU115" s="1150"/>
      <c r="BV115" s="1150"/>
      <c r="BW115" s="1150"/>
      <c r="BX115" s="1148"/>
      <c r="BY115" s="1149"/>
      <c r="BZ115" s="862"/>
      <c r="CA115" s="862"/>
      <c r="CB115" s="1146"/>
      <c r="CC115" s="1150"/>
      <c r="CD115" s="1150"/>
      <c r="CE115" s="1150"/>
      <c r="CF115" s="1148"/>
      <c r="CG115" s="1150"/>
      <c r="CH115" s="1150"/>
      <c r="CI115" s="1150"/>
      <c r="CJ115" s="1148"/>
      <c r="CK115" s="1149"/>
      <c r="CL115" s="862"/>
      <c r="CM115" s="862"/>
      <c r="CN115" s="1146"/>
      <c r="CO115" s="1150"/>
      <c r="CP115" s="1150"/>
      <c r="CQ115" s="1150"/>
      <c r="CR115" s="1148"/>
      <c r="CS115" s="1150"/>
      <c r="CT115" s="1150"/>
      <c r="CU115" s="1150"/>
      <c r="CV115" s="1148"/>
      <c r="CW115" s="1149"/>
    </row>
    <row r="116" spans="1:101" ht="21" customHeight="1">
      <c r="A116" s="853">
        <v>27</v>
      </c>
      <c r="B116" s="1207"/>
      <c r="C116" s="634"/>
      <c r="D116" s="148" t="s">
        <v>556</v>
      </c>
      <c r="E116" s="415"/>
      <c r="F116" s="1142"/>
      <c r="G116" s="1142"/>
      <c r="H116" s="990"/>
      <c r="I116" s="987"/>
      <c r="J116" s="987"/>
      <c r="K116" s="987"/>
      <c r="L116" s="1136"/>
      <c r="M116" s="987"/>
      <c r="N116" s="987"/>
      <c r="O116" s="987"/>
      <c r="P116" s="1136"/>
      <c r="Q116" s="989"/>
      <c r="R116" s="834"/>
      <c r="S116" s="987"/>
      <c r="T116" s="990"/>
      <c r="U116" s="987"/>
      <c r="V116" s="987"/>
      <c r="W116" s="987"/>
      <c r="X116" s="1136"/>
      <c r="Y116" s="987"/>
      <c r="Z116" s="987"/>
      <c r="AA116" s="987"/>
      <c r="AB116" s="1136"/>
      <c r="AC116" s="989"/>
      <c r="AD116" s="834"/>
      <c r="AE116" s="987"/>
      <c r="AF116" s="990"/>
      <c r="AG116" s="987"/>
      <c r="AH116" s="987"/>
      <c r="AI116" s="987"/>
      <c r="AJ116" s="1136"/>
      <c r="AK116" s="987"/>
      <c r="AL116" s="987"/>
      <c r="AM116" s="987"/>
      <c r="AN116" s="1136"/>
      <c r="AO116" s="989"/>
      <c r="AP116" s="862"/>
      <c r="AQ116" s="862"/>
      <c r="AR116" s="1146"/>
      <c r="AS116" s="1147"/>
      <c r="AT116" s="1147"/>
      <c r="AU116" s="1147"/>
      <c r="AV116" s="1148"/>
      <c r="AW116" s="1147"/>
      <c r="AX116" s="1147"/>
      <c r="AY116" s="1147"/>
      <c r="AZ116" s="1148"/>
      <c r="BA116" s="1149"/>
      <c r="BB116" s="862"/>
      <c r="BC116" s="862"/>
      <c r="BD116" s="1146"/>
      <c r="BE116" s="1147"/>
      <c r="BF116" s="1147"/>
      <c r="BG116" s="1147"/>
      <c r="BH116" s="1148"/>
      <c r="BI116" s="1147"/>
      <c r="BJ116" s="1147"/>
      <c r="BK116" s="1147"/>
      <c r="BL116" s="1148"/>
      <c r="BM116" s="1149"/>
      <c r="BN116" s="862"/>
      <c r="BO116" s="862"/>
      <c r="BP116" s="1146"/>
      <c r="BQ116" s="1147"/>
      <c r="BR116" s="1147"/>
      <c r="BS116" s="1147"/>
      <c r="BT116" s="1148"/>
      <c r="BU116" s="1147"/>
      <c r="BV116" s="1147"/>
      <c r="BW116" s="1147"/>
      <c r="BX116" s="1148"/>
      <c r="BY116" s="1149"/>
      <c r="BZ116" s="862"/>
      <c r="CA116" s="862"/>
      <c r="CB116" s="1146"/>
      <c r="CC116" s="1147"/>
      <c r="CD116" s="1147"/>
      <c r="CE116" s="1147"/>
      <c r="CF116" s="1148"/>
      <c r="CG116" s="1147"/>
      <c r="CH116" s="1147"/>
      <c r="CI116" s="1147"/>
      <c r="CJ116" s="1148"/>
      <c r="CK116" s="1149"/>
      <c r="CL116" s="862"/>
      <c r="CM116" s="862"/>
      <c r="CN116" s="1146"/>
      <c r="CO116" s="1147"/>
      <c r="CP116" s="1147"/>
      <c r="CQ116" s="1147"/>
      <c r="CR116" s="1148"/>
      <c r="CS116" s="1147"/>
      <c r="CT116" s="1147"/>
      <c r="CU116" s="1147"/>
      <c r="CV116" s="1148"/>
      <c r="CW116" s="1149"/>
    </row>
    <row r="117" spans="1:101" ht="21" customHeight="1" thickBot="1">
      <c r="A117" s="853">
        <v>27</v>
      </c>
      <c r="B117" s="1208"/>
      <c r="C117" s="1209"/>
      <c r="D117" s="1210" t="s">
        <v>718</v>
      </c>
      <c r="E117" s="416"/>
      <c r="F117" s="412"/>
      <c r="G117" s="991"/>
      <c r="H117" s="992"/>
      <c r="I117" s="991"/>
      <c r="J117" s="991"/>
      <c r="K117" s="991"/>
      <c r="L117" s="991"/>
      <c r="M117" s="991"/>
      <c r="N117" s="991"/>
      <c r="O117" s="991"/>
      <c r="P117" s="991"/>
      <c r="Q117" s="1029"/>
      <c r="R117" s="413"/>
      <c r="S117" s="991"/>
      <c r="T117" s="992"/>
      <c r="U117" s="991"/>
      <c r="V117" s="991"/>
      <c r="W117" s="991"/>
      <c r="X117" s="991"/>
      <c r="Y117" s="991"/>
      <c r="Z117" s="991"/>
      <c r="AA117" s="991"/>
      <c r="AB117" s="991"/>
      <c r="AC117" s="1029"/>
      <c r="AD117" s="413"/>
      <c r="AE117" s="991"/>
      <c r="AF117" s="992"/>
      <c r="AG117" s="991"/>
      <c r="AH117" s="991"/>
      <c r="AI117" s="991"/>
      <c r="AJ117" s="991"/>
      <c r="AK117" s="991"/>
      <c r="AL117" s="991"/>
      <c r="AM117" s="991"/>
      <c r="AN117" s="991"/>
      <c r="AO117" s="1029"/>
      <c r="AP117" s="1151"/>
      <c r="AQ117" s="1152"/>
      <c r="AR117" s="1153"/>
      <c r="AS117" s="1154"/>
      <c r="AT117" s="1154"/>
      <c r="AU117" s="1154"/>
      <c r="AV117" s="1154"/>
      <c r="AW117" s="1154"/>
      <c r="AX117" s="1154"/>
      <c r="AY117" s="1154"/>
      <c r="AZ117" s="1154"/>
      <c r="BA117" s="1155"/>
      <c r="BB117" s="1156"/>
      <c r="BC117" s="1152"/>
      <c r="BD117" s="1153"/>
      <c r="BE117" s="1154"/>
      <c r="BF117" s="1154"/>
      <c r="BG117" s="1154"/>
      <c r="BH117" s="1154"/>
      <c r="BI117" s="1154"/>
      <c r="BJ117" s="1154"/>
      <c r="BK117" s="1154"/>
      <c r="BL117" s="1154"/>
      <c r="BM117" s="1155"/>
      <c r="BN117" s="1156"/>
      <c r="BO117" s="1152"/>
      <c r="BP117" s="1153"/>
      <c r="BQ117" s="1154"/>
      <c r="BR117" s="1154"/>
      <c r="BS117" s="1154"/>
      <c r="BT117" s="1154"/>
      <c r="BU117" s="1154"/>
      <c r="BV117" s="1154"/>
      <c r="BW117" s="1154"/>
      <c r="BX117" s="1154"/>
      <c r="BY117" s="1155"/>
      <c r="BZ117" s="1156"/>
      <c r="CA117" s="1152"/>
      <c r="CB117" s="1153"/>
      <c r="CC117" s="1154"/>
      <c r="CD117" s="1154"/>
      <c r="CE117" s="1154"/>
      <c r="CF117" s="1154"/>
      <c r="CG117" s="1154"/>
      <c r="CH117" s="1154"/>
      <c r="CI117" s="1154"/>
      <c r="CJ117" s="1154"/>
      <c r="CK117" s="1155"/>
      <c r="CL117" s="1156"/>
      <c r="CM117" s="1152"/>
      <c r="CN117" s="1153"/>
      <c r="CO117" s="1154"/>
      <c r="CP117" s="1154"/>
      <c r="CQ117" s="1154"/>
      <c r="CR117" s="1154"/>
      <c r="CS117" s="1154"/>
      <c r="CT117" s="1154"/>
      <c r="CU117" s="1154"/>
      <c r="CV117" s="1154"/>
      <c r="CW117" s="1155"/>
    </row>
    <row r="118" spans="1:101" ht="21" customHeight="1">
      <c r="A118" s="853">
        <v>28</v>
      </c>
      <c r="B118" s="1206"/>
      <c r="C118" s="633" t="s">
        <v>795</v>
      </c>
      <c r="D118" s="147" t="s">
        <v>772</v>
      </c>
      <c r="E118" s="415"/>
      <c r="F118" s="1142"/>
      <c r="G118" s="1142"/>
      <c r="H118" s="990"/>
      <c r="I118" s="987"/>
      <c r="J118" s="987"/>
      <c r="K118" s="987"/>
      <c r="L118" s="1136"/>
      <c r="M118" s="987"/>
      <c r="N118" s="987"/>
      <c r="O118" s="987"/>
      <c r="P118" s="1136"/>
      <c r="Q118" s="989"/>
      <c r="R118" s="863"/>
      <c r="S118" s="987"/>
      <c r="T118" s="988"/>
      <c r="U118" s="987"/>
      <c r="V118" s="987"/>
      <c r="W118" s="987"/>
      <c r="X118" s="1136"/>
      <c r="Y118" s="987"/>
      <c r="Z118" s="987"/>
      <c r="AA118" s="987"/>
      <c r="AB118" s="1136"/>
      <c r="AC118" s="1030"/>
      <c r="AD118" s="863"/>
      <c r="AE118" s="987"/>
      <c r="AF118" s="988"/>
      <c r="AG118" s="987"/>
      <c r="AH118" s="987"/>
      <c r="AI118" s="987"/>
      <c r="AJ118" s="1136"/>
      <c r="AK118" s="987"/>
      <c r="AL118" s="987"/>
      <c r="AM118" s="987"/>
      <c r="AN118" s="1136"/>
      <c r="AO118" s="1030"/>
      <c r="AP118" s="862"/>
      <c r="AQ118" s="862"/>
      <c r="AR118" s="1146"/>
      <c r="AS118" s="1147"/>
      <c r="AT118" s="1147"/>
      <c r="AU118" s="1147"/>
      <c r="AV118" s="1148"/>
      <c r="AW118" s="1147"/>
      <c r="AX118" s="1147"/>
      <c r="AY118" s="1147"/>
      <c r="AZ118" s="1148"/>
      <c r="BA118" s="1149"/>
      <c r="BB118" s="862"/>
      <c r="BC118" s="862"/>
      <c r="BD118" s="1146"/>
      <c r="BE118" s="1147"/>
      <c r="BF118" s="1147"/>
      <c r="BG118" s="1147"/>
      <c r="BH118" s="1148"/>
      <c r="BI118" s="1147"/>
      <c r="BJ118" s="1147"/>
      <c r="BK118" s="1147"/>
      <c r="BL118" s="1148"/>
      <c r="BM118" s="1149"/>
      <c r="BN118" s="862"/>
      <c r="BO118" s="862"/>
      <c r="BP118" s="1146"/>
      <c r="BQ118" s="1147"/>
      <c r="BR118" s="1147"/>
      <c r="BS118" s="1147"/>
      <c r="BT118" s="1148"/>
      <c r="BU118" s="1147"/>
      <c r="BV118" s="1147"/>
      <c r="BW118" s="1147"/>
      <c r="BX118" s="1148"/>
      <c r="BY118" s="1149"/>
      <c r="BZ118" s="862"/>
      <c r="CA118" s="862"/>
      <c r="CB118" s="1146"/>
      <c r="CC118" s="1147"/>
      <c r="CD118" s="1147"/>
      <c r="CE118" s="1147"/>
      <c r="CF118" s="1148"/>
      <c r="CG118" s="1147"/>
      <c r="CH118" s="1147"/>
      <c r="CI118" s="1147"/>
      <c r="CJ118" s="1148"/>
      <c r="CK118" s="1149"/>
      <c r="CL118" s="862"/>
      <c r="CM118" s="862"/>
      <c r="CN118" s="1146"/>
      <c r="CO118" s="1147"/>
      <c r="CP118" s="1147"/>
      <c r="CQ118" s="1147"/>
      <c r="CR118" s="1148"/>
      <c r="CS118" s="1147"/>
      <c r="CT118" s="1147"/>
      <c r="CU118" s="1147"/>
      <c r="CV118" s="1148"/>
      <c r="CW118" s="1149"/>
    </row>
    <row r="119" spans="1:101" ht="21" customHeight="1">
      <c r="A119" s="853">
        <v>28</v>
      </c>
      <c r="B119" s="1207"/>
      <c r="C119" s="634"/>
      <c r="D119" s="148" t="s">
        <v>555</v>
      </c>
      <c r="E119" s="415"/>
      <c r="F119" s="1142"/>
      <c r="G119" s="1142"/>
      <c r="H119" s="990"/>
      <c r="I119" s="987"/>
      <c r="J119" s="987"/>
      <c r="K119" s="987"/>
      <c r="L119" s="1136"/>
      <c r="M119" s="987"/>
      <c r="N119" s="987"/>
      <c r="O119" s="987"/>
      <c r="P119" s="1136"/>
      <c r="Q119" s="989"/>
      <c r="R119" s="834"/>
      <c r="S119" s="987"/>
      <c r="T119" s="990"/>
      <c r="U119" s="987"/>
      <c r="V119" s="987"/>
      <c r="W119" s="987"/>
      <c r="X119" s="1136"/>
      <c r="Y119" s="987"/>
      <c r="Z119" s="987"/>
      <c r="AA119" s="987"/>
      <c r="AB119" s="1136"/>
      <c r="AC119" s="989"/>
      <c r="AD119" s="834"/>
      <c r="AE119" s="987"/>
      <c r="AF119" s="990"/>
      <c r="AG119" s="987"/>
      <c r="AH119" s="987"/>
      <c r="AI119" s="987"/>
      <c r="AJ119" s="1136"/>
      <c r="AK119" s="987"/>
      <c r="AL119" s="987"/>
      <c r="AM119" s="987"/>
      <c r="AN119" s="1136"/>
      <c r="AO119" s="989"/>
      <c r="AP119" s="862"/>
      <c r="AQ119" s="862"/>
      <c r="AR119" s="1146"/>
      <c r="AS119" s="1150"/>
      <c r="AT119" s="1150"/>
      <c r="AU119" s="1150"/>
      <c r="AV119" s="1148"/>
      <c r="AW119" s="1150"/>
      <c r="AX119" s="1150"/>
      <c r="AY119" s="1150"/>
      <c r="AZ119" s="1148"/>
      <c r="BA119" s="1149"/>
      <c r="BB119" s="862"/>
      <c r="BC119" s="862"/>
      <c r="BD119" s="1146"/>
      <c r="BE119" s="1150"/>
      <c r="BF119" s="1150"/>
      <c r="BG119" s="1150"/>
      <c r="BH119" s="1148"/>
      <c r="BI119" s="1150"/>
      <c r="BJ119" s="1150"/>
      <c r="BK119" s="1150"/>
      <c r="BL119" s="1148"/>
      <c r="BM119" s="1149"/>
      <c r="BN119" s="862"/>
      <c r="BO119" s="862"/>
      <c r="BP119" s="1146"/>
      <c r="BQ119" s="1150"/>
      <c r="BR119" s="1150"/>
      <c r="BS119" s="1150"/>
      <c r="BT119" s="1148"/>
      <c r="BU119" s="1150"/>
      <c r="BV119" s="1150"/>
      <c r="BW119" s="1150"/>
      <c r="BX119" s="1148"/>
      <c r="BY119" s="1149"/>
      <c r="BZ119" s="862"/>
      <c r="CA119" s="862"/>
      <c r="CB119" s="1146"/>
      <c r="CC119" s="1150"/>
      <c r="CD119" s="1150"/>
      <c r="CE119" s="1150"/>
      <c r="CF119" s="1148"/>
      <c r="CG119" s="1150"/>
      <c r="CH119" s="1150"/>
      <c r="CI119" s="1150"/>
      <c r="CJ119" s="1148"/>
      <c r="CK119" s="1149"/>
      <c r="CL119" s="862"/>
      <c r="CM119" s="862"/>
      <c r="CN119" s="1146"/>
      <c r="CO119" s="1150"/>
      <c r="CP119" s="1150"/>
      <c r="CQ119" s="1150"/>
      <c r="CR119" s="1148"/>
      <c r="CS119" s="1150"/>
      <c r="CT119" s="1150"/>
      <c r="CU119" s="1150"/>
      <c r="CV119" s="1148"/>
      <c r="CW119" s="1149"/>
    </row>
    <row r="120" spans="1:101" ht="21" customHeight="1">
      <c r="A120" s="853">
        <v>28</v>
      </c>
      <c r="B120" s="1207"/>
      <c r="C120" s="634"/>
      <c r="D120" s="148" t="s">
        <v>556</v>
      </c>
      <c r="E120" s="415"/>
      <c r="F120" s="1142"/>
      <c r="G120" s="1142"/>
      <c r="H120" s="990"/>
      <c r="I120" s="987"/>
      <c r="J120" s="987"/>
      <c r="K120" s="987"/>
      <c r="L120" s="1136"/>
      <c r="M120" s="987"/>
      <c r="N120" s="987"/>
      <c r="O120" s="987"/>
      <c r="P120" s="1136"/>
      <c r="Q120" s="989"/>
      <c r="R120" s="834"/>
      <c r="S120" s="987"/>
      <c r="T120" s="990"/>
      <c r="U120" s="987"/>
      <c r="V120" s="987"/>
      <c r="W120" s="987"/>
      <c r="X120" s="1136"/>
      <c r="Y120" s="987"/>
      <c r="Z120" s="987"/>
      <c r="AA120" s="987"/>
      <c r="AB120" s="1136"/>
      <c r="AC120" s="989"/>
      <c r="AD120" s="834"/>
      <c r="AE120" s="987"/>
      <c r="AF120" s="990"/>
      <c r="AG120" s="987"/>
      <c r="AH120" s="987"/>
      <c r="AI120" s="987"/>
      <c r="AJ120" s="1136"/>
      <c r="AK120" s="987"/>
      <c r="AL120" s="987"/>
      <c r="AM120" s="987"/>
      <c r="AN120" s="1136"/>
      <c r="AO120" s="989"/>
      <c r="AP120" s="862"/>
      <c r="AQ120" s="862"/>
      <c r="AR120" s="1146"/>
      <c r="AS120" s="1147"/>
      <c r="AT120" s="1147"/>
      <c r="AU120" s="1147"/>
      <c r="AV120" s="1148"/>
      <c r="AW120" s="1147"/>
      <c r="AX120" s="1147"/>
      <c r="AY120" s="1147"/>
      <c r="AZ120" s="1148"/>
      <c r="BA120" s="1149"/>
      <c r="BB120" s="862"/>
      <c r="BC120" s="862"/>
      <c r="BD120" s="1146"/>
      <c r="BE120" s="1147"/>
      <c r="BF120" s="1147"/>
      <c r="BG120" s="1147"/>
      <c r="BH120" s="1148"/>
      <c r="BI120" s="1147"/>
      <c r="BJ120" s="1147"/>
      <c r="BK120" s="1147"/>
      <c r="BL120" s="1148"/>
      <c r="BM120" s="1149"/>
      <c r="BN120" s="862"/>
      <c r="BO120" s="862"/>
      <c r="BP120" s="1146"/>
      <c r="BQ120" s="1147"/>
      <c r="BR120" s="1147"/>
      <c r="BS120" s="1147"/>
      <c r="BT120" s="1148"/>
      <c r="BU120" s="1147"/>
      <c r="BV120" s="1147"/>
      <c r="BW120" s="1147"/>
      <c r="BX120" s="1148"/>
      <c r="BY120" s="1149"/>
      <c r="BZ120" s="862"/>
      <c r="CA120" s="862"/>
      <c r="CB120" s="1146"/>
      <c r="CC120" s="1147"/>
      <c r="CD120" s="1147"/>
      <c r="CE120" s="1147"/>
      <c r="CF120" s="1148"/>
      <c r="CG120" s="1147"/>
      <c r="CH120" s="1147"/>
      <c r="CI120" s="1147"/>
      <c r="CJ120" s="1148"/>
      <c r="CK120" s="1149"/>
      <c r="CL120" s="862"/>
      <c r="CM120" s="862"/>
      <c r="CN120" s="1146"/>
      <c r="CO120" s="1147"/>
      <c r="CP120" s="1147"/>
      <c r="CQ120" s="1147"/>
      <c r="CR120" s="1148"/>
      <c r="CS120" s="1147"/>
      <c r="CT120" s="1147"/>
      <c r="CU120" s="1147"/>
      <c r="CV120" s="1148"/>
      <c r="CW120" s="1149"/>
    </row>
    <row r="121" spans="1:101" ht="21" customHeight="1" thickBot="1">
      <c r="A121" s="853">
        <v>28</v>
      </c>
      <c r="B121" s="1208"/>
      <c r="C121" s="1209"/>
      <c r="D121" s="1210" t="s">
        <v>718</v>
      </c>
      <c r="E121" s="416"/>
      <c r="F121" s="412"/>
      <c r="G121" s="991"/>
      <c r="H121" s="992"/>
      <c r="I121" s="991"/>
      <c r="J121" s="991"/>
      <c r="K121" s="991"/>
      <c r="L121" s="991"/>
      <c r="M121" s="991"/>
      <c r="N121" s="991"/>
      <c r="O121" s="991"/>
      <c r="P121" s="991"/>
      <c r="Q121" s="1029"/>
      <c r="R121" s="413"/>
      <c r="S121" s="991"/>
      <c r="T121" s="992"/>
      <c r="U121" s="991"/>
      <c r="V121" s="991"/>
      <c r="W121" s="991"/>
      <c r="X121" s="991"/>
      <c r="Y121" s="991"/>
      <c r="Z121" s="991"/>
      <c r="AA121" s="991"/>
      <c r="AB121" s="991"/>
      <c r="AC121" s="1029"/>
      <c r="AD121" s="413"/>
      <c r="AE121" s="991"/>
      <c r="AF121" s="992"/>
      <c r="AG121" s="991"/>
      <c r="AH121" s="991"/>
      <c r="AI121" s="991"/>
      <c r="AJ121" s="991"/>
      <c r="AK121" s="991"/>
      <c r="AL121" s="991"/>
      <c r="AM121" s="991"/>
      <c r="AN121" s="991"/>
      <c r="AO121" s="1029"/>
      <c r="AP121" s="1151"/>
      <c r="AQ121" s="1152"/>
      <c r="AR121" s="1153"/>
      <c r="AS121" s="1154"/>
      <c r="AT121" s="1154"/>
      <c r="AU121" s="1154"/>
      <c r="AV121" s="1154"/>
      <c r="AW121" s="1154"/>
      <c r="AX121" s="1154"/>
      <c r="AY121" s="1154"/>
      <c r="AZ121" s="1154"/>
      <c r="BA121" s="1155"/>
      <c r="BB121" s="1156"/>
      <c r="BC121" s="1152"/>
      <c r="BD121" s="1153"/>
      <c r="BE121" s="1154"/>
      <c r="BF121" s="1154"/>
      <c r="BG121" s="1154"/>
      <c r="BH121" s="1154"/>
      <c r="BI121" s="1154"/>
      <c r="BJ121" s="1154"/>
      <c r="BK121" s="1154"/>
      <c r="BL121" s="1154"/>
      <c r="BM121" s="1155"/>
      <c r="BN121" s="1156"/>
      <c r="BO121" s="1152"/>
      <c r="BP121" s="1153"/>
      <c r="BQ121" s="1154"/>
      <c r="BR121" s="1154"/>
      <c r="BS121" s="1154"/>
      <c r="BT121" s="1154"/>
      <c r="BU121" s="1154"/>
      <c r="BV121" s="1154"/>
      <c r="BW121" s="1154"/>
      <c r="BX121" s="1154"/>
      <c r="BY121" s="1155"/>
      <c r="BZ121" s="1156"/>
      <c r="CA121" s="1152"/>
      <c r="CB121" s="1153"/>
      <c r="CC121" s="1154"/>
      <c r="CD121" s="1154"/>
      <c r="CE121" s="1154"/>
      <c r="CF121" s="1154"/>
      <c r="CG121" s="1154"/>
      <c r="CH121" s="1154"/>
      <c r="CI121" s="1154"/>
      <c r="CJ121" s="1154"/>
      <c r="CK121" s="1155"/>
      <c r="CL121" s="1156"/>
      <c r="CM121" s="1152"/>
      <c r="CN121" s="1153"/>
      <c r="CO121" s="1154"/>
      <c r="CP121" s="1154"/>
      <c r="CQ121" s="1154"/>
      <c r="CR121" s="1154"/>
      <c r="CS121" s="1154"/>
      <c r="CT121" s="1154"/>
      <c r="CU121" s="1154"/>
      <c r="CV121" s="1154"/>
      <c r="CW121" s="1155"/>
    </row>
    <row r="122" spans="1:101" ht="21" customHeight="1">
      <c r="A122" s="853">
        <v>29</v>
      </c>
      <c r="B122" s="1206"/>
      <c r="C122" s="633" t="s">
        <v>796</v>
      </c>
      <c r="D122" s="147" t="s">
        <v>772</v>
      </c>
      <c r="E122" s="415"/>
      <c r="F122" s="1142"/>
      <c r="G122" s="1142"/>
      <c r="H122" s="990"/>
      <c r="I122" s="987"/>
      <c r="J122" s="987"/>
      <c r="K122" s="987"/>
      <c r="L122" s="1136"/>
      <c r="M122" s="987"/>
      <c r="N122" s="987"/>
      <c r="O122" s="987"/>
      <c r="P122" s="1136"/>
      <c r="Q122" s="989"/>
      <c r="R122" s="863"/>
      <c r="S122" s="987"/>
      <c r="T122" s="988"/>
      <c r="U122" s="987"/>
      <c r="V122" s="987"/>
      <c r="W122" s="987"/>
      <c r="X122" s="1136"/>
      <c r="Y122" s="987"/>
      <c r="Z122" s="987"/>
      <c r="AA122" s="987"/>
      <c r="AB122" s="1136"/>
      <c r="AC122" s="1030"/>
      <c r="AD122" s="863"/>
      <c r="AE122" s="987"/>
      <c r="AF122" s="988"/>
      <c r="AG122" s="987"/>
      <c r="AH122" s="987"/>
      <c r="AI122" s="987"/>
      <c r="AJ122" s="1136"/>
      <c r="AK122" s="987"/>
      <c r="AL122" s="987"/>
      <c r="AM122" s="987"/>
      <c r="AN122" s="1136"/>
      <c r="AO122" s="1030"/>
      <c r="AP122" s="862"/>
      <c r="AQ122" s="862"/>
      <c r="AR122" s="1146"/>
      <c r="AS122" s="1147"/>
      <c r="AT122" s="1147"/>
      <c r="AU122" s="1147"/>
      <c r="AV122" s="1148"/>
      <c r="AW122" s="1147"/>
      <c r="AX122" s="1147"/>
      <c r="AY122" s="1147"/>
      <c r="AZ122" s="1148"/>
      <c r="BA122" s="1149"/>
      <c r="BB122" s="862"/>
      <c r="BC122" s="862"/>
      <c r="BD122" s="1146"/>
      <c r="BE122" s="1147"/>
      <c r="BF122" s="1147"/>
      <c r="BG122" s="1147"/>
      <c r="BH122" s="1148"/>
      <c r="BI122" s="1147"/>
      <c r="BJ122" s="1147"/>
      <c r="BK122" s="1147"/>
      <c r="BL122" s="1148"/>
      <c r="BM122" s="1149"/>
      <c r="BN122" s="862"/>
      <c r="BO122" s="862"/>
      <c r="BP122" s="1146"/>
      <c r="BQ122" s="1147"/>
      <c r="BR122" s="1147"/>
      <c r="BS122" s="1147"/>
      <c r="BT122" s="1148"/>
      <c r="BU122" s="1147"/>
      <c r="BV122" s="1147"/>
      <c r="BW122" s="1147"/>
      <c r="BX122" s="1148"/>
      <c r="BY122" s="1149"/>
      <c r="BZ122" s="862"/>
      <c r="CA122" s="862"/>
      <c r="CB122" s="1146"/>
      <c r="CC122" s="1147"/>
      <c r="CD122" s="1147"/>
      <c r="CE122" s="1147"/>
      <c r="CF122" s="1148"/>
      <c r="CG122" s="1147"/>
      <c r="CH122" s="1147"/>
      <c r="CI122" s="1147"/>
      <c r="CJ122" s="1148"/>
      <c r="CK122" s="1149"/>
      <c r="CL122" s="862"/>
      <c r="CM122" s="862"/>
      <c r="CN122" s="1146"/>
      <c r="CO122" s="1147"/>
      <c r="CP122" s="1147"/>
      <c r="CQ122" s="1147"/>
      <c r="CR122" s="1148"/>
      <c r="CS122" s="1147"/>
      <c r="CT122" s="1147"/>
      <c r="CU122" s="1147"/>
      <c r="CV122" s="1148"/>
      <c r="CW122" s="1149"/>
    </row>
    <row r="123" spans="1:101" ht="21" customHeight="1">
      <c r="A123" s="853">
        <v>29</v>
      </c>
      <c r="B123" s="1207"/>
      <c r="C123" s="634"/>
      <c r="D123" s="148" t="s">
        <v>555</v>
      </c>
      <c r="E123" s="415"/>
      <c r="F123" s="1142"/>
      <c r="G123" s="1142"/>
      <c r="H123" s="990"/>
      <c r="I123" s="987"/>
      <c r="J123" s="987"/>
      <c r="K123" s="987"/>
      <c r="L123" s="1136"/>
      <c r="M123" s="987"/>
      <c r="N123" s="987"/>
      <c r="O123" s="987"/>
      <c r="P123" s="1136"/>
      <c r="Q123" s="989"/>
      <c r="R123" s="834"/>
      <c r="S123" s="987"/>
      <c r="T123" s="990"/>
      <c r="U123" s="987"/>
      <c r="V123" s="987"/>
      <c r="W123" s="987"/>
      <c r="X123" s="1136"/>
      <c r="Y123" s="987"/>
      <c r="Z123" s="987"/>
      <c r="AA123" s="987"/>
      <c r="AB123" s="1136"/>
      <c r="AC123" s="989"/>
      <c r="AD123" s="834"/>
      <c r="AE123" s="987"/>
      <c r="AF123" s="990"/>
      <c r="AG123" s="987"/>
      <c r="AH123" s="987"/>
      <c r="AI123" s="987"/>
      <c r="AJ123" s="1136"/>
      <c r="AK123" s="987"/>
      <c r="AL123" s="987"/>
      <c r="AM123" s="987"/>
      <c r="AN123" s="1136"/>
      <c r="AO123" s="989"/>
      <c r="AP123" s="862"/>
      <c r="AQ123" s="862"/>
      <c r="AR123" s="1146"/>
      <c r="AS123" s="1150"/>
      <c r="AT123" s="1150"/>
      <c r="AU123" s="1150"/>
      <c r="AV123" s="1148"/>
      <c r="AW123" s="1150"/>
      <c r="AX123" s="1150"/>
      <c r="AY123" s="1150"/>
      <c r="AZ123" s="1148"/>
      <c r="BA123" s="1149"/>
      <c r="BB123" s="862"/>
      <c r="BC123" s="862"/>
      <c r="BD123" s="1146"/>
      <c r="BE123" s="1150"/>
      <c r="BF123" s="1150"/>
      <c r="BG123" s="1150"/>
      <c r="BH123" s="1148"/>
      <c r="BI123" s="1150"/>
      <c r="BJ123" s="1150"/>
      <c r="BK123" s="1150"/>
      <c r="BL123" s="1148"/>
      <c r="BM123" s="1149"/>
      <c r="BN123" s="862"/>
      <c r="BO123" s="862"/>
      <c r="BP123" s="1146"/>
      <c r="BQ123" s="1150"/>
      <c r="BR123" s="1150"/>
      <c r="BS123" s="1150"/>
      <c r="BT123" s="1148"/>
      <c r="BU123" s="1150"/>
      <c r="BV123" s="1150"/>
      <c r="BW123" s="1150"/>
      <c r="BX123" s="1148"/>
      <c r="BY123" s="1149"/>
      <c r="BZ123" s="862"/>
      <c r="CA123" s="862"/>
      <c r="CB123" s="1146"/>
      <c r="CC123" s="1150"/>
      <c r="CD123" s="1150"/>
      <c r="CE123" s="1150"/>
      <c r="CF123" s="1148"/>
      <c r="CG123" s="1150"/>
      <c r="CH123" s="1150"/>
      <c r="CI123" s="1150"/>
      <c r="CJ123" s="1148"/>
      <c r="CK123" s="1149"/>
      <c r="CL123" s="862"/>
      <c r="CM123" s="862"/>
      <c r="CN123" s="1146"/>
      <c r="CO123" s="1150"/>
      <c r="CP123" s="1150"/>
      <c r="CQ123" s="1150"/>
      <c r="CR123" s="1148"/>
      <c r="CS123" s="1150"/>
      <c r="CT123" s="1150"/>
      <c r="CU123" s="1150"/>
      <c r="CV123" s="1148"/>
      <c r="CW123" s="1149"/>
    </row>
    <row r="124" spans="1:101" ht="21" customHeight="1">
      <c r="A124" s="853">
        <v>29</v>
      </c>
      <c r="B124" s="1207"/>
      <c r="C124" s="634"/>
      <c r="D124" s="148" t="s">
        <v>556</v>
      </c>
      <c r="E124" s="415"/>
      <c r="F124" s="1142"/>
      <c r="G124" s="1142"/>
      <c r="H124" s="990"/>
      <c r="I124" s="987"/>
      <c r="J124" s="987"/>
      <c r="K124" s="987"/>
      <c r="L124" s="1136"/>
      <c r="M124" s="987"/>
      <c r="N124" s="987"/>
      <c r="O124" s="987"/>
      <c r="P124" s="1136"/>
      <c r="Q124" s="989"/>
      <c r="R124" s="834"/>
      <c r="S124" s="987"/>
      <c r="T124" s="990"/>
      <c r="U124" s="987"/>
      <c r="V124" s="987"/>
      <c r="W124" s="987"/>
      <c r="X124" s="1136"/>
      <c r="Y124" s="987"/>
      <c r="Z124" s="987"/>
      <c r="AA124" s="987"/>
      <c r="AB124" s="1136"/>
      <c r="AC124" s="989"/>
      <c r="AD124" s="834"/>
      <c r="AE124" s="987"/>
      <c r="AF124" s="990"/>
      <c r="AG124" s="987"/>
      <c r="AH124" s="987"/>
      <c r="AI124" s="987"/>
      <c r="AJ124" s="1136"/>
      <c r="AK124" s="987"/>
      <c r="AL124" s="987"/>
      <c r="AM124" s="987"/>
      <c r="AN124" s="1136"/>
      <c r="AO124" s="989"/>
      <c r="AP124" s="862"/>
      <c r="AQ124" s="862"/>
      <c r="AR124" s="1146"/>
      <c r="AS124" s="1147"/>
      <c r="AT124" s="1147"/>
      <c r="AU124" s="1147"/>
      <c r="AV124" s="1148"/>
      <c r="AW124" s="1147"/>
      <c r="AX124" s="1147"/>
      <c r="AY124" s="1147"/>
      <c r="AZ124" s="1148"/>
      <c r="BA124" s="1149"/>
      <c r="BB124" s="862"/>
      <c r="BC124" s="862"/>
      <c r="BD124" s="1146"/>
      <c r="BE124" s="1147"/>
      <c r="BF124" s="1147"/>
      <c r="BG124" s="1147"/>
      <c r="BH124" s="1148"/>
      <c r="BI124" s="1147"/>
      <c r="BJ124" s="1147"/>
      <c r="BK124" s="1147"/>
      <c r="BL124" s="1148"/>
      <c r="BM124" s="1149"/>
      <c r="BN124" s="862"/>
      <c r="BO124" s="862"/>
      <c r="BP124" s="1146"/>
      <c r="BQ124" s="1147"/>
      <c r="BR124" s="1147"/>
      <c r="BS124" s="1147"/>
      <c r="BT124" s="1148"/>
      <c r="BU124" s="1147"/>
      <c r="BV124" s="1147"/>
      <c r="BW124" s="1147"/>
      <c r="BX124" s="1148"/>
      <c r="BY124" s="1149"/>
      <c r="BZ124" s="862"/>
      <c r="CA124" s="862"/>
      <c r="CB124" s="1146"/>
      <c r="CC124" s="1147"/>
      <c r="CD124" s="1147"/>
      <c r="CE124" s="1147"/>
      <c r="CF124" s="1148"/>
      <c r="CG124" s="1147"/>
      <c r="CH124" s="1147"/>
      <c r="CI124" s="1147"/>
      <c r="CJ124" s="1148"/>
      <c r="CK124" s="1149"/>
      <c r="CL124" s="862"/>
      <c r="CM124" s="862"/>
      <c r="CN124" s="1146"/>
      <c r="CO124" s="1147"/>
      <c r="CP124" s="1147"/>
      <c r="CQ124" s="1147"/>
      <c r="CR124" s="1148"/>
      <c r="CS124" s="1147"/>
      <c r="CT124" s="1147"/>
      <c r="CU124" s="1147"/>
      <c r="CV124" s="1148"/>
      <c r="CW124" s="1149"/>
    </row>
    <row r="125" spans="1:101" ht="21" customHeight="1" thickBot="1">
      <c r="A125" s="853">
        <v>29</v>
      </c>
      <c r="B125" s="1208"/>
      <c r="C125" s="1209"/>
      <c r="D125" s="1210" t="s">
        <v>718</v>
      </c>
      <c r="E125" s="416"/>
      <c r="F125" s="412"/>
      <c r="G125" s="991"/>
      <c r="H125" s="992"/>
      <c r="I125" s="991"/>
      <c r="J125" s="991"/>
      <c r="K125" s="991"/>
      <c r="L125" s="991"/>
      <c r="M125" s="991"/>
      <c r="N125" s="991"/>
      <c r="O125" s="991"/>
      <c r="P125" s="991"/>
      <c r="Q125" s="1029"/>
      <c r="R125" s="413"/>
      <c r="S125" s="991"/>
      <c r="T125" s="992"/>
      <c r="U125" s="991"/>
      <c r="V125" s="991"/>
      <c r="W125" s="991"/>
      <c r="X125" s="991"/>
      <c r="Y125" s="991"/>
      <c r="Z125" s="991"/>
      <c r="AA125" s="991"/>
      <c r="AB125" s="991"/>
      <c r="AC125" s="1029"/>
      <c r="AD125" s="413"/>
      <c r="AE125" s="991"/>
      <c r="AF125" s="992"/>
      <c r="AG125" s="991"/>
      <c r="AH125" s="991"/>
      <c r="AI125" s="991"/>
      <c r="AJ125" s="991"/>
      <c r="AK125" s="991"/>
      <c r="AL125" s="991"/>
      <c r="AM125" s="991"/>
      <c r="AN125" s="991"/>
      <c r="AO125" s="1029"/>
      <c r="AP125" s="1151"/>
      <c r="AQ125" s="1152"/>
      <c r="AR125" s="1153"/>
      <c r="AS125" s="1154"/>
      <c r="AT125" s="1154"/>
      <c r="AU125" s="1154"/>
      <c r="AV125" s="1154"/>
      <c r="AW125" s="1154"/>
      <c r="AX125" s="1154"/>
      <c r="AY125" s="1154"/>
      <c r="AZ125" s="1154"/>
      <c r="BA125" s="1155"/>
      <c r="BB125" s="1156"/>
      <c r="BC125" s="1152"/>
      <c r="BD125" s="1153"/>
      <c r="BE125" s="1154"/>
      <c r="BF125" s="1154"/>
      <c r="BG125" s="1154"/>
      <c r="BH125" s="1154"/>
      <c r="BI125" s="1154"/>
      <c r="BJ125" s="1154"/>
      <c r="BK125" s="1154"/>
      <c r="BL125" s="1154"/>
      <c r="BM125" s="1155"/>
      <c r="BN125" s="1156"/>
      <c r="BO125" s="1152"/>
      <c r="BP125" s="1153"/>
      <c r="BQ125" s="1154"/>
      <c r="BR125" s="1154"/>
      <c r="BS125" s="1154"/>
      <c r="BT125" s="1154"/>
      <c r="BU125" s="1154"/>
      <c r="BV125" s="1154"/>
      <c r="BW125" s="1154"/>
      <c r="BX125" s="1154"/>
      <c r="BY125" s="1155"/>
      <c r="BZ125" s="1156"/>
      <c r="CA125" s="1152"/>
      <c r="CB125" s="1153"/>
      <c r="CC125" s="1154"/>
      <c r="CD125" s="1154"/>
      <c r="CE125" s="1154"/>
      <c r="CF125" s="1154"/>
      <c r="CG125" s="1154"/>
      <c r="CH125" s="1154"/>
      <c r="CI125" s="1154"/>
      <c r="CJ125" s="1154"/>
      <c r="CK125" s="1155"/>
      <c r="CL125" s="1156"/>
      <c r="CM125" s="1152"/>
      <c r="CN125" s="1153"/>
      <c r="CO125" s="1154"/>
      <c r="CP125" s="1154"/>
      <c r="CQ125" s="1154"/>
      <c r="CR125" s="1154"/>
      <c r="CS125" s="1154"/>
      <c r="CT125" s="1154"/>
      <c r="CU125" s="1154"/>
      <c r="CV125" s="1154"/>
      <c r="CW125" s="1155"/>
    </row>
    <row r="126" spans="1:101" ht="21" customHeight="1">
      <c r="A126" s="853">
        <v>30</v>
      </c>
      <c r="B126" s="1206"/>
      <c r="C126" s="633" t="s">
        <v>797</v>
      </c>
      <c r="D126" s="147" t="s">
        <v>772</v>
      </c>
      <c r="E126" s="415"/>
      <c r="F126" s="1142"/>
      <c r="G126" s="1142"/>
      <c r="H126" s="990"/>
      <c r="I126" s="987"/>
      <c r="J126" s="987"/>
      <c r="K126" s="987"/>
      <c r="L126" s="1136"/>
      <c r="M126" s="987"/>
      <c r="N126" s="987"/>
      <c r="O126" s="987"/>
      <c r="P126" s="1136"/>
      <c r="Q126" s="989"/>
      <c r="R126" s="930"/>
      <c r="S126" s="993"/>
      <c r="T126" s="988"/>
      <c r="U126" s="987"/>
      <c r="V126" s="987"/>
      <c r="W126" s="987"/>
      <c r="X126" s="1136"/>
      <c r="Y126" s="987"/>
      <c r="Z126" s="987"/>
      <c r="AA126" s="987"/>
      <c r="AB126" s="1136"/>
      <c r="AC126" s="1030"/>
      <c r="AD126" s="930"/>
      <c r="AE126" s="993"/>
      <c r="AF126" s="988"/>
      <c r="AG126" s="987"/>
      <c r="AH126" s="987"/>
      <c r="AI126" s="987"/>
      <c r="AJ126" s="1136"/>
      <c r="AK126" s="987"/>
      <c r="AL126" s="987"/>
      <c r="AM126" s="987"/>
      <c r="AN126" s="1136"/>
      <c r="AO126" s="1030"/>
      <c r="AP126" s="862"/>
      <c r="AQ126" s="862"/>
      <c r="AR126" s="1146"/>
      <c r="AS126" s="1147"/>
      <c r="AT126" s="1147"/>
      <c r="AU126" s="1147"/>
      <c r="AV126" s="1148"/>
      <c r="AW126" s="1147"/>
      <c r="AX126" s="1147"/>
      <c r="AY126" s="1147"/>
      <c r="AZ126" s="1148"/>
      <c r="BA126" s="1149"/>
      <c r="BB126" s="862"/>
      <c r="BC126" s="862"/>
      <c r="BD126" s="1146"/>
      <c r="BE126" s="1147"/>
      <c r="BF126" s="1147"/>
      <c r="BG126" s="1147"/>
      <c r="BH126" s="1148"/>
      <c r="BI126" s="1147"/>
      <c r="BJ126" s="1147"/>
      <c r="BK126" s="1147"/>
      <c r="BL126" s="1148"/>
      <c r="BM126" s="1149"/>
      <c r="BN126" s="862"/>
      <c r="BO126" s="862"/>
      <c r="BP126" s="1146"/>
      <c r="BQ126" s="1147"/>
      <c r="BR126" s="1147"/>
      <c r="BS126" s="1147"/>
      <c r="BT126" s="1148"/>
      <c r="BU126" s="1147"/>
      <c r="BV126" s="1147"/>
      <c r="BW126" s="1147"/>
      <c r="BX126" s="1148"/>
      <c r="BY126" s="1149"/>
      <c r="BZ126" s="862"/>
      <c r="CA126" s="862"/>
      <c r="CB126" s="1146"/>
      <c r="CC126" s="1147"/>
      <c r="CD126" s="1147"/>
      <c r="CE126" s="1147"/>
      <c r="CF126" s="1148"/>
      <c r="CG126" s="1147"/>
      <c r="CH126" s="1147"/>
      <c r="CI126" s="1147"/>
      <c r="CJ126" s="1148"/>
      <c r="CK126" s="1149"/>
      <c r="CL126" s="862"/>
      <c r="CM126" s="862"/>
      <c r="CN126" s="1146"/>
      <c r="CO126" s="1147"/>
      <c r="CP126" s="1147"/>
      <c r="CQ126" s="1147"/>
      <c r="CR126" s="1148"/>
      <c r="CS126" s="1147"/>
      <c r="CT126" s="1147"/>
      <c r="CU126" s="1147"/>
      <c r="CV126" s="1148"/>
      <c r="CW126" s="1149"/>
    </row>
    <row r="127" spans="1:101" ht="21" customHeight="1">
      <c r="A127" s="853">
        <v>30</v>
      </c>
      <c r="B127" s="1207"/>
      <c r="C127" s="634"/>
      <c r="D127" s="148" t="s">
        <v>555</v>
      </c>
      <c r="E127" s="415"/>
      <c r="F127" s="1142"/>
      <c r="G127" s="1142"/>
      <c r="H127" s="990"/>
      <c r="I127" s="987"/>
      <c r="J127" s="987"/>
      <c r="K127" s="987"/>
      <c r="L127" s="1136"/>
      <c r="M127" s="987"/>
      <c r="N127" s="987"/>
      <c r="O127" s="987"/>
      <c r="P127" s="1136"/>
      <c r="Q127" s="989"/>
      <c r="R127" s="931"/>
      <c r="S127" s="993"/>
      <c r="T127" s="990"/>
      <c r="U127" s="987"/>
      <c r="V127" s="987"/>
      <c r="W127" s="987"/>
      <c r="X127" s="1136"/>
      <c r="Y127" s="987"/>
      <c r="Z127" s="987"/>
      <c r="AA127" s="987"/>
      <c r="AB127" s="1136"/>
      <c r="AC127" s="989"/>
      <c r="AD127" s="931"/>
      <c r="AE127" s="993"/>
      <c r="AF127" s="990"/>
      <c r="AG127" s="987"/>
      <c r="AH127" s="987"/>
      <c r="AI127" s="987"/>
      <c r="AJ127" s="1136"/>
      <c r="AK127" s="987"/>
      <c r="AL127" s="987"/>
      <c r="AM127" s="987"/>
      <c r="AN127" s="1136"/>
      <c r="AO127" s="989"/>
      <c r="AP127" s="862"/>
      <c r="AQ127" s="862"/>
      <c r="AR127" s="1146"/>
      <c r="AS127" s="1150"/>
      <c r="AT127" s="1150"/>
      <c r="AU127" s="1150"/>
      <c r="AV127" s="1148"/>
      <c r="AW127" s="1150"/>
      <c r="AX127" s="1150"/>
      <c r="AY127" s="1150"/>
      <c r="AZ127" s="1148"/>
      <c r="BA127" s="1149"/>
      <c r="BB127" s="862"/>
      <c r="BC127" s="862"/>
      <c r="BD127" s="1146"/>
      <c r="BE127" s="1150"/>
      <c r="BF127" s="1150"/>
      <c r="BG127" s="1150"/>
      <c r="BH127" s="1148"/>
      <c r="BI127" s="1150"/>
      <c r="BJ127" s="1150"/>
      <c r="BK127" s="1150"/>
      <c r="BL127" s="1148"/>
      <c r="BM127" s="1149"/>
      <c r="BN127" s="862"/>
      <c r="BO127" s="862"/>
      <c r="BP127" s="1146"/>
      <c r="BQ127" s="1150"/>
      <c r="BR127" s="1150"/>
      <c r="BS127" s="1150"/>
      <c r="BT127" s="1148"/>
      <c r="BU127" s="1150"/>
      <c r="BV127" s="1150"/>
      <c r="BW127" s="1150"/>
      <c r="BX127" s="1148"/>
      <c r="BY127" s="1149"/>
      <c r="BZ127" s="862"/>
      <c r="CA127" s="862"/>
      <c r="CB127" s="1146"/>
      <c r="CC127" s="1150"/>
      <c r="CD127" s="1150"/>
      <c r="CE127" s="1150"/>
      <c r="CF127" s="1148"/>
      <c r="CG127" s="1150"/>
      <c r="CH127" s="1150"/>
      <c r="CI127" s="1150"/>
      <c r="CJ127" s="1148"/>
      <c r="CK127" s="1149"/>
      <c r="CL127" s="862"/>
      <c r="CM127" s="862"/>
      <c r="CN127" s="1146"/>
      <c r="CO127" s="1150"/>
      <c r="CP127" s="1150"/>
      <c r="CQ127" s="1150"/>
      <c r="CR127" s="1148"/>
      <c r="CS127" s="1150"/>
      <c r="CT127" s="1150"/>
      <c r="CU127" s="1150"/>
      <c r="CV127" s="1148"/>
      <c r="CW127" s="1149"/>
    </row>
    <row r="128" spans="1:101" ht="21" customHeight="1">
      <c r="A128" s="853">
        <v>30</v>
      </c>
      <c r="B128" s="1207"/>
      <c r="C128" s="634"/>
      <c r="D128" s="148" t="s">
        <v>556</v>
      </c>
      <c r="E128" s="415"/>
      <c r="F128" s="1142"/>
      <c r="G128" s="1142"/>
      <c r="H128" s="990"/>
      <c r="I128" s="987"/>
      <c r="J128" s="987"/>
      <c r="K128" s="987"/>
      <c r="L128" s="1136"/>
      <c r="M128" s="987"/>
      <c r="N128" s="987"/>
      <c r="O128" s="987"/>
      <c r="P128" s="1136"/>
      <c r="Q128" s="989"/>
      <c r="R128" s="931"/>
      <c r="S128" s="993"/>
      <c r="T128" s="990"/>
      <c r="U128" s="987"/>
      <c r="V128" s="987"/>
      <c r="W128" s="987"/>
      <c r="X128" s="1136"/>
      <c r="Y128" s="987"/>
      <c r="Z128" s="987"/>
      <c r="AA128" s="987"/>
      <c r="AB128" s="1136"/>
      <c r="AC128" s="989"/>
      <c r="AD128" s="931"/>
      <c r="AE128" s="993"/>
      <c r="AF128" s="990"/>
      <c r="AG128" s="987"/>
      <c r="AH128" s="987"/>
      <c r="AI128" s="987"/>
      <c r="AJ128" s="1136"/>
      <c r="AK128" s="987"/>
      <c r="AL128" s="987"/>
      <c r="AM128" s="987"/>
      <c r="AN128" s="1136"/>
      <c r="AO128" s="989"/>
      <c r="AP128" s="862"/>
      <c r="AQ128" s="862"/>
      <c r="AR128" s="1146"/>
      <c r="AS128" s="1147"/>
      <c r="AT128" s="1147"/>
      <c r="AU128" s="1147"/>
      <c r="AV128" s="1148"/>
      <c r="AW128" s="1147"/>
      <c r="AX128" s="1147"/>
      <c r="AY128" s="1147"/>
      <c r="AZ128" s="1148"/>
      <c r="BA128" s="1149"/>
      <c r="BB128" s="862"/>
      <c r="BC128" s="862"/>
      <c r="BD128" s="1146"/>
      <c r="BE128" s="1147"/>
      <c r="BF128" s="1147"/>
      <c r="BG128" s="1147"/>
      <c r="BH128" s="1148"/>
      <c r="BI128" s="1147"/>
      <c r="BJ128" s="1147"/>
      <c r="BK128" s="1147"/>
      <c r="BL128" s="1148"/>
      <c r="BM128" s="1149"/>
      <c r="BN128" s="862"/>
      <c r="BO128" s="862"/>
      <c r="BP128" s="1146"/>
      <c r="BQ128" s="1147"/>
      <c r="BR128" s="1147"/>
      <c r="BS128" s="1147"/>
      <c r="BT128" s="1148"/>
      <c r="BU128" s="1147"/>
      <c r="BV128" s="1147"/>
      <c r="BW128" s="1147"/>
      <c r="BX128" s="1148"/>
      <c r="BY128" s="1149"/>
      <c r="BZ128" s="862"/>
      <c r="CA128" s="862"/>
      <c r="CB128" s="1146"/>
      <c r="CC128" s="1147"/>
      <c r="CD128" s="1147"/>
      <c r="CE128" s="1147"/>
      <c r="CF128" s="1148"/>
      <c r="CG128" s="1147"/>
      <c r="CH128" s="1147"/>
      <c r="CI128" s="1147"/>
      <c r="CJ128" s="1148"/>
      <c r="CK128" s="1149"/>
      <c r="CL128" s="862"/>
      <c r="CM128" s="862"/>
      <c r="CN128" s="1146"/>
      <c r="CO128" s="1147"/>
      <c r="CP128" s="1147"/>
      <c r="CQ128" s="1147"/>
      <c r="CR128" s="1148"/>
      <c r="CS128" s="1147"/>
      <c r="CT128" s="1147"/>
      <c r="CU128" s="1147"/>
      <c r="CV128" s="1148"/>
      <c r="CW128" s="1149"/>
    </row>
    <row r="129" spans="1:101" ht="21" customHeight="1" thickBot="1">
      <c r="A129" s="853">
        <v>30</v>
      </c>
      <c r="B129" s="1208"/>
      <c r="C129" s="1209"/>
      <c r="D129" s="1210" t="s">
        <v>718</v>
      </c>
      <c r="E129" s="416"/>
      <c r="F129" s="412"/>
      <c r="G129" s="991"/>
      <c r="H129" s="992"/>
      <c r="I129" s="991"/>
      <c r="J129" s="991"/>
      <c r="K129" s="991"/>
      <c r="L129" s="991"/>
      <c r="M129" s="991"/>
      <c r="N129" s="991"/>
      <c r="O129" s="991"/>
      <c r="P129" s="991"/>
      <c r="Q129" s="1029"/>
      <c r="R129" s="413"/>
      <c r="S129" s="991"/>
      <c r="T129" s="992"/>
      <c r="U129" s="991"/>
      <c r="V129" s="991"/>
      <c r="W129" s="991"/>
      <c r="X129" s="991"/>
      <c r="Y129" s="991"/>
      <c r="Z129" s="991"/>
      <c r="AA129" s="991"/>
      <c r="AB129" s="991"/>
      <c r="AC129" s="1029"/>
      <c r="AD129" s="413"/>
      <c r="AE129" s="991"/>
      <c r="AF129" s="992"/>
      <c r="AG129" s="991"/>
      <c r="AH129" s="991"/>
      <c r="AI129" s="991"/>
      <c r="AJ129" s="991"/>
      <c r="AK129" s="991"/>
      <c r="AL129" s="991"/>
      <c r="AM129" s="991"/>
      <c r="AN129" s="991"/>
      <c r="AO129" s="1029"/>
      <c r="AP129" s="1151"/>
      <c r="AQ129" s="1152"/>
      <c r="AR129" s="1153"/>
      <c r="AS129" s="1154"/>
      <c r="AT129" s="1154"/>
      <c r="AU129" s="1154"/>
      <c r="AV129" s="1154"/>
      <c r="AW129" s="1154"/>
      <c r="AX129" s="1154"/>
      <c r="AY129" s="1154"/>
      <c r="AZ129" s="1154"/>
      <c r="BA129" s="1155"/>
      <c r="BB129" s="1156"/>
      <c r="BC129" s="1152"/>
      <c r="BD129" s="1153"/>
      <c r="BE129" s="1154"/>
      <c r="BF129" s="1154"/>
      <c r="BG129" s="1154"/>
      <c r="BH129" s="1154"/>
      <c r="BI129" s="1154"/>
      <c r="BJ129" s="1154"/>
      <c r="BK129" s="1154"/>
      <c r="BL129" s="1154"/>
      <c r="BM129" s="1155"/>
      <c r="BN129" s="1156"/>
      <c r="BO129" s="1152"/>
      <c r="BP129" s="1153"/>
      <c r="BQ129" s="1154"/>
      <c r="BR129" s="1154"/>
      <c r="BS129" s="1154"/>
      <c r="BT129" s="1154"/>
      <c r="BU129" s="1154"/>
      <c r="BV129" s="1154"/>
      <c r="BW129" s="1154"/>
      <c r="BX129" s="1154"/>
      <c r="BY129" s="1155"/>
      <c r="BZ129" s="1156"/>
      <c r="CA129" s="1152"/>
      <c r="CB129" s="1153"/>
      <c r="CC129" s="1154"/>
      <c r="CD129" s="1154"/>
      <c r="CE129" s="1154"/>
      <c r="CF129" s="1154"/>
      <c r="CG129" s="1154"/>
      <c r="CH129" s="1154"/>
      <c r="CI129" s="1154"/>
      <c r="CJ129" s="1154"/>
      <c r="CK129" s="1155"/>
      <c r="CL129" s="1156"/>
      <c r="CM129" s="1152"/>
      <c r="CN129" s="1153"/>
      <c r="CO129" s="1154"/>
      <c r="CP129" s="1154"/>
      <c r="CQ129" s="1154"/>
      <c r="CR129" s="1154"/>
      <c r="CS129" s="1154"/>
      <c r="CT129" s="1154"/>
      <c r="CU129" s="1154"/>
      <c r="CV129" s="1154"/>
      <c r="CW129" s="1155"/>
    </row>
    <row r="130" spans="1:101" ht="21" customHeight="1">
      <c r="A130" s="853">
        <v>31</v>
      </c>
      <c r="B130" s="1206"/>
      <c r="C130" s="633" t="s">
        <v>798</v>
      </c>
      <c r="D130" s="147" t="s">
        <v>772</v>
      </c>
      <c r="E130" s="415"/>
      <c r="F130" s="1142"/>
      <c r="G130" s="1142"/>
      <c r="H130" s="990"/>
      <c r="I130" s="987"/>
      <c r="J130" s="987"/>
      <c r="K130" s="987"/>
      <c r="L130" s="1136"/>
      <c r="M130" s="987"/>
      <c r="N130" s="987"/>
      <c r="O130" s="987"/>
      <c r="P130" s="1136"/>
      <c r="Q130" s="989"/>
      <c r="R130" s="863"/>
      <c r="S130" s="987"/>
      <c r="T130" s="988"/>
      <c r="U130" s="987"/>
      <c r="V130" s="987"/>
      <c r="W130" s="987"/>
      <c r="X130" s="1136"/>
      <c r="Y130" s="987"/>
      <c r="Z130" s="987"/>
      <c r="AA130" s="987"/>
      <c r="AB130" s="1136"/>
      <c r="AC130" s="1030"/>
      <c r="AD130" s="863"/>
      <c r="AE130" s="987"/>
      <c r="AF130" s="988"/>
      <c r="AG130" s="987"/>
      <c r="AH130" s="987"/>
      <c r="AI130" s="987"/>
      <c r="AJ130" s="1136"/>
      <c r="AK130" s="987"/>
      <c r="AL130" s="987"/>
      <c r="AM130" s="987"/>
      <c r="AN130" s="1136"/>
      <c r="AO130" s="1030"/>
      <c r="AP130" s="862"/>
      <c r="AQ130" s="862"/>
      <c r="AR130" s="1146"/>
      <c r="AS130" s="1147"/>
      <c r="AT130" s="1147"/>
      <c r="AU130" s="1147"/>
      <c r="AV130" s="1148"/>
      <c r="AW130" s="1147"/>
      <c r="AX130" s="1147"/>
      <c r="AY130" s="1147"/>
      <c r="AZ130" s="1148"/>
      <c r="BA130" s="1149"/>
      <c r="BB130" s="862"/>
      <c r="BC130" s="862"/>
      <c r="BD130" s="1146"/>
      <c r="BE130" s="1147"/>
      <c r="BF130" s="1147"/>
      <c r="BG130" s="1147"/>
      <c r="BH130" s="1148"/>
      <c r="BI130" s="1147"/>
      <c r="BJ130" s="1147"/>
      <c r="BK130" s="1147"/>
      <c r="BL130" s="1148"/>
      <c r="BM130" s="1149"/>
      <c r="BN130" s="862"/>
      <c r="BO130" s="862"/>
      <c r="BP130" s="1146"/>
      <c r="BQ130" s="1147"/>
      <c r="BR130" s="1147"/>
      <c r="BS130" s="1147"/>
      <c r="BT130" s="1148"/>
      <c r="BU130" s="1147"/>
      <c r="BV130" s="1147"/>
      <c r="BW130" s="1147"/>
      <c r="BX130" s="1148"/>
      <c r="BY130" s="1149"/>
      <c r="BZ130" s="862"/>
      <c r="CA130" s="862"/>
      <c r="CB130" s="1146"/>
      <c r="CC130" s="1147"/>
      <c r="CD130" s="1147"/>
      <c r="CE130" s="1147"/>
      <c r="CF130" s="1148"/>
      <c r="CG130" s="1147"/>
      <c r="CH130" s="1147"/>
      <c r="CI130" s="1147"/>
      <c r="CJ130" s="1148"/>
      <c r="CK130" s="1149"/>
      <c r="CL130" s="862"/>
      <c r="CM130" s="862"/>
      <c r="CN130" s="1146"/>
      <c r="CO130" s="1147"/>
      <c r="CP130" s="1147"/>
      <c r="CQ130" s="1147"/>
      <c r="CR130" s="1148"/>
      <c r="CS130" s="1147"/>
      <c r="CT130" s="1147"/>
      <c r="CU130" s="1147"/>
      <c r="CV130" s="1148"/>
      <c r="CW130" s="1149"/>
    </row>
    <row r="131" spans="1:101" ht="21" customHeight="1">
      <c r="A131" s="853">
        <v>31</v>
      </c>
      <c r="B131" s="1207"/>
      <c r="C131" s="634"/>
      <c r="D131" s="148" t="s">
        <v>555</v>
      </c>
      <c r="E131" s="415"/>
      <c r="F131" s="1142"/>
      <c r="G131" s="1142"/>
      <c r="H131" s="990"/>
      <c r="I131" s="987"/>
      <c r="J131" s="987"/>
      <c r="K131" s="987"/>
      <c r="L131" s="1136"/>
      <c r="M131" s="987"/>
      <c r="N131" s="987"/>
      <c r="O131" s="987"/>
      <c r="P131" s="1136"/>
      <c r="Q131" s="989"/>
      <c r="R131" s="834"/>
      <c r="S131" s="987"/>
      <c r="T131" s="990"/>
      <c r="U131" s="987"/>
      <c r="V131" s="987"/>
      <c r="W131" s="987"/>
      <c r="X131" s="1136"/>
      <c r="Y131" s="987"/>
      <c r="Z131" s="987"/>
      <c r="AA131" s="987"/>
      <c r="AB131" s="1136"/>
      <c r="AC131" s="989"/>
      <c r="AD131" s="834"/>
      <c r="AE131" s="987"/>
      <c r="AF131" s="990"/>
      <c r="AG131" s="987"/>
      <c r="AH131" s="987"/>
      <c r="AI131" s="987"/>
      <c r="AJ131" s="1136"/>
      <c r="AK131" s="987"/>
      <c r="AL131" s="987"/>
      <c r="AM131" s="987"/>
      <c r="AN131" s="1136"/>
      <c r="AO131" s="989"/>
      <c r="AP131" s="862"/>
      <c r="AQ131" s="862"/>
      <c r="AR131" s="1146"/>
      <c r="AS131" s="1150"/>
      <c r="AT131" s="1150"/>
      <c r="AU131" s="1150"/>
      <c r="AV131" s="1148"/>
      <c r="AW131" s="1150"/>
      <c r="AX131" s="1150"/>
      <c r="AY131" s="1150"/>
      <c r="AZ131" s="1148"/>
      <c r="BA131" s="1149"/>
      <c r="BB131" s="862"/>
      <c r="BC131" s="862"/>
      <c r="BD131" s="1146"/>
      <c r="BE131" s="1150"/>
      <c r="BF131" s="1150"/>
      <c r="BG131" s="1150"/>
      <c r="BH131" s="1148"/>
      <c r="BI131" s="1150"/>
      <c r="BJ131" s="1150"/>
      <c r="BK131" s="1150"/>
      <c r="BL131" s="1148"/>
      <c r="BM131" s="1149"/>
      <c r="BN131" s="862"/>
      <c r="BO131" s="862"/>
      <c r="BP131" s="1146"/>
      <c r="BQ131" s="1150"/>
      <c r="BR131" s="1150"/>
      <c r="BS131" s="1150"/>
      <c r="BT131" s="1148"/>
      <c r="BU131" s="1150"/>
      <c r="BV131" s="1150"/>
      <c r="BW131" s="1150"/>
      <c r="BX131" s="1148"/>
      <c r="BY131" s="1149"/>
      <c r="BZ131" s="862"/>
      <c r="CA131" s="862"/>
      <c r="CB131" s="1146"/>
      <c r="CC131" s="1150"/>
      <c r="CD131" s="1150"/>
      <c r="CE131" s="1150"/>
      <c r="CF131" s="1148"/>
      <c r="CG131" s="1150"/>
      <c r="CH131" s="1150"/>
      <c r="CI131" s="1150"/>
      <c r="CJ131" s="1148"/>
      <c r="CK131" s="1149"/>
      <c r="CL131" s="862"/>
      <c r="CM131" s="862"/>
      <c r="CN131" s="1146"/>
      <c r="CO131" s="1150"/>
      <c r="CP131" s="1150"/>
      <c r="CQ131" s="1150"/>
      <c r="CR131" s="1148"/>
      <c r="CS131" s="1150"/>
      <c r="CT131" s="1150"/>
      <c r="CU131" s="1150"/>
      <c r="CV131" s="1148"/>
      <c r="CW131" s="1149"/>
    </row>
    <row r="132" spans="1:101" ht="21" customHeight="1">
      <c r="A132" s="853">
        <v>31</v>
      </c>
      <c r="B132" s="1207"/>
      <c r="C132" s="634"/>
      <c r="D132" s="148" t="s">
        <v>556</v>
      </c>
      <c r="E132" s="415"/>
      <c r="F132" s="1142"/>
      <c r="G132" s="1142"/>
      <c r="H132" s="990"/>
      <c r="I132" s="987"/>
      <c r="J132" s="987"/>
      <c r="K132" s="987"/>
      <c r="L132" s="1136"/>
      <c r="M132" s="987"/>
      <c r="N132" s="987"/>
      <c r="O132" s="987"/>
      <c r="P132" s="1136"/>
      <c r="Q132" s="989"/>
      <c r="R132" s="834"/>
      <c r="S132" s="987"/>
      <c r="T132" s="990"/>
      <c r="U132" s="987"/>
      <c r="V132" s="987"/>
      <c r="W132" s="987"/>
      <c r="X132" s="1136"/>
      <c r="Y132" s="987"/>
      <c r="Z132" s="987"/>
      <c r="AA132" s="987"/>
      <c r="AB132" s="1136"/>
      <c r="AC132" s="989"/>
      <c r="AD132" s="834"/>
      <c r="AE132" s="987"/>
      <c r="AF132" s="990"/>
      <c r="AG132" s="987"/>
      <c r="AH132" s="987"/>
      <c r="AI132" s="987"/>
      <c r="AJ132" s="1136"/>
      <c r="AK132" s="987"/>
      <c r="AL132" s="987"/>
      <c r="AM132" s="987"/>
      <c r="AN132" s="1136"/>
      <c r="AO132" s="989"/>
      <c r="AP132" s="862"/>
      <c r="AQ132" s="862"/>
      <c r="AR132" s="1146"/>
      <c r="AS132" s="1147"/>
      <c r="AT132" s="1147"/>
      <c r="AU132" s="1147"/>
      <c r="AV132" s="1148"/>
      <c r="AW132" s="1147"/>
      <c r="AX132" s="1147"/>
      <c r="AY132" s="1147"/>
      <c r="AZ132" s="1148"/>
      <c r="BA132" s="1149"/>
      <c r="BB132" s="862"/>
      <c r="BC132" s="862"/>
      <c r="BD132" s="1146"/>
      <c r="BE132" s="1147"/>
      <c r="BF132" s="1147"/>
      <c r="BG132" s="1147"/>
      <c r="BH132" s="1148"/>
      <c r="BI132" s="1147"/>
      <c r="BJ132" s="1147"/>
      <c r="BK132" s="1147"/>
      <c r="BL132" s="1148"/>
      <c r="BM132" s="1149"/>
      <c r="BN132" s="862"/>
      <c r="BO132" s="862"/>
      <c r="BP132" s="1146"/>
      <c r="BQ132" s="1147"/>
      <c r="BR132" s="1147"/>
      <c r="BS132" s="1147"/>
      <c r="BT132" s="1148"/>
      <c r="BU132" s="1147"/>
      <c r="BV132" s="1147"/>
      <c r="BW132" s="1147"/>
      <c r="BX132" s="1148"/>
      <c r="BY132" s="1149"/>
      <c r="BZ132" s="862"/>
      <c r="CA132" s="862"/>
      <c r="CB132" s="1146"/>
      <c r="CC132" s="1147"/>
      <c r="CD132" s="1147"/>
      <c r="CE132" s="1147"/>
      <c r="CF132" s="1148"/>
      <c r="CG132" s="1147"/>
      <c r="CH132" s="1147"/>
      <c r="CI132" s="1147"/>
      <c r="CJ132" s="1148"/>
      <c r="CK132" s="1149"/>
      <c r="CL132" s="862"/>
      <c r="CM132" s="862"/>
      <c r="CN132" s="1146"/>
      <c r="CO132" s="1147"/>
      <c r="CP132" s="1147"/>
      <c r="CQ132" s="1147"/>
      <c r="CR132" s="1148"/>
      <c r="CS132" s="1147"/>
      <c r="CT132" s="1147"/>
      <c r="CU132" s="1147"/>
      <c r="CV132" s="1148"/>
      <c r="CW132" s="1149"/>
    </row>
    <row r="133" spans="1:101" ht="21" customHeight="1" thickBot="1">
      <c r="A133" s="853">
        <v>31</v>
      </c>
      <c r="B133" s="1208"/>
      <c r="C133" s="1209"/>
      <c r="D133" s="1210" t="s">
        <v>718</v>
      </c>
      <c r="E133" s="416"/>
      <c r="F133" s="412"/>
      <c r="G133" s="991"/>
      <c r="H133" s="992"/>
      <c r="I133" s="991"/>
      <c r="J133" s="991"/>
      <c r="K133" s="991"/>
      <c r="L133" s="991"/>
      <c r="M133" s="991"/>
      <c r="N133" s="991"/>
      <c r="O133" s="991"/>
      <c r="P133" s="991"/>
      <c r="Q133" s="1029"/>
      <c r="R133" s="413"/>
      <c r="S133" s="991"/>
      <c r="T133" s="992"/>
      <c r="U133" s="991"/>
      <c r="V133" s="991"/>
      <c r="W133" s="991"/>
      <c r="X133" s="991"/>
      <c r="Y133" s="991"/>
      <c r="Z133" s="991"/>
      <c r="AA133" s="991"/>
      <c r="AB133" s="991"/>
      <c r="AC133" s="1029"/>
      <c r="AD133" s="413"/>
      <c r="AE133" s="991"/>
      <c r="AF133" s="992"/>
      <c r="AG133" s="991"/>
      <c r="AH133" s="991"/>
      <c r="AI133" s="991"/>
      <c r="AJ133" s="991"/>
      <c r="AK133" s="991"/>
      <c r="AL133" s="991"/>
      <c r="AM133" s="991"/>
      <c r="AN133" s="991"/>
      <c r="AO133" s="1029"/>
      <c r="AP133" s="1151"/>
      <c r="AQ133" s="1152"/>
      <c r="AR133" s="1153"/>
      <c r="AS133" s="1154"/>
      <c r="AT133" s="1154"/>
      <c r="AU133" s="1154"/>
      <c r="AV133" s="1154"/>
      <c r="AW133" s="1154"/>
      <c r="AX133" s="1154"/>
      <c r="AY133" s="1154"/>
      <c r="AZ133" s="1154"/>
      <c r="BA133" s="1155"/>
      <c r="BB133" s="1156"/>
      <c r="BC133" s="1152"/>
      <c r="BD133" s="1153"/>
      <c r="BE133" s="1154"/>
      <c r="BF133" s="1154"/>
      <c r="BG133" s="1154"/>
      <c r="BH133" s="1154"/>
      <c r="BI133" s="1154"/>
      <c r="BJ133" s="1154"/>
      <c r="BK133" s="1154"/>
      <c r="BL133" s="1154"/>
      <c r="BM133" s="1155"/>
      <c r="BN133" s="1156"/>
      <c r="BO133" s="1152"/>
      <c r="BP133" s="1153"/>
      <c r="BQ133" s="1154"/>
      <c r="BR133" s="1154"/>
      <c r="BS133" s="1154"/>
      <c r="BT133" s="1154"/>
      <c r="BU133" s="1154"/>
      <c r="BV133" s="1154"/>
      <c r="BW133" s="1154"/>
      <c r="BX133" s="1154"/>
      <c r="BY133" s="1155"/>
      <c r="BZ133" s="1156"/>
      <c r="CA133" s="1152"/>
      <c r="CB133" s="1153"/>
      <c r="CC133" s="1154"/>
      <c r="CD133" s="1154"/>
      <c r="CE133" s="1154"/>
      <c r="CF133" s="1154"/>
      <c r="CG133" s="1154"/>
      <c r="CH133" s="1154"/>
      <c r="CI133" s="1154"/>
      <c r="CJ133" s="1154"/>
      <c r="CK133" s="1155"/>
      <c r="CL133" s="1156"/>
      <c r="CM133" s="1152"/>
      <c r="CN133" s="1153"/>
      <c r="CO133" s="1154"/>
      <c r="CP133" s="1154"/>
      <c r="CQ133" s="1154"/>
      <c r="CR133" s="1154"/>
      <c r="CS133" s="1154"/>
      <c r="CT133" s="1154"/>
      <c r="CU133" s="1154"/>
      <c r="CV133" s="1154"/>
      <c r="CW133" s="1155"/>
    </row>
    <row r="134" spans="1:101" ht="21" customHeight="1">
      <c r="A134" s="853">
        <v>32</v>
      </c>
      <c r="B134" s="1206"/>
      <c r="C134" s="633" t="s">
        <v>540</v>
      </c>
      <c r="D134" s="147" t="s">
        <v>772</v>
      </c>
      <c r="E134" s="415"/>
      <c r="F134" s="1142"/>
      <c r="G134" s="1142"/>
      <c r="H134" s="990"/>
      <c r="I134" s="987"/>
      <c r="J134" s="987"/>
      <c r="K134" s="987"/>
      <c r="L134" s="1136"/>
      <c r="M134" s="987"/>
      <c r="N134" s="987"/>
      <c r="O134" s="987"/>
      <c r="P134" s="1136"/>
      <c r="Q134" s="989"/>
      <c r="R134" s="863"/>
      <c r="S134" s="987"/>
      <c r="T134" s="988"/>
      <c r="U134" s="987"/>
      <c r="V134" s="987"/>
      <c r="W134" s="987"/>
      <c r="X134" s="1136"/>
      <c r="Y134" s="987"/>
      <c r="Z134" s="987"/>
      <c r="AA134" s="987"/>
      <c r="AB134" s="1136"/>
      <c r="AC134" s="1030"/>
      <c r="AD134" s="863"/>
      <c r="AE134" s="987"/>
      <c r="AF134" s="988"/>
      <c r="AG134" s="987"/>
      <c r="AH134" s="987"/>
      <c r="AI134" s="987"/>
      <c r="AJ134" s="1136"/>
      <c r="AK134" s="987"/>
      <c r="AL134" s="987"/>
      <c r="AM134" s="987"/>
      <c r="AN134" s="1136"/>
      <c r="AO134" s="1030"/>
      <c r="AP134" s="862"/>
      <c r="AQ134" s="862"/>
      <c r="AR134" s="1146"/>
      <c r="AS134" s="1147"/>
      <c r="AT134" s="1147"/>
      <c r="AU134" s="1147"/>
      <c r="AV134" s="1148"/>
      <c r="AW134" s="1147"/>
      <c r="AX134" s="1147"/>
      <c r="AY134" s="1147"/>
      <c r="AZ134" s="1148"/>
      <c r="BA134" s="1149"/>
      <c r="BB134" s="862"/>
      <c r="BC134" s="862"/>
      <c r="BD134" s="1146"/>
      <c r="BE134" s="1147"/>
      <c r="BF134" s="1147"/>
      <c r="BG134" s="1147"/>
      <c r="BH134" s="1148"/>
      <c r="BI134" s="1147"/>
      <c r="BJ134" s="1147"/>
      <c r="BK134" s="1147"/>
      <c r="BL134" s="1148"/>
      <c r="BM134" s="1149"/>
      <c r="BN134" s="862"/>
      <c r="BO134" s="862"/>
      <c r="BP134" s="1146"/>
      <c r="BQ134" s="1147"/>
      <c r="BR134" s="1147"/>
      <c r="BS134" s="1147"/>
      <c r="BT134" s="1148"/>
      <c r="BU134" s="1147"/>
      <c r="BV134" s="1147"/>
      <c r="BW134" s="1147"/>
      <c r="BX134" s="1148"/>
      <c r="BY134" s="1149"/>
      <c r="BZ134" s="862"/>
      <c r="CA134" s="862"/>
      <c r="CB134" s="1146"/>
      <c r="CC134" s="1147"/>
      <c r="CD134" s="1147"/>
      <c r="CE134" s="1147"/>
      <c r="CF134" s="1148"/>
      <c r="CG134" s="1147"/>
      <c r="CH134" s="1147"/>
      <c r="CI134" s="1147"/>
      <c r="CJ134" s="1148"/>
      <c r="CK134" s="1149"/>
      <c r="CL134" s="862"/>
      <c r="CM134" s="862"/>
      <c r="CN134" s="1146"/>
      <c r="CO134" s="1147"/>
      <c r="CP134" s="1147"/>
      <c r="CQ134" s="1147"/>
      <c r="CR134" s="1148"/>
      <c r="CS134" s="1147"/>
      <c r="CT134" s="1147"/>
      <c r="CU134" s="1147"/>
      <c r="CV134" s="1148"/>
      <c r="CW134" s="1149"/>
    </row>
    <row r="135" spans="1:101" ht="21" customHeight="1">
      <c r="A135" s="853">
        <v>32</v>
      </c>
      <c r="B135" s="1207"/>
      <c r="C135" s="634"/>
      <c r="D135" s="148" t="s">
        <v>555</v>
      </c>
      <c r="E135" s="415"/>
      <c r="F135" s="1142"/>
      <c r="G135" s="1142"/>
      <c r="H135" s="990"/>
      <c r="I135" s="987"/>
      <c r="J135" s="987"/>
      <c r="K135" s="987"/>
      <c r="L135" s="1136"/>
      <c r="M135" s="987"/>
      <c r="N135" s="987"/>
      <c r="O135" s="987"/>
      <c r="P135" s="1136"/>
      <c r="Q135" s="989"/>
      <c r="R135" s="834"/>
      <c r="S135" s="987"/>
      <c r="T135" s="990"/>
      <c r="U135" s="987"/>
      <c r="V135" s="987"/>
      <c r="W135" s="987"/>
      <c r="X135" s="1136"/>
      <c r="Y135" s="987"/>
      <c r="Z135" s="987"/>
      <c r="AA135" s="987"/>
      <c r="AB135" s="1136"/>
      <c r="AC135" s="989"/>
      <c r="AD135" s="834"/>
      <c r="AE135" s="987"/>
      <c r="AF135" s="990"/>
      <c r="AG135" s="987"/>
      <c r="AH135" s="987"/>
      <c r="AI135" s="987"/>
      <c r="AJ135" s="1136"/>
      <c r="AK135" s="987"/>
      <c r="AL135" s="987"/>
      <c r="AM135" s="987"/>
      <c r="AN135" s="1136"/>
      <c r="AO135" s="989"/>
      <c r="AP135" s="862"/>
      <c r="AQ135" s="862"/>
      <c r="AR135" s="1146"/>
      <c r="AS135" s="1150"/>
      <c r="AT135" s="1150"/>
      <c r="AU135" s="1150"/>
      <c r="AV135" s="1148"/>
      <c r="AW135" s="1150"/>
      <c r="AX135" s="1150"/>
      <c r="AY135" s="1150"/>
      <c r="AZ135" s="1148"/>
      <c r="BA135" s="1149"/>
      <c r="BB135" s="862"/>
      <c r="BC135" s="862"/>
      <c r="BD135" s="1146"/>
      <c r="BE135" s="1150"/>
      <c r="BF135" s="1150"/>
      <c r="BG135" s="1150"/>
      <c r="BH135" s="1148"/>
      <c r="BI135" s="1150"/>
      <c r="BJ135" s="1150"/>
      <c r="BK135" s="1150"/>
      <c r="BL135" s="1148"/>
      <c r="BM135" s="1149"/>
      <c r="BN135" s="862"/>
      <c r="BO135" s="862"/>
      <c r="BP135" s="1146"/>
      <c r="BQ135" s="1150"/>
      <c r="BR135" s="1150"/>
      <c r="BS135" s="1150"/>
      <c r="BT135" s="1148"/>
      <c r="BU135" s="1150"/>
      <c r="BV135" s="1150"/>
      <c r="BW135" s="1150"/>
      <c r="BX135" s="1148"/>
      <c r="BY135" s="1149"/>
      <c r="BZ135" s="862"/>
      <c r="CA135" s="862"/>
      <c r="CB135" s="1146"/>
      <c r="CC135" s="1150"/>
      <c r="CD135" s="1150"/>
      <c r="CE135" s="1150"/>
      <c r="CF135" s="1148"/>
      <c r="CG135" s="1150"/>
      <c r="CH135" s="1150"/>
      <c r="CI135" s="1150"/>
      <c r="CJ135" s="1148"/>
      <c r="CK135" s="1149"/>
      <c r="CL135" s="862"/>
      <c r="CM135" s="862"/>
      <c r="CN135" s="1146"/>
      <c r="CO135" s="1150"/>
      <c r="CP135" s="1150"/>
      <c r="CQ135" s="1150"/>
      <c r="CR135" s="1148"/>
      <c r="CS135" s="1150"/>
      <c r="CT135" s="1150"/>
      <c r="CU135" s="1150"/>
      <c r="CV135" s="1148"/>
      <c r="CW135" s="1149"/>
    </row>
    <row r="136" spans="1:101" ht="21" customHeight="1">
      <c r="A136" s="853">
        <v>32</v>
      </c>
      <c r="B136" s="1207"/>
      <c r="C136" s="634"/>
      <c r="D136" s="148" t="s">
        <v>556</v>
      </c>
      <c r="E136" s="415"/>
      <c r="F136" s="1142"/>
      <c r="G136" s="1142"/>
      <c r="H136" s="990"/>
      <c r="I136" s="987"/>
      <c r="J136" s="987"/>
      <c r="K136" s="987"/>
      <c r="L136" s="1136"/>
      <c r="M136" s="987"/>
      <c r="N136" s="987"/>
      <c r="O136" s="987"/>
      <c r="P136" s="1136"/>
      <c r="Q136" s="989"/>
      <c r="R136" s="834"/>
      <c r="S136" s="987"/>
      <c r="T136" s="990"/>
      <c r="U136" s="987"/>
      <c r="V136" s="987"/>
      <c r="W136" s="987"/>
      <c r="X136" s="1136"/>
      <c r="Y136" s="987"/>
      <c r="Z136" s="987"/>
      <c r="AA136" s="987"/>
      <c r="AB136" s="1136"/>
      <c r="AC136" s="989"/>
      <c r="AD136" s="834"/>
      <c r="AE136" s="987"/>
      <c r="AF136" s="990"/>
      <c r="AG136" s="987"/>
      <c r="AH136" s="987"/>
      <c r="AI136" s="987"/>
      <c r="AJ136" s="1136"/>
      <c r="AK136" s="987"/>
      <c r="AL136" s="987"/>
      <c r="AM136" s="987"/>
      <c r="AN136" s="1136"/>
      <c r="AO136" s="989"/>
      <c r="AP136" s="862"/>
      <c r="AQ136" s="862"/>
      <c r="AR136" s="1146"/>
      <c r="AS136" s="1147"/>
      <c r="AT136" s="1147"/>
      <c r="AU136" s="1147"/>
      <c r="AV136" s="1148"/>
      <c r="AW136" s="1147"/>
      <c r="AX136" s="1147"/>
      <c r="AY136" s="1147"/>
      <c r="AZ136" s="1148"/>
      <c r="BA136" s="1149"/>
      <c r="BB136" s="862"/>
      <c r="BC136" s="862"/>
      <c r="BD136" s="1146"/>
      <c r="BE136" s="1147"/>
      <c r="BF136" s="1147"/>
      <c r="BG136" s="1147"/>
      <c r="BH136" s="1148"/>
      <c r="BI136" s="1147"/>
      <c r="BJ136" s="1147"/>
      <c r="BK136" s="1147"/>
      <c r="BL136" s="1148"/>
      <c r="BM136" s="1149"/>
      <c r="BN136" s="862"/>
      <c r="BO136" s="862"/>
      <c r="BP136" s="1146"/>
      <c r="BQ136" s="1147"/>
      <c r="BR136" s="1147"/>
      <c r="BS136" s="1147"/>
      <c r="BT136" s="1148"/>
      <c r="BU136" s="1147"/>
      <c r="BV136" s="1147"/>
      <c r="BW136" s="1147"/>
      <c r="BX136" s="1148"/>
      <c r="BY136" s="1149"/>
      <c r="BZ136" s="862"/>
      <c r="CA136" s="862"/>
      <c r="CB136" s="1146"/>
      <c r="CC136" s="1147"/>
      <c r="CD136" s="1147"/>
      <c r="CE136" s="1147"/>
      <c r="CF136" s="1148"/>
      <c r="CG136" s="1147"/>
      <c r="CH136" s="1147"/>
      <c r="CI136" s="1147"/>
      <c r="CJ136" s="1148"/>
      <c r="CK136" s="1149"/>
      <c r="CL136" s="862"/>
      <c r="CM136" s="862"/>
      <c r="CN136" s="1146"/>
      <c r="CO136" s="1147"/>
      <c r="CP136" s="1147"/>
      <c r="CQ136" s="1147"/>
      <c r="CR136" s="1148"/>
      <c r="CS136" s="1147"/>
      <c r="CT136" s="1147"/>
      <c r="CU136" s="1147"/>
      <c r="CV136" s="1148"/>
      <c r="CW136" s="1149"/>
    </row>
    <row r="137" spans="1:101" ht="21" customHeight="1" thickBot="1">
      <c r="A137" s="853">
        <v>32</v>
      </c>
      <c r="B137" s="1208"/>
      <c r="C137" s="1209"/>
      <c r="D137" s="1210" t="s">
        <v>718</v>
      </c>
      <c r="E137" s="416"/>
      <c r="F137" s="412"/>
      <c r="G137" s="991"/>
      <c r="H137" s="992"/>
      <c r="I137" s="991"/>
      <c r="J137" s="991"/>
      <c r="K137" s="991"/>
      <c r="L137" s="991"/>
      <c r="M137" s="991"/>
      <c r="N137" s="991"/>
      <c r="O137" s="991"/>
      <c r="P137" s="991"/>
      <c r="Q137" s="1029"/>
      <c r="R137" s="413"/>
      <c r="S137" s="991"/>
      <c r="T137" s="992"/>
      <c r="U137" s="991"/>
      <c r="V137" s="991"/>
      <c r="W137" s="991"/>
      <c r="X137" s="991"/>
      <c r="Y137" s="991"/>
      <c r="Z137" s="991"/>
      <c r="AA137" s="991"/>
      <c r="AB137" s="991"/>
      <c r="AC137" s="1029"/>
      <c r="AD137" s="413"/>
      <c r="AE137" s="991"/>
      <c r="AF137" s="992"/>
      <c r="AG137" s="991"/>
      <c r="AH137" s="991"/>
      <c r="AI137" s="991"/>
      <c r="AJ137" s="991"/>
      <c r="AK137" s="991"/>
      <c r="AL137" s="991"/>
      <c r="AM137" s="991"/>
      <c r="AN137" s="991"/>
      <c r="AO137" s="1029"/>
      <c r="AP137" s="1151"/>
      <c r="AQ137" s="1152"/>
      <c r="AR137" s="1153"/>
      <c r="AS137" s="1154"/>
      <c r="AT137" s="1154"/>
      <c r="AU137" s="1154"/>
      <c r="AV137" s="1154"/>
      <c r="AW137" s="1154"/>
      <c r="AX137" s="1154"/>
      <c r="AY137" s="1154"/>
      <c r="AZ137" s="1154"/>
      <c r="BA137" s="1155"/>
      <c r="BB137" s="1156"/>
      <c r="BC137" s="1152"/>
      <c r="BD137" s="1153"/>
      <c r="BE137" s="1154"/>
      <c r="BF137" s="1154"/>
      <c r="BG137" s="1154"/>
      <c r="BH137" s="1154"/>
      <c r="BI137" s="1154"/>
      <c r="BJ137" s="1154"/>
      <c r="BK137" s="1154"/>
      <c r="BL137" s="1154"/>
      <c r="BM137" s="1155"/>
      <c r="BN137" s="1156"/>
      <c r="BO137" s="1152"/>
      <c r="BP137" s="1153"/>
      <c r="BQ137" s="1154"/>
      <c r="BR137" s="1154"/>
      <c r="BS137" s="1154"/>
      <c r="BT137" s="1154"/>
      <c r="BU137" s="1154"/>
      <c r="BV137" s="1154"/>
      <c r="BW137" s="1154"/>
      <c r="BX137" s="1154"/>
      <c r="BY137" s="1155"/>
      <c r="BZ137" s="1156"/>
      <c r="CA137" s="1152"/>
      <c r="CB137" s="1153"/>
      <c r="CC137" s="1154"/>
      <c r="CD137" s="1154"/>
      <c r="CE137" s="1154"/>
      <c r="CF137" s="1154"/>
      <c r="CG137" s="1154"/>
      <c r="CH137" s="1154"/>
      <c r="CI137" s="1154"/>
      <c r="CJ137" s="1154"/>
      <c r="CK137" s="1155"/>
      <c r="CL137" s="1156"/>
      <c r="CM137" s="1152"/>
      <c r="CN137" s="1153"/>
      <c r="CO137" s="1154"/>
      <c r="CP137" s="1154"/>
      <c r="CQ137" s="1154"/>
      <c r="CR137" s="1154"/>
      <c r="CS137" s="1154"/>
      <c r="CT137" s="1154"/>
      <c r="CU137" s="1154"/>
      <c r="CV137" s="1154"/>
      <c r="CW137" s="1155"/>
    </row>
    <row r="138" spans="1:101" ht="21" customHeight="1">
      <c r="A138" s="853">
        <v>33</v>
      </c>
      <c r="B138" s="1206"/>
      <c r="C138" s="633" t="s">
        <v>544</v>
      </c>
      <c r="D138" s="147" t="s">
        <v>772</v>
      </c>
      <c r="E138" s="415"/>
      <c r="F138" s="1142"/>
      <c r="G138" s="1142"/>
      <c r="H138" s="990"/>
      <c r="I138" s="987"/>
      <c r="J138" s="987"/>
      <c r="K138" s="987"/>
      <c r="L138" s="1136"/>
      <c r="M138" s="987"/>
      <c r="N138" s="987"/>
      <c r="O138" s="987"/>
      <c r="P138" s="1136"/>
      <c r="Q138" s="989"/>
      <c r="R138" s="863"/>
      <c r="S138" s="987"/>
      <c r="T138" s="988"/>
      <c r="U138" s="987"/>
      <c r="V138" s="987"/>
      <c r="W138" s="987"/>
      <c r="X138" s="1136"/>
      <c r="Y138" s="987"/>
      <c r="Z138" s="987"/>
      <c r="AA138" s="987"/>
      <c r="AB138" s="1136"/>
      <c r="AC138" s="1030"/>
      <c r="AD138" s="863"/>
      <c r="AE138" s="987"/>
      <c r="AF138" s="988"/>
      <c r="AG138" s="987"/>
      <c r="AH138" s="987"/>
      <c r="AI138" s="987"/>
      <c r="AJ138" s="1136"/>
      <c r="AK138" s="987"/>
      <c r="AL138" s="987"/>
      <c r="AM138" s="987"/>
      <c r="AN138" s="1136"/>
      <c r="AO138" s="1030"/>
      <c r="AP138" s="862"/>
      <c r="AQ138" s="862"/>
      <c r="AR138" s="1146"/>
      <c r="AS138" s="1147"/>
      <c r="AT138" s="1147"/>
      <c r="AU138" s="1147"/>
      <c r="AV138" s="1148"/>
      <c r="AW138" s="1147"/>
      <c r="AX138" s="1147"/>
      <c r="AY138" s="1147"/>
      <c r="AZ138" s="1148"/>
      <c r="BA138" s="1149"/>
      <c r="BB138" s="862"/>
      <c r="BC138" s="862"/>
      <c r="BD138" s="1146"/>
      <c r="BE138" s="1147"/>
      <c r="BF138" s="1147"/>
      <c r="BG138" s="1147"/>
      <c r="BH138" s="1148"/>
      <c r="BI138" s="1147"/>
      <c r="BJ138" s="1147"/>
      <c r="BK138" s="1147"/>
      <c r="BL138" s="1148"/>
      <c r="BM138" s="1149"/>
      <c r="BN138" s="862"/>
      <c r="BO138" s="862"/>
      <c r="BP138" s="1146"/>
      <c r="BQ138" s="1147"/>
      <c r="BR138" s="1147"/>
      <c r="BS138" s="1147"/>
      <c r="BT138" s="1148"/>
      <c r="BU138" s="1147"/>
      <c r="BV138" s="1147"/>
      <c r="BW138" s="1147"/>
      <c r="BX138" s="1148"/>
      <c r="BY138" s="1149"/>
      <c r="BZ138" s="862"/>
      <c r="CA138" s="862"/>
      <c r="CB138" s="1146"/>
      <c r="CC138" s="1147"/>
      <c r="CD138" s="1147"/>
      <c r="CE138" s="1147"/>
      <c r="CF138" s="1148"/>
      <c r="CG138" s="1147"/>
      <c r="CH138" s="1147"/>
      <c r="CI138" s="1147"/>
      <c r="CJ138" s="1148"/>
      <c r="CK138" s="1149"/>
      <c r="CL138" s="862"/>
      <c r="CM138" s="862"/>
      <c r="CN138" s="1146"/>
      <c r="CO138" s="1147"/>
      <c r="CP138" s="1147"/>
      <c r="CQ138" s="1147"/>
      <c r="CR138" s="1148"/>
      <c r="CS138" s="1147"/>
      <c r="CT138" s="1147"/>
      <c r="CU138" s="1147"/>
      <c r="CV138" s="1148"/>
      <c r="CW138" s="1149"/>
    </row>
    <row r="139" spans="1:101" ht="21" customHeight="1">
      <c r="A139" s="853">
        <v>33</v>
      </c>
      <c r="B139" s="1207"/>
      <c r="C139" s="634"/>
      <c r="D139" s="148" t="s">
        <v>555</v>
      </c>
      <c r="E139" s="415"/>
      <c r="F139" s="1142"/>
      <c r="G139" s="1142"/>
      <c r="H139" s="990"/>
      <c r="I139" s="987"/>
      <c r="J139" s="987"/>
      <c r="K139" s="987"/>
      <c r="L139" s="1136"/>
      <c r="M139" s="987"/>
      <c r="N139" s="987"/>
      <c r="O139" s="987"/>
      <c r="P139" s="1136"/>
      <c r="Q139" s="989"/>
      <c r="R139" s="834"/>
      <c r="S139" s="987"/>
      <c r="T139" s="990"/>
      <c r="U139" s="987"/>
      <c r="V139" s="987"/>
      <c r="W139" s="987"/>
      <c r="X139" s="1136"/>
      <c r="Y139" s="987"/>
      <c r="Z139" s="987"/>
      <c r="AA139" s="987"/>
      <c r="AB139" s="1136"/>
      <c r="AC139" s="989"/>
      <c r="AD139" s="834"/>
      <c r="AE139" s="987"/>
      <c r="AF139" s="990"/>
      <c r="AG139" s="987"/>
      <c r="AH139" s="987"/>
      <c r="AI139" s="987"/>
      <c r="AJ139" s="1136"/>
      <c r="AK139" s="987"/>
      <c r="AL139" s="987"/>
      <c r="AM139" s="987"/>
      <c r="AN139" s="1136"/>
      <c r="AO139" s="989"/>
      <c r="AP139" s="862"/>
      <c r="AQ139" s="862"/>
      <c r="AR139" s="1146"/>
      <c r="AS139" s="1150"/>
      <c r="AT139" s="1150"/>
      <c r="AU139" s="1150"/>
      <c r="AV139" s="1148"/>
      <c r="AW139" s="1150"/>
      <c r="AX139" s="1150"/>
      <c r="AY139" s="1150"/>
      <c r="AZ139" s="1148"/>
      <c r="BA139" s="1149"/>
      <c r="BB139" s="862"/>
      <c r="BC139" s="862"/>
      <c r="BD139" s="1146"/>
      <c r="BE139" s="1150"/>
      <c r="BF139" s="1150"/>
      <c r="BG139" s="1150"/>
      <c r="BH139" s="1148"/>
      <c r="BI139" s="1150"/>
      <c r="BJ139" s="1150"/>
      <c r="BK139" s="1150"/>
      <c r="BL139" s="1148"/>
      <c r="BM139" s="1149"/>
      <c r="BN139" s="862"/>
      <c r="BO139" s="862"/>
      <c r="BP139" s="1146"/>
      <c r="BQ139" s="1150"/>
      <c r="BR139" s="1150"/>
      <c r="BS139" s="1150"/>
      <c r="BT139" s="1148"/>
      <c r="BU139" s="1150"/>
      <c r="BV139" s="1150"/>
      <c r="BW139" s="1150"/>
      <c r="BX139" s="1148"/>
      <c r="BY139" s="1149"/>
      <c r="BZ139" s="862"/>
      <c r="CA139" s="862"/>
      <c r="CB139" s="1146"/>
      <c r="CC139" s="1150"/>
      <c r="CD139" s="1150"/>
      <c r="CE139" s="1150"/>
      <c r="CF139" s="1148"/>
      <c r="CG139" s="1150"/>
      <c r="CH139" s="1150"/>
      <c r="CI139" s="1150"/>
      <c r="CJ139" s="1148"/>
      <c r="CK139" s="1149"/>
      <c r="CL139" s="862"/>
      <c r="CM139" s="862"/>
      <c r="CN139" s="1146"/>
      <c r="CO139" s="1150"/>
      <c r="CP139" s="1150"/>
      <c r="CQ139" s="1150"/>
      <c r="CR139" s="1148"/>
      <c r="CS139" s="1150"/>
      <c r="CT139" s="1150"/>
      <c r="CU139" s="1150"/>
      <c r="CV139" s="1148"/>
      <c r="CW139" s="1149"/>
    </row>
    <row r="140" spans="1:101" ht="21" customHeight="1">
      <c r="A140" s="853">
        <v>33</v>
      </c>
      <c r="B140" s="1207"/>
      <c r="C140" s="634"/>
      <c r="D140" s="148" t="s">
        <v>556</v>
      </c>
      <c r="E140" s="415"/>
      <c r="F140" s="1142"/>
      <c r="G140" s="1142"/>
      <c r="H140" s="990"/>
      <c r="I140" s="987"/>
      <c r="J140" s="987"/>
      <c r="K140" s="987"/>
      <c r="L140" s="1136"/>
      <c r="M140" s="987"/>
      <c r="N140" s="987"/>
      <c r="O140" s="987"/>
      <c r="P140" s="1136"/>
      <c r="Q140" s="989"/>
      <c r="R140" s="834"/>
      <c r="S140" s="987"/>
      <c r="T140" s="990"/>
      <c r="U140" s="987"/>
      <c r="V140" s="987"/>
      <c r="W140" s="987"/>
      <c r="X140" s="1136"/>
      <c r="Y140" s="987"/>
      <c r="Z140" s="987"/>
      <c r="AA140" s="987"/>
      <c r="AB140" s="1136"/>
      <c r="AC140" s="989"/>
      <c r="AD140" s="834"/>
      <c r="AE140" s="987"/>
      <c r="AF140" s="990"/>
      <c r="AG140" s="987"/>
      <c r="AH140" s="987"/>
      <c r="AI140" s="987"/>
      <c r="AJ140" s="1136"/>
      <c r="AK140" s="987"/>
      <c r="AL140" s="987"/>
      <c r="AM140" s="987"/>
      <c r="AN140" s="1136"/>
      <c r="AO140" s="989"/>
      <c r="AP140" s="862"/>
      <c r="AQ140" s="862"/>
      <c r="AR140" s="1146"/>
      <c r="AS140" s="1147"/>
      <c r="AT140" s="1147"/>
      <c r="AU140" s="1147"/>
      <c r="AV140" s="1148"/>
      <c r="AW140" s="1147"/>
      <c r="AX140" s="1147"/>
      <c r="AY140" s="1147"/>
      <c r="AZ140" s="1148"/>
      <c r="BA140" s="1149"/>
      <c r="BB140" s="862"/>
      <c r="BC140" s="862"/>
      <c r="BD140" s="1146"/>
      <c r="BE140" s="1147"/>
      <c r="BF140" s="1147"/>
      <c r="BG140" s="1147"/>
      <c r="BH140" s="1148"/>
      <c r="BI140" s="1147"/>
      <c r="BJ140" s="1147"/>
      <c r="BK140" s="1147"/>
      <c r="BL140" s="1148"/>
      <c r="BM140" s="1149"/>
      <c r="BN140" s="862"/>
      <c r="BO140" s="862"/>
      <c r="BP140" s="1146"/>
      <c r="BQ140" s="1147"/>
      <c r="BR140" s="1147"/>
      <c r="BS140" s="1147"/>
      <c r="BT140" s="1148"/>
      <c r="BU140" s="1147"/>
      <c r="BV140" s="1147"/>
      <c r="BW140" s="1147"/>
      <c r="BX140" s="1148"/>
      <c r="BY140" s="1149"/>
      <c r="BZ140" s="862"/>
      <c r="CA140" s="862"/>
      <c r="CB140" s="1146"/>
      <c r="CC140" s="1147"/>
      <c r="CD140" s="1147"/>
      <c r="CE140" s="1147"/>
      <c r="CF140" s="1148"/>
      <c r="CG140" s="1147"/>
      <c r="CH140" s="1147"/>
      <c r="CI140" s="1147"/>
      <c r="CJ140" s="1148"/>
      <c r="CK140" s="1149"/>
      <c r="CL140" s="862"/>
      <c r="CM140" s="862"/>
      <c r="CN140" s="1146"/>
      <c r="CO140" s="1147"/>
      <c r="CP140" s="1147"/>
      <c r="CQ140" s="1147"/>
      <c r="CR140" s="1148"/>
      <c r="CS140" s="1147"/>
      <c r="CT140" s="1147"/>
      <c r="CU140" s="1147"/>
      <c r="CV140" s="1148"/>
      <c r="CW140" s="1149"/>
    </row>
    <row r="141" spans="1:101" ht="21" customHeight="1" thickBot="1">
      <c r="A141" s="853">
        <v>33</v>
      </c>
      <c r="B141" s="1208"/>
      <c r="C141" s="1209"/>
      <c r="D141" s="1210" t="s">
        <v>718</v>
      </c>
      <c r="E141" s="415"/>
      <c r="F141" s="412"/>
      <c r="G141" s="991"/>
      <c r="H141" s="992"/>
      <c r="I141" s="991"/>
      <c r="J141" s="991"/>
      <c r="K141" s="991"/>
      <c r="L141" s="991"/>
      <c r="M141" s="991"/>
      <c r="N141" s="991"/>
      <c r="O141" s="991"/>
      <c r="P141" s="991"/>
      <c r="Q141" s="1029"/>
      <c r="R141" s="413"/>
      <c r="S141" s="991"/>
      <c r="T141" s="992"/>
      <c r="U141" s="991"/>
      <c r="V141" s="991"/>
      <c r="W141" s="991"/>
      <c r="X141" s="991"/>
      <c r="Y141" s="991"/>
      <c r="Z141" s="991"/>
      <c r="AA141" s="991"/>
      <c r="AB141" s="991"/>
      <c r="AC141" s="1029"/>
      <c r="AD141" s="413"/>
      <c r="AE141" s="991"/>
      <c r="AF141" s="992"/>
      <c r="AG141" s="991"/>
      <c r="AH141" s="991"/>
      <c r="AI141" s="991"/>
      <c r="AJ141" s="991"/>
      <c r="AK141" s="991"/>
      <c r="AL141" s="991"/>
      <c r="AM141" s="991"/>
      <c r="AN141" s="991"/>
      <c r="AO141" s="1029"/>
      <c r="AP141" s="1151"/>
      <c r="AQ141" s="1152"/>
      <c r="AR141" s="1153"/>
      <c r="AS141" s="1154"/>
      <c r="AT141" s="1154"/>
      <c r="AU141" s="1154"/>
      <c r="AV141" s="1154"/>
      <c r="AW141" s="1154"/>
      <c r="AX141" s="1154"/>
      <c r="AY141" s="1154"/>
      <c r="AZ141" s="1154"/>
      <c r="BA141" s="1155"/>
      <c r="BB141" s="1156"/>
      <c r="BC141" s="1152"/>
      <c r="BD141" s="1153"/>
      <c r="BE141" s="1154"/>
      <c r="BF141" s="1154"/>
      <c r="BG141" s="1154"/>
      <c r="BH141" s="1154"/>
      <c r="BI141" s="1154"/>
      <c r="BJ141" s="1154"/>
      <c r="BK141" s="1154"/>
      <c r="BL141" s="1154"/>
      <c r="BM141" s="1155"/>
      <c r="BN141" s="1156"/>
      <c r="BO141" s="1152"/>
      <c r="BP141" s="1153"/>
      <c r="BQ141" s="1154"/>
      <c r="BR141" s="1154"/>
      <c r="BS141" s="1154"/>
      <c r="BT141" s="1154"/>
      <c r="BU141" s="1154"/>
      <c r="BV141" s="1154"/>
      <c r="BW141" s="1154"/>
      <c r="BX141" s="1154"/>
      <c r="BY141" s="1155"/>
      <c r="BZ141" s="1156"/>
      <c r="CA141" s="1152"/>
      <c r="CB141" s="1153"/>
      <c r="CC141" s="1154"/>
      <c r="CD141" s="1154"/>
      <c r="CE141" s="1154"/>
      <c r="CF141" s="1154"/>
      <c r="CG141" s="1154"/>
      <c r="CH141" s="1154"/>
      <c r="CI141" s="1154"/>
      <c r="CJ141" s="1154"/>
      <c r="CK141" s="1155"/>
      <c r="CL141" s="1156"/>
      <c r="CM141" s="1152"/>
      <c r="CN141" s="1153"/>
      <c r="CO141" s="1154"/>
      <c r="CP141" s="1154"/>
      <c r="CQ141" s="1154"/>
      <c r="CR141" s="1154"/>
      <c r="CS141" s="1154"/>
      <c r="CT141" s="1154"/>
      <c r="CU141" s="1154"/>
      <c r="CV141" s="1154"/>
      <c r="CW141" s="1155"/>
    </row>
    <row r="142" spans="1:101" ht="21" customHeight="1">
      <c r="A142" s="853">
        <v>34</v>
      </c>
      <c r="B142" s="1206"/>
      <c r="C142" s="633" t="s">
        <v>115</v>
      </c>
      <c r="D142" s="147" t="s">
        <v>772</v>
      </c>
      <c r="E142" s="415"/>
      <c r="F142" s="863"/>
      <c r="G142" s="1183"/>
      <c r="H142" s="988"/>
      <c r="I142" s="863"/>
      <c r="J142" s="987"/>
      <c r="K142" s="987"/>
      <c r="L142" s="1136"/>
      <c r="M142" s="987"/>
      <c r="N142" s="987"/>
      <c r="O142" s="987"/>
      <c r="P142" s="1136"/>
      <c r="Q142" s="989"/>
      <c r="R142" s="863"/>
      <c r="S142" s="1183"/>
      <c r="T142" s="988"/>
      <c r="U142" s="863"/>
      <c r="V142" s="863"/>
      <c r="W142" s="863"/>
      <c r="X142" s="1136"/>
      <c r="Y142" s="863"/>
      <c r="Z142" s="863"/>
      <c r="AA142" s="863"/>
      <c r="AB142" s="1136"/>
      <c r="AC142" s="1030"/>
      <c r="AD142" s="863"/>
      <c r="AE142" s="1183"/>
      <c r="AF142" s="988"/>
      <c r="AG142" s="863"/>
      <c r="AH142" s="863"/>
      <c r="AI142" s="863"/>
      <c r="AJ142" s="1136"/>
      <c r="AK142" s="863"/>
      <c r="AL142" s="863"/>
      <c r="AM142" s="863"/>
      <c r="AN142" s="1136"/>
      <c r="AO142" s="1030"/>
      <c r="AP142" s="863"/>
      <c r="AQ142" s="1183"/>
      <c r="AR142" s="988"/>
      <c r="AS142" s="863"/>
      <c r="AT142" s="863"/>
      <c r="AU142" s="863"/>
      <c r="AV142" s="1136"/>
      <c r="AW142" s="863"/>
      <c r="AX142" s="863"/>
      <c r="AY142" s="863"/>
      <c r="AZ142" s="1136"/>
      <c r="BA142" s="1030"/>
      <c r="BB142" s="863"/>
      <c r="BC142" s="1183"/>
      <c r="BD142" s="988"/>
      <c r="BE142" s="863"/>
      <c r="BF142" s="863"/>
      <c r="BG142" s="863"/>
      <c r="BH142" s="1148"/>
      <c r="BI142" s="863"/>
      <c r="BJ142" s="863"/>
      <c r="BK142" s="863"/>
      <c r="BL142" s="1148"/>
      <c r="BM142" s="1149"/>
      <c r="BN142" s="863"/>
      <c r="BO142" s="1183"/>
      <c r="BP142" s="1146"/>
      <c r="BQ142" s="863"/>
      <c r="BR142" s="863"/>
      <c r="BS142" s="863"/>
      <c r="BT142" s="1148"/>
      <c r="BU142" s="863"/>
      <c r="BV142" s="863"/>
      <c r="BW142" s="863"/>
      <c r="BX142" s="1148"/>
      <c r="BY142" s="1149"/>
      <c r="BZ142" s="863"/>
      <c r="CA142" s="1183"/>
      <c r="CB142" s="1146"/>
      <c r="CC142" s="863"/>
      <c r="CD142" s="863"/>
      <c r="CE142" s="863"/>
      <c r="CF142" s="1148"/>
      <c r="CG142" s="863"/>
      <c r="CH142" s="863"/>
      <c r="CI142" s="863"/>
      <c r="CJ142" s="1148"/>
      <c r="CK142" s="1149"/>
      <c r="CL142" s="863"/>
      <c r="CM142" s="1183"/>
      <c r="CN142" s="1146"/>
      <c r="CO142" s="863"/>
      <c r="CP142" s="863"/>
      <c r="CQ142" s="863"/>
      <c r="CR142" s="1148"/>
      <c r="CS142" s="863"/>
      <c r="CT142" s="863"/>
      <c r="CU142" s="863"/>
      <c r="CV142" s="1148"/>
      <c r="CW142" s="1149"/>
    </row>
    <row r="143" spans="1:101" ht="21" customHeight="1">
      <c r="A143" s="853">
        <v>34</v>
      </c>
      <c r="B143" s="1207"/>
      <c r="C143" s="634"/>
      <c r="D143" s="148" t="s">
        <v>555</v>
      </c>
      <c r="E143" s="415"/>
      <c r="F143" s="863"/>
      <c r="G143" s="1183"/>
      <c r="H143" s="990"/>
      <c r="I143" s="863"/>
      <c r="J143" s="987"/>
      <c r="K143" s="987"/>
      <c r="L143" s="1136"/>
      <c r="M143" s="987"/>
      <c r="N143" s="987"/>
      <c r="O143" s="987"/>
      <c r="P143" s="1136"/>
      <c r="Q143" s="989"/>
      <c r="R143" s="834"/>
      <c r="S143" s="1183"/>
      <c r="T143" s="990"/>
      <c r="U143" s="834"/>
      <c r="V143" s="834"/>
      <c r="W143" s="834"/>
      <c r="X143" s="1136"/>
      <c r="Y143" s="834"/>
      <c r="Z143" s="834"/>
      <c r="AA143" s="834"/>
      <c r="AB143" s="1136"/>
      <c r="AC143" s="989"/>
      <c r="AD143" s="834"/>
      <c r="AE143" s="1183"/>
      <c r="AF143" s="990"/>
      <c r="AG143" s="863"/>
      <c r="AH143" s="863"/>
      <c r="AI143" s="863"/>
      <c r="AJ143" s="1136"/>
      <c r="AK143" s="863"/>
      <c r="AL143" s="863"/>
      <c r="AM143" s="863"/>
      <c r="AN143" s="1136"/>
      <c r="AO143" s="989"/>
      <c r="AP143" s="834"/>
      <c r="AQ143" s="1183"/>
      <c r="AR143" s="990"/>
      <c r="AS143" s="863"/>
      <c r="AT143" s="863"/>
      <c r="AU143" s="863"/>
      <c r="AV143" s="1136"/>
      <c r="AW143" s="863"/>
      <c r="AX143" s="863"/>
      <c r="AY143" s="863"/>
      <c r="AZ143" s="1136"/>
      <c r="BA143" s="989"/>
      <c r="BB143" s="834"/>
      <c r="BC143" s="1183"/>
      <c r="BD143" s="990"/>
      <c r="BE143" s="834"/>
      <c r="BF143" s="834"/>
      <c r="BG143" s="834"/>
      <c r="BH143" s="1148"/>
      <c r="BI143" s="834"/>
      <c r="BJ143" s="834"/>
      <c r="BK143" s="834"/>
      <c r="BL143" s="1148"/>
      <c r="BM143" s="1149"/>
      <c r="BN143" s="834"/>
      <c r="BO143" s="1183"/>
      <c r="BP143" s="1146"/>
      <c r="BQ143" s="834"/>
      <c r="BR143" s="834"/>
      <c r="BS143" s="834"/>
      <c r="BT143" s="1148"/>
      <c r="BU143" s="834"/>
      <c r="BV143" s="834"/>
      <c r="BW143" s="834"/>
      <c r="BX143" s="1148"/>
      <c r="BY143" s="1149"/>
      <c r="BZ143" s="834"/>
      <c r="CA143" s="1183"/>
      <c r="CB143" s="1146"/>
      <c r="CC143" s="834"/>
      <c r="CD143" s="834"/>
      <c r="CE143" s="834"/>
      <c r="CF143" s="1148"/>
      <c r="CG143" s="834"/>
      <c r="CH143" s="834"/>
      <c r="CI143" s="834"/>
      <c r="CJ143" s="1148"/>
      <c r="CK143" s="1149"/>
      <c r="CL143" s="834"/>
      <c r="CM143" s="1183"/>
      <c r="CN143" s="1146"/>
      <c r="CO143" s="834"/>
      <c r="CP143" s="834"/>
      <c r="CQ143" s="834"/>
      <c r="CR143" s="1148"/>
      <c r="CS143" s="834"/>
      <c r="CT143" s="834"/>
      <c r="CU143" s="834"/>
      <c r="CV143" s="1148"/>
      <c r="CW143" s="1149"/>
    </row>
    <row r="144" spans="1:101" ht="21" customHeight="1">
      <c r="A144" s="853">
        <v>34</v>
      </c>
      <c r="B144" s="1207"/>
      <c r="C144" s="634"/>
      <c r="D144" s="148" t="s">
        <v>556</v>
      </c>
      <c r="E144" s="415"/>
      <c r="F144" s="863"/>
      <c r="G144" s="1183"/>
      <c r="H144" s="990"/>
      <c r="I144" s="863"/>
      <c r="J144" s="987"/>
      <c r="K144" s="987"/>
      <c r="L144" s="1136"/>
      <c r="M144" s="987"/>
      <c r="N144" s="987"/>
      <c r="O144" s="987"/>
      <c r="P144" s="1136"/>
      <c r="Q144" s="989"/>
      <c r="R144" s="834"/>
      <c r="S144" s="1183"/>
      <c r="T144" s="990"/>
      <c r="U144" s="834"/>
      <c r="V144" s="834"/>
      <c r="W144" s="834"/>
      <c r="X144" s="1136"/>
      <c r="Y144" s="834"/>
      <c r="Z144" s="834"/>
      <c r="AA144" s="834"/>
      <c r="AB144" s="1136"/>
      <c r="AC144" s="989"/>
      <c r="AD144" s="834"/>
      <c r="AE144" s="1183"/>
      <c r="AF144" s="990"/>
      <c r="AG144" s="834"/>
      <c r="AH144" s="834"/>
      <c r="AI144" s="834"/>
      <c r="AJ144" s="1136"/>
      <c r="AK144" s="834"/>
      <c r="AL144" s="834"/>
      <c r="AM144" s="834"/>
      <c r="AN144" s="1136"/>
      <c r="AO144" s="989"/>
      <c r="AP144" s="834"/>
      <c r="AQ144" s="1183"/>
      <c r="AR144" s="990"/>
      <c r="AS144" s="834"/>
      <c r="AT144" s="834"/>
      <c r="AU144" s="834"/>
      <c r="AV144" s="1136"/>
      <c r="AW144" s="834"/>
      <c r="AX144" s="834"/>
      <c r="AY144" s="834"/>
      <c r="AZ144" s="1136"/>
      <c r="BA144" s="989"/>
      <c r="BB144" s="834"/>
      <c r="BC144" s="1183"/>
      <c r="BD144" s="990"/>
      <c r="BE144" s="834"/>
      <c r="BF144" s="834"/>
      <c r="BG144" s="834"/>
      <c r="BH144" s="1148"/>
      <c r="BI144" s="834"/>
      <c r="BJ144" s="834"/>
      <c r="BK144" s="834"/>
      <c r="BL144" s="1148"/>
      <c r="BM144" s="1149"/>
      <c r="BN144" s="834"/>
      <c r="BO144" s="1183"/>
      <c r="BP144" s="1146"/>
      <c r="BQ144" s="834"/>
      <c r="BR144" s="834"/>
      <c r="BS144" s="834"/>
      <c r="BT144" s="1148"/>
      <c r="BU144" s="834"/>
      <c r="BV144" s="834"/>
      <c r="BW144" s="834"/>
      <c r="BX144" s="1148"/>
      <c r="BY144" s="1149"/>
      <c r="BZ144" s="834"/>
      <c r="CA144" s="1183"/>
      <c r="CB144" s="1146"/>
      <c r="CC144" s="834"/>
      <c r="CD144" s="834"/>
      <c r="CE144" s="834"/>
      <c r="CF144" s="1148"/>
      <c r="CG144" s="834"/>
      <c r="CH144" s="834"/>
      <c r="CI144" s="834"/>
      <c r="CJ144" s="1148"/>
      <c r="CK144" s="1149"/>
      <c r="CL144" s="834"/>
      <c r="CM144" s="1183"/>
      <c r="CN144" s="1146"/>
      <c r="CO144" s="834"/>
      <c r="CP144" s="834"/>
      <c r="CQ144" s="834"/>
      <c r="CR144" s="1148"/>
      <c r="CS144" s="834"/>
      <c r="CT144" s="834"/>
      <c r="CU144" s="834"/>
      <c r="CV144" s="1148"/>
      <c r="CW144" s="1149"/>
    </row>
    <row r="145" spans="1:101" ht="21" customHeight="1" thickBot="1">
      <c r="A145" s="853">
        <v>34</v>
      </c>
      <c r="B145" s="1208"/>
      <c r="C145" s="1209"/>
      <c r="D145" s="1210" t="s">
        <v>718</v>
      </c>
      <c r="E145" s="414"/>
      <c r="F145" s="1161"/>
      <c r="G145" s="1162"/>
      <c r="H145" s="988"/>
      <c r="I145" s="1162"/>
      <c r="J145" s="1162"/>
      <c r="K145" s="1162"/>
      <c r="L145" s="1162"/>
      <c r="M145" s="1162"/>
      <c r="N145" s="1162"/>
      <c r="O145" s="1162"/>
      <c r="P145" s="991"/>
      <c r="Q145" s="1030"/>
      <c r="R145" s="1163"/>
      <c r="S145" s="1162"/>
      <c r="T145" s="992"/>
      <c r="U145" s="1162"/>
      <c r="V145" s="1162"/>
      <c r="W145" s="1162"/>
      <c r="X145" s="1162"/>
      <c r="Y145" s="1162"/>
      <c r="Z145" s="1162"/>
      <c r="AA145" s="1162"/>
      <c r="AB145" s="991"/>
      <c r="AC145" s="1030"/>
      <c r="AD145" s="1163"/>
      <c r="AE145" s="1162"/>
      <c r="AF145" s="992"/>
      <c r="AG145" s="1162"/>
      <c r="AH145" s="1162"/>
      <c r="AI145" s="1162"/>
      <c r="AJ145" s="991"/>
      <c r="AK145" s="1162"/>
      <c r="AL145" s="1162"/>
      <c r="AM145" s="1162"/>
      <c r="AN145" s="991"/>
      <c r="AO145" s="1029"/>
      <c r="AP145" s="1163"/>
      <c r="AQ145" s="1162"/>
      <c r="AR145" s="992"/>
      <c r="AS145" s="1162"/>
      <c r="AT145" s="1162"/>
      <c r="AU145" s="1162"/>
      <c r="AV145" s="991"/>
      <c r="AW145" s="1162"/>
      <c r="AX145" s="1162"/>
      <c r="AY145" s="1162"/>
      <c r="AZ145" s="991"/>
      <c r="BA145" s="1029"/>
      <c r="BB145" s="1158"/>
      <c r="BC145" s="1157"/>
      <c r="BD145" s="1160"/>
      <c r="BE145" s="1157"/>
      <c r="BF145" s="1157"/>
      <c r="BG145" s="1157"/>
      <c r="BH145" s="1154"/>
      <c r="BI145" s="1159"/>
      <c r="BJ145" s="1157"/>
      <c r="BK145" s="1157"/>
      <c r="BL145" s="1154"/>
      <c r="BM145" s="1155"/>
      <c r="BN145" s="1158"/>
      <c r="BO145" s="1157"/>
      <c r="BP145" s="1153"/>
      <c r="BQ145" s="1164"/>
      <c r="BR145" s="1164"/>
      <c r="BS145" s="1164"/>
      <c r="BT145" s="1154"/>
      <c r="BU145" s="1164"/>
      <c r="BV145" s="1164"/>
      <c r="BW145" s="1164"/>
      <c r="BX145" s="1154"/>
      <c r="BY145" s="1155"/>
      <c r="BZ145" s="1158"/>
      <c r="CA145" s="1157"/>
      <c r="CB145" s="1153"/>
      <c r="CC145" s="1157"/>
      <c r="CD145" s="1157"/>
      <c r="CE145" s="1157"/>
      <c r="CF145" s="1154"/>
      <c r="CG145" s="1159"/>
      <c r="CH145" s="1157"/>
      <c r="CI145" s="1157"/>
      <c r="CJ145" s="1154"/>
      <c r="CK145" s="1155"/>
      <c r="CL145" s="1158"/>
      <c r="CM145" s="1157"/>
      <c r="CN145" s="1153"/>
      <c r="CO145" s="1157"/>
      <c r="CP145" s="1157"/>
      <c r="CQ145" s="1157"/>
      <c r="CR145" s="1154"/>
      <c r="CS145" s="1159"/>
      <c r="CT145" s="1157"/>
      <c r="CU145" s="1157"/>
      <c r="CV145" s="1154"/>
      <c r="CW145" s="1155"/>
    </row>
    <row r="146" spans="1:101" s="51" customFormat="1">
      <c r="A146" s="854"/>
      <c r="B146" s="1196"/>
      <c r="C146" s="1165" t="s">
        <v>772</v>
      </c>
      <c r="D146" s="1166" t="s">
        <v>799</v>
      </c>
      <c r="E146" s="1166"/>
      <c r="F146" s="1168"/>
      <c r="G146" s="1169"/>
      <c r="H146" s="1170"/>
      <c r="I146" s="1169"/>
      <c r="J146" s="1169"/>
      <c r="K146" s="1169"/>
      <c r="L146" s="1169"/>
      <c r="M146" s="1169"/>
      <c r="N146" s="1169"/>
      <c r="O146" s="1169"/>
      <c r="P146" s="1169"/>
      <c r="Q146" s="1171"/>
      <c r="R146" s="1168"/>
      <c r="S146" s="1169"/>
      <c r="T146" s="1170"/>
      <c r="U146" s="1169"/>
      <c r="V146" s="1169"/>
      <c r="W146" s="1169"/>
      <c r="X146" s="1169"/>
      <c r="Y146" s="1169"/>
      <c r="Z146" s="1169"/>
      <c r="AA146" s="1169"/>
      <c r="AB146" s="1169"/>
      <c r="AC146" s="1171"/>
      <c r="AD146" s="1168"/>
      <c r="AE146" s="1169"/>
      <c r="AF146" s="1170"/>
      <c r="AG146" s="1169"/>
      <c r="AH146" s="1169"/>
      <c r="AI146" s="1169"/>
      <c r="AJ146" s="1169"/>
      <c r="AK146" s="1169"/>
      <c r="AL146" s="1169"/>
      <c r="AM146" s="1169"/>
      <c r="AN146" s="1169"/>
      <c r="AO146" s="1171"/>
      <c r="AP146" s="1168"/>
      <c r="AQ146" s="1169"/>
      <c r="AR146" s="1170"/>
      <c r="AS146" s="1169"/>
      <c r="AT146" s="1169"/>
      <c r="AU146" s="1169"/>
      <c r="AV146" s="1169"/>
      <c r="AW146" s="1169"/>
      <c r="AX146" s="1169"/>
      <c r="AY146" s="1169"/>
      <c r="AZ146" s="1169"/>
      <c r="BA146" s="1171"/>
      <c r="BB146" s="1168"/>
      <c r="BC146" s="1169"/>
      <c r="BD146" s="1170"/>
      <c r="BE146" s="1169"/>
      <c r="BF146" s="1169"/>
      <c r="BG146" s="1169"/>
      <c r="BH146" s="1169"/>
      <c r="BI146" s="1169"/>
      <c r="BJ146" s="1169"/>
      <c r="BK146" s="1169"/>
      <c r="BL146" s="1169"/>
      <c r="BM146" s="1171"/>
      <c r="BN146" s="1168"/>
      <c r="BO146" s="1169"/>
      <c r="BP146" s="1170"/>
      <c r="BQ146" s="1169"/>
      <c r="BR146" s="1169"/>
      <c r="BS146" s="1169"/>
      <c r="BT146" s="1169"/>
      <c r="BU146" s="1169"/>
      <c r="BV146" s="1169"/>
      <c r="BW146" s="1169"/>
      <c r="BX146" s="1169"/>
      <c r="BY146" s="1171"/>
      <c r="BZ146" s="1168"/>
      <c r="CA146" s="1169"/>
      <c r="CB146" s="1170"/>
      <c r="CC146" s="1169"/>
      <c r="CD146" s="1169"/>
      <c r="CE146" s="1169"/>
      <c r="CF146" s="1169"/>
      <c r="CG146" s="1169"/>
      <c r="CH146" s="1169"/>
      <c r="CI146" s="1169"/>
      <c r="CJ146" s="1169"/>
      <c r="CK146" s="1171"/>
      <c r="CL146" s="1168"/>
      <c r="CM146" s="1169"/>
      <c r="CN146" s="1170"/>
      <c r="CO146" s="1169"/>
      <c r="CP146" s="1169"/>
      <c r="CQ146" s="1169"/>
      <c r="CR146" s="1169"/>
      <c r="CS146" s="1169"/>
      <c r="CT146" s="1169"/>
      <c r="CU146" s="1169"/>
      <c r="CV146" s="1169"/>
      <c r="CW146" s="1171"/>
    </row>
    <row r="147" spans="1:101" s="51" customFormat="1">
      <c r="A147" s="854"/>
      <c r="B147" s="1196"/>
      <c r="C147" s="52" t="s">
        <v>555</v>
      </c>
      <c r="D147" s="417" t="s">
        <v>800</v>
      </c>
      <c r="E147" s="417"/>
      <c r="F147" s="1172"/>
      <c r="G147" s="1173"/>
      <c r="H147" s="1174"/>
      <c r="I147" s="1173"/>
      <c r="J147" s="1173"/>
      <c r="K147" s="1173"/>
      <c r="L147" s="1173"/>
      <c r="M147" s="1173"/>
      <c r="N147" s="1173"/>
      <c r="O147" s="1173"/>
      <c r="P147" s="1173"/>
      <c r="Q147" s="1175"/>
      <c r="R147" s="1172"/>
      <c r="S147" s="1173"/>
      <c r="T147" s="1174"/>
      <c r="U147" s="1173"/>
      <c r="V147" s="1173"/>
      <c r="W147" s="1173"/>
      <c r="X147" s="1173"/>
      <c r="Y147" s="1173"/>
      <c r="Z147" s="1173"/>
      <c r="AA147" s="1173"/>
      <c r="AB147" s="1173"/>
      <c r="AC147" s="1175"/>
      <c r="AD147" s="1172"/>
      <c r="AE147" s="1173"/>
      <c r="AF147" s="1174"/>
      <c r="AG147" s="1173"/>
      <c r="AH147" s="1173"/>
      <c r="AI147" s="1173"/>
      <c r="AJ147" s="1173"/>
      <c r="AK147" s="1173"/>
      <c r="AL147" s="1173"/>
      <c r="AM147" s="1173"/>
      <c r="AN147" s="1173"/>
      <c r="AO147" s="1175"/>
      <c r="AP147" s="1172"/>
      <c r="AQ147" s="1173"/>
      <c r="AR147" s="1174"/>
      <c r="AS147" s="1173"/>
      <c r="AT147" s="1173"/>
      <c r="AU147" s="1173"/>
      <c r="AV147" s="1173"/>
      <c r="AW147" s="1173"/>
      <c r="AX147" s="1173"/>
      <c r="AY147" s="1173"/>
      <c r="AZ147" s="1173"/>
      <c r="BA147" s="1175"/>
      <c r="BB147" s="1172"/>
      <c r="BC147" s="1173"/>
      <c r="BD147" s="1174"/>
      <c r="BE147" s="1173"/>
      <c r="BF147" s="1173"/>
      <c r="BG147" s="1173"/>
      <c r="BH147" s="1173"/>
      <c r="BI147" s="1173"/>
      <c r="BJ147" s="1173"/>
      <c r="BK147" s="1173"/>
      <c r="BL147" s="1173"/>
      <c r="BM147" s="1175"/>
      <c r="BN147" s="1172"/>
      <c r="BO147" s="1173"/>
      <c r="BP147" s="1174"/>
      <c r="BQ147" s="1173"/>
      <c r="BR147" s="1173"/>
      <c r="BS147" s="1173"/>
      <c r="BT147" s="1173"/>
      <c r="BU147" s="1173"/>
      <c r="BV147" s="1173"/>
      <c r="BW147" s="1173"/>
      <c r="BX147" s="1173"/>
      <c r="BY147" s="1175"/>
      <c r="BZ147" s="1172"/>
      <c r="CA147" s="1173"/>
      <c r="CB147" s="1174"/>
      <c r="CC147" s="1173"/>
      <c r="CD147" s="1173"/>
      <c r="CE147" s="1173"/>
      <c r="CF147" s="1173"/>
      <c r="CG147" s="1173"/>
      <c r="CH147" s="1173"/>
      <c r="CI147" s="1173"/>
      <c r="CJ147" s="1173"/>
      <c r="CK147" s="1175"/>
      <c r="CL147" s="1172"/>
      <c r="CM147" s="1173"/>
      <c r="CN147" s="1174"/>
      <c r="CO147" s="1173"/>
      <c r="CP147" s="1173"/>
      <c r="CQ147" s="1173"/>
      <c r="CR147" s="1173"/>
      <c r="CS147" s="1173"/>
      <c r="CT147" s="1173"/>
      <c r="CU147" s="1173"/>
      <c r="CV147" s="1173"/>
      <c r="CW147" s="1175"/>
    </row>
    <row r="148" spans="1:101" s="51" customFormat="1">
      <c r="A148" s="854"/>
      <c r="B148" s="1196"/>
      <c r="C148" s="52" t="s">
        <v>556</v>
      </c>
      <c r="D148" s="418" t="s">
        <v>801</v>
      </c>
      <c r="E148" s="418"/>
      <c r="F148" s="1172"/>
      <c r="G148" s="1176"/>
      <c r="H148" s="1177"/>
      <c r="I148" s="1176"/>
      <c r="J148" s="1176"/>
      <c r="K148" s="1176"/>
      <c r="L148" s="1176"/>
      <c r="M148" s="1176"/>
      <c r="N148" s="1176"/>
      <c r="O148" s="1176"/>
      <c r="P148" s="1176"/>
      <c r="Q148" s="1178"/>
      <c r="R148" s="1172"/>
      <c r="S148" s="1176"/>
      <c r="T148" s="1177"/>
      <c r="U148" s="1176"/>
      <c r="V148" s="1176"/>
      <c r="W148" s="1176"/>
      <c r="X148" s="1176"/>
      <c r="Y148" s="1176"/>
      <c r="Z148" s="1176"/>
      <c r="AA148" s="1176"/>
      <c r="AB148" s="1176"/>
      <c r="AC148" s="1178"/>
      <c r="AD148" s="1172"/>
      <c r="AE148" s="1176"/>
      <c r="AF148" s="1177"/>
      <c r="AG148" s="1176"/>
      <c r="AH148" s="1176"/>
      <c r="AI148" s="1176"/>
      <c r="AJ148" s="1176"/>
      <c r="AK148" s="1176"/>
      <c r="AL148" s="1176"/>
      <c r="AM148" s="1176"/>
      <c r="AN148" s="1176"/>
      <c r="AO148" s="1178"/>
      <c r="AP148" s="1172"/>
      <c r="AQ148" s="1176"/>
      <c r="AR148" s="1177"/>
      <c r="AS148" s="1176"/>
      <c r="AT148" s="1176"/>
      <c r="AU148" s="1176"/>
      <c r="AV148" s="1176"/>
      <c r="AW148" s="1176"/>
      <c r="AX148" s="1176"/>
      <c r="AY148" s="1176"/>
      <c r="AZ148" s="1176"/>
      <c r="BA148" s="1178"/>
      <c r="BB148" s="1172"/>
      <c r="BC148" s="1176"/>
      <c r="BD148" s="1177"/>
      <c r="BE148" s="1176"/>
      <c r="BF148" s="1176"/>
      <c r="BG148" s="1176"/>
      <c r="BH148" s="1176"/>
      <c r="BI148" s="1176"/>
      <c r="BJ148" s="1176"/>
      <c r="BK148" s="1176"/>
      <c r="BL148" s="1176"/>
      <c r="BM148" s="1178"/>
      <c r="BN148" s="1172"/>
      <c r="BO148" s="1176"/>
      <c r="BP148" s="1177"/>
      <c r="BQ148" s="1176"/>
      <c r="BR148" s="1176"/>
      <c r="BS148" s="1176"/>
      <c r="BT148" s="1176"/>
      <c r="BU148" s="1176"/>
      <c r="BV148" s="1176"/>
      <c r="BW148" s="1176"/>
      <c r="BX148" s="1176"/>
      <c r="BY148" s="1178"/>
      <c r="BZ148" s="1172"/>
      <c r="CA148" s="1176"/>
      <c r="CB148" s="1177"/>
      <c r="CC148" s="1176"/>
      <c r="CD148" s="1176"/>
      <c r="CE148" s="1176"/>
      <c r="CF148" s="1176"/>
      <c r="CG148" s="1176"/>
      <c r="CH148" s="1176"/>
      <c r="CI148" s="1176"/>
      <c r="CJ148" s="1176"/>
      <c r="CK148" s="1178"/>
      <c r="CL148" s="1172"/>
      <c r="CM148" s="1176"/>
      <c r="CN148" s="1177"/>
      <c r="CO148" s="1176"/>
      <c r="CP148" s="1176"/>
      <c r="CQ148" s="1176"/>
      <c r="CR148" s="1176"/>
      <c r="CS148" s="1176"/>
      <c r="CT148" s="1176"/>
      <c r="CU148" s="1176"/>
      <c r="CV148" s="1176"/>
      <c r="CW148" s="1178"/>
    </row>
    <row r="149" spans="1:101" s="51" customFormat="1" ht="13" thickBot="1">
      <c r="A149" s="1167"/>
      <c r="B149" s="1196"/>
      <c r="C149" s="53"/>
      <c r="D149" s="419" t="s">
        <v>718</v>
      </c>
      <c r="E149" s="419"/>
      <c r="F149" s="1179"/>
      <c r="G149" s="1180"/>
      <c r="H149" s="1181"/>
      <c r="I149" s="1180"/>
      <c r="J149" s="1180"/>
      <c r="K149" s="1180"/>
      <c r="L149" s="1180"/>
      <c r="M149" s="1180"/>
      <c r="N149" s="1180"/>
      <c r="O149" s="1180"/>
      <c r="P149" s="1180"/>
      <c r="Q149" s="1182"/>
      <c r="R149" s="1179"/>
      <c r="S149" s="1180"/>
      <c r="T149" s="1197"/>
      <c r="U149" s="1180"/>
      <c r="V149" s="1180"/>
      <c r="W149" s="1180"/>
      <c r="X149" s="1180"/>
      <c r="Y149" s="1180"/>
      <c r="Z149" s="1180"/>
      <c r="AA149" s="1180"/>
      <c r="AB149" s="1180"/>
      <c r="AC149" s="1198"/>
      <c r="AD149" s="1179"/>
      <c r="AE149" s="1180"/>
      <c r="AF149" s="1181"/>
      <c r="AG149" s="1180"/>
      <c r="AH149" s="1180"/>
      <c r="AI149" s="1180"/>
      <c r="AJ149" s="1180"/>
      <c r="AK149" s="1180"/>
      <c r="AL149" s="1180"/>
      <c r="AM149" s="1180"/>
      <c r="AN149" s="1180"/>
      <c r="AO149" s="1182"/>
      <c r="AP149" s="1179"/>
      <c r="AQ149" s="1180"/>
      <c r="AR149" s="1181"/>
      <c r="AS149" s="1180"/>
      <c r="AT149" s="1180"/>
      <c r="AU149" s="1180"/>
      <c r="AV149" s="1180"/>
      <c r="AW149" s="1180"/>
      <c r="AX149" s="1180"/>
      <c r="AY149" s="1180"/>
      <c r="AZ149" s="1180"/>
      <c r="BA149" s="1182"/>
      <c r="BB149" s="1179"/>
      <c r="BC149" s="1180"/>
      <c r="BD149" s="1181"/>
      <c r="BE149" s="1180"/>
      <c r="BF149" s="1180"/>
      <c r="BG149" s="1180"/>
      <c r="BH149" s="1180"/>
      <c r="BI149" s="1180"/>
      <c r="BJ149" s="1180"/>
      <c r="BK149" s="1180"/>
      <c r="BL149" s="1180"/>
      <c r="BM149" s="1182"/>
      <c r="BN149" s="1179"/>
      <c r="BO149" s="1180"/>
      <c r="BP149" s="1181"/>
      <c r="BQ149" s="1180"/>
      <c r="BR149" s="1180"/>
      <c r="BS149" s="1180"/>
      <c r="BT149" s="1180"/>
      <c r="BU149" s="1180"/>
      <c r="BV149" s="1180"/>
      <c r="BW149" s="1180"/>
      <c r="BX149" s="1180"/>
      <c r="BY149" s="1182"/>
      <c r="BZ149" s="1179"/>
      <c r="CA149" s="1180"/>
      <c r="CB149" s="1181"/>
      <c r="CC149" s="1180"/>
      <c r="CD149" s="1180"/>
      <c r="CE149" s="1180"/>
      <c r="CF149" s="1180"/>
      <c r="CG149" s="1180"/>
      <c r="CH149" s="1180"/>
      <c r="CI149" s="1180"/>
      <c r="CJ149" s="1180"/>
      <c r="CK149" s="1182"/>
      <c r="CL149" s="1179"/>
      <c r="CM149" s="1180"/>
      <c r="CN149" s="1181"/>
      <c r="CO149" s="1180"/>
      <c r="CP149" s="1180"/>
      <c r="CQ149" s="1180"/>
      <c r="CR149" s="1180"/>
      <c r="CS149" s="1180"/>
      <c r="CT149" s="1180"/>
      <c r="CU149" s="1180"/>
      <c r="CV149" s="1180"/>
      <c r="CW149" s="1182"/>
    </row>
    <row r="150" spans="1:101" s="129" customFormat="1" ht="13">
      <c r="A150" s="864"/>
      <c r="B150" s="864"/>
      <c r="C150" s="865"/>
      <c r="D150" s="866"/>
      <c r="E150" s="867"/>
      <c r="F150" s="868"/>
      <c r="G150" s="868"/>
      <c r="H150" s="868"/>
      <c r="I150" s="868"/>
      <c r="J150" s="868"/>
      <c r="K150" s="868"/>
      <c r="L150" s="868"/>
      <c r="M150" s="868"/>
      <c r="N150" s="868"/>
      <c r="O150" s="868"/>
      <c r="P150" s="868"/>
      <c r="Q150" s="869"/>
      <c r="R150" s="867"/>
      <c r="S150" s="867"/>
      <c r="T150" s="867"/>
      <c r="U150" s="867"/>
      <c r="V150" s="867"/>
      <c r="W150" s="867"/>
      <c r="X150" s="867"/>
      <c r="Y150" s="867"/>
      <c r="Z150" s="867"/>
      <c r="AA150" s="867"/>
      <c r="AB150" s="867"/>
      <c r="AC150" s="869"/>
      <c r="AD150" s="867"/>
      <c r="AE150" s="867"/>
      <c r="AF150" s="867"/>
      <c r="AG150" s="867"/>
      <c r="AH150" s="867"/>
      <c r="AI150" s="867"/>
      <c r="AJ150" s="867"/>
      <c r="AK150" s="867"/>
      <c r="AL150" s="867"/>
      <c r="AM150" s="867"/>
      <c r="AN150" s="867"/>
      <c r="AO150" s="867"/>
      <c r="AP150" s="867"/>
      <c r="AQ150" s="867"/>
      <c r="AR150" s="867"/>
      <c r="AS150" s="867"/>
      <c r="AT150" s="867"/>
      <c r="AU150" s="867"/>
      <c r="AV150" s="867"/>
      <c r="AW150" s="867"/>
      <c r="AX150" s="867"/>
      <c r="AY150" s="867"/>
      <c r="AZ150" s="867"/>
      <c r="BA150" s="867"/>
      <c r="BB150" s="867"/>
      <c r="BC150" s="867"/>
      <c r="BD150" s="867"/>
      <c r="BE150" s="867"/>
      <c r="BF150" s="867"/>
      <c r="BG150" s="867"/>
      <c r="BH150" s="867"/>
      <c r="BI150" s="867"/>
      <c r="BJ150" s="867"/>
      <c r="BK150" s="867"/>
      <c r="BL150" s="867"/>
      <c r="BM150" s="867"/>
      <c r="BN150" s="867"/>
      <c r="BO150" s="867"/>
      <c r="BP150" s="867"/>
      <c r="BQ150" s="867"/>
      <c r="BR150" s="867"/>
      <c r="BS150" s="867"/>
      <c r="BT150" s="867"/>
      <c r="BU150" s="867"/>
      <c r="BV150" s="867"/>
      <c r="BW150" s="867"/>
      <c r="BX150" s="867"/>
      <c r="BY150" s="867"/>
      <c r="BZ150" s="867"/>
      <c r="CA150" s="867"/>
      <c r="CB150" s="867"/>
      <c r="CC150" s="867"/>
      <c r="CD150" s="867"/>
      <c r="CE150" s="867"/>
      <c r="CF150" s="867"/>
      <c r="CG150" s="867"/>
      <c r="CH150" s="867"/>
      <c r="CI150" s="867"/>
      <c r="CJ150" s="867"/>
      <c r="CK150" s="867"/>
      <c r="CL150" s="867"/>
      <c r="CM150" s="867"/>
      <c r="CN150" s="867"/>
      <c r="CO150" s="867"/>
      <c r="CP150" s="867"/>
      <c r="CQ150" s="867"/>
      <c r="CR150" s="867"/>
      <c r="CS150" s="867"/>
      <c r="CT150" s="867"/>
      <c r="CU150" s="867"/>
      <c r="CV150" s="867"/>
      <c r="CW150" s="867"/>
    </row>
    <row r="151" spans="1:101" s="129" customFormat="1">
      <c r="C151" s="1184" t="s">
        <v>462</v>
      </c>
    </row>
    <row r="152" spans="1:101" s="129" customFormat="1">
      <c r="C152" s="1185" t="s">
        <v>802</v>
      </c>
      <c r="D152" s="1185"/>
      <c r="E152" s="1185"/>
      <c r="F152" s="1186"/>
      <c r="G152" s="1186"/>
      <c r="H152" s="1187"/>
      <c r="I152" s="1186"/>
      <c r="J152" s="1186"/>
      <c r="K152" s="1186"/>
      <c r="L152" s="1186"/>
      <c r="M152" s="1186"/>
      <c r="N152" s="1186"/>
      <c r="O152" s="1186"/>
      <c r="P152" s="1186"/>
      <c r="Q152" s="1187"/>
      <c r="R152" s="1186"/>
      <c r="S152" s="1187"/>
      <c r="T152" s="1187"/>
      <c r="U152" s="1186"/>
      <c r="V152" s="1186"/>
      <c r="W152" s="1186"/>
      <c r="X152" s="1186"/>
      <c r="Y152" s="1186"/>
      <c r="Z152" s="1186"/>
      <c r="AA152" s="1186"/>
      <c r="AB152" s="1186"/>
      <c r="AC152" s="1187"/>
      <c r="AD152" s="1186"/>
      <c r="AE152" s="1186"/>
      <c r="AF152" s="1186"/>
      <c r="AG152" s="1186"/>
      <c r="AH152" s="1186"/>
      <c r="AI152" s="1186"/>
      <c r="AJ152" s="1186"/>
      <c r="AK152" s="1186"/>
      <c r="AL152" s="1186"/>
      <c r="AM152" s="1186"/>
      <c r="AN152" s="1186"/>
      <c r="AO152" s="1186"/>
      <c r="AP152" s="1186"/>
      <c r="AQ152" s="1186"/>
      <c r="AR152" s="1186"/>
      <c r="AS152" s="1186"/>
      <c r="AT152" s="1186"/>
      <c r="AU152" s="1186"/>
      <c r="AV152" s="1186"/>
      <c r="AW152" s="1186"/>
      <c r="AX152" s="1186"/>
      <c r="AY152" s="1186"/>
      <c r="AZ152" s="1186"/>
      <c r="BA152" s="1186"/>
      <c r="BB152" s="1186"/>
      <c r="BC152" s="1186"/>
      <c r="BD152" s="1186"/>
      <c r="BE152" s="1186"/>
      <c r="BF152" s="1186"/>
      <c r="BG152" s="1186"/>
      <c r="BH152" s="1186"/>
      <c r="BI152" s="1186"/>
      <c r="BJ152" s="1186"/>
      <c r="BK152" s="1186"/>
      <c r="BL152" s="1186"/>
      <c r="BM152" s="1186"/>
      <c r="BN152" s="1186"/>
      <c r="BO152" s="1186"/>
      <c r="BP152" s="1186"/>
      <c r="BQ152" s="1186"/>
      <c r="BR152" s="1186"/>
      <c r="BS152" s="1186"/>
      <c r="BT152" s="1186"/>
      <c r="BU152" s="1186"/>
      <c r="BV152" s="1186"/>
      <c r="BW152" s="1186"/>
      <c r="BX152" s="1186"/>
      <c r="BY152" s="1186"/>
      <c r="BZ152" s="1186"/>
      <c r="CA152" s="1186"/>
      <c r="CB152" s="1186"/>
      <c r="CC152" s="1186"/>
      <c r="CD152" s="1186"/>
      <c r="CE152" s="1186"/>
      <c r="CF152" s="1186"/>
      <c r="CG152" s="1186"/>
      <c r="CH152" s="1186"/>
      <c r="CI152" s="1186"/>
      <c r="CJ152" s="1186"/>
      <c r="CK152" s="1186"/>
      <c r="CL152" s="1186"/>
      <c r="CM152" s="1186"/>
      <c r="CN152" s="1186"/>
      <c r="CO152" s="1186"/>
      <c r="CP152" s="1186"/>
      <c r="CQ152" s="1186"/>
      <c r="CR152" s="1186"/>
      <c r="CS152" s="1186"/>
      <c r="CT152" s="1186"/>
      <c r="CU152" s="1186"/>
      <c r="CV152" s="1186"/>
      <c r="CW152" s="1186"/>
    </row>
    <row r="153" spans="1:101" s="129" customFormat="1">
      <c r="C153" s="1185" t="s">
        <v>803</v>
      </c>
      <c r="D153" s="1185"/>
      <c r="E153" s="1185"/>
      <c r="F153" s="1186"/>
      <c r="G153" s="1186"/>
      <c r="H153" s="1187"/>
      <c r="I153" s="1186"/>
      <c r="J153" s="1186"/>
      <c r="K153" s="1186"/>
      <c r="L153" s="1186"/>
      <c r="M153" s="1186"/>
      <c r="N153" s="1186"/>
      <c r="O153" s="1186"/>
      <c r="P153" s="1186"/>
      <c r="Q153" s="1186"/>
      <c r="R153" s="1186"/>
      <c r="S153" s="1187"/>
      <c r="T153" s="1187"/>
      <c r="U153" s="1186"/>
      <c r="V153" s="1186"/>
      <c r="W153" s="1186"/>
      <c r="X153" s="1186"/>
      <c r="Y153" s="1186"/>
      <c r="Z153" s="1186"/>
      <c r="AA153" s="1186"/>
      <c r="AB153" s="1186"/>
      <c r="AC153" s="1186"/>
      <c r="AD153" s="1188"/>
      <c r="AE153" s="1186"/>
      <c r="AF153" s="1187"/>
      <c r="AG153" s="1186"/>
      <c r="AH153" s="1186"/>
      <c r="AI153" s="1186"/>
      <c r="AJ153" s="1186"/>
      <c r="AK153" s="1186"/>
      <c r="AL153" s="1186"/>
      <c r="AM153" s="1186"/>
      <c r="AN153" s="1186"/>
      <c r="AO153" s="1186"/>
      <c r="AP153" s="1186"/>
      <c r="AQ153" s="1186"/>
      <c r="AR153" s="1187"/>
      <c r="AS153" s="1186"/>
      <c r="AT153" s="1186"/>
      <c r="AU153" s="1186"/>
      <c r="AV153" s="1186"/>
      <c r="AW153" s="1186"/>
      <c r="AX153" s="1186"/>
      <c r="AY153" s="1186"/>
      <c r="AZ153" s="1186"/>
      <c r="BA153" s="1186"/>
      <c r="BB153" s="1186"/>
      <c r="BC153" s="1186"/>
      <c r="BD153" s="1187"/>
      <c r="BE153" s="1186"/>
      <c r="BF153" s="1186"/>
      <c r="BG153" s="1186"/>
      <c r="BH153" s="1186"/>
      <c r="BI153" s="1186"/>
      <c r="BJ153" s="1186"/>
      <c r="BK153" s="1186"/>
      <c r="BL153" s="1186"/>
      <c r="BM153" s="1186"/>
      <c r="BN153" s="1186"/>
      <c r="BO153" s="1186"/>
      <c r="BP153" s="1187"/>
      <c r="BQ153" s="1186"/>
      <c r="BR153" s="1186"/>
      <c r="BS153" s="1186"/>
      <c r="BT153" s="1186"/>
      <c r="BU153" s="1186"/>
      <c r="BV153" s="1186"/>
      <c r="BW153" s="1186"/>
      <c r="BX153" s="1186"/>
      <c r="BY153" s="1186"/>
      <c r="BZ153" s="1186"/>
      <c r="CA153" s="1186"/>
      <c r="CB153" s="1187"/>
      <c r="CC153" s="1186"/>
      <c r="CD153" s="1186"/>
      <c r="CE153" s="1186"/>
      <c r="CF153" s="1186"/>
      <c r="CG153" s="1188"/>
      <c r="CH153" s="1186"/>
      <c r="CI153" s="1186"/>
      <c r="CJ153" s="1186"/>
      <c r="CK153" s="1186"/>
      <c r="CL153" s="1186"/>
      <c r="CM153" s="1186"/>
      <c r="CN153" s="1187"/>
      <c r="CO153" s="1186"/>
      <c r="CP153" s="1186"/>
      <c r="CQ153" s="1186"/>
      <c r="CR153" s="1186"/>
      <c r="CS153" s="1186"/>
      <c r="CT153" s="1186"/>
      <c r="CU153" s="1186"/>
      <c r="CV153" s="1186"/>
      <c r="CW153" s="1186"/>
    </row>
    <row r="154" spans="1:101" s="129" customFormat="1">
      <c r="C154" s="1185" t="s">
        <v>804</v>
      </c>
      <c r="D154" s="1185"/>
      <c r="E154" s="1185"/>
      <c r="F154" s="1186"/>
      <c r="G154" s="1186"/>
      <c r="H154" s="1187"/>
      <c r="I154" s="1186"/>
      <c r="J154" s="1186"/>
      <c r="K154" s="1186"/>
      <c r="L154" s="1186"/>
      <c r="M154" s="1186"/>
      <c r="N154" s="1186"/>
      <c r="O154" s="1186"/>
      <c r="P154" s="1186"/>
      <c r="Q154" s="1186"/>
      <c r="R154" s="1186"/>
      <c r="S154" s="1187"/>
      <c r="T154" s="1186"/>
      <c r="U154" s="1186"/>
      <c r="V154" s="1186"/>
      <c r="W154" s="1186"/>
      <c r="X154" s="1186"/>
      <c r="Y154" s="1186"/>
      <c r="Z154" s="1186"/>
      <c r="AA154" s="1186"/>
      <c r="AB154" s="1186"/>
      <c r="AC154" s="1186"/>
      <c r="AD154" s="1186"/>
      <c r="AE154" s="1186"/>
      <c r="AF154" s="1186"/>
      <c r="AG154" s="1186"/>
      <c r="AH154" s="1186"/>
      <c r="AI154" s="1186"/>
      <c r="AJ154" s="1186"/>
      <c r="AK154" s="1186"/>
      <c r="AL154" s="1186"/>
      <c r="AM154" s="1186"/>
      <c r="AN154" s="1186"/>
      <c r="AO154" s="1186"/>
      <c r="AP154" s="1186"/>
      <c r="AQ154" s="1186"/>
      <c r="AR154" s="1186"/>
      <c r="AS154" s="1186"/>
      <c r="AT154" s="1186"/>
      <c r="AU154" s="1186"/>
      <c r="AV154" s="1186"/>
      <c r="AW154" s="1186"/>
      <c r="AX154" s="1186"/>
      <c r="AY154" s="1186"/>
      <c r="AZ154" s="1186"/>
      <c r="BA154" s="1186"/>
      <c r="BB154" s="1186"/>
      <c r="BC154" s="1186"/>
      <c r="BD154" s="1186"/>
      <c r="BE154" s="1186"/>
      <c r="BF154" s="1186"/>
      <c r="BG154" s="1186"/>
      <c r="BH154" s="1186"/>
      <c r="BI154" s="1186"/>
      <c r="BJ154" s="1186"/>
      <c r="BK154" s="1186"/>
      <c r="BL154" s="1186"/>
      <c r="BM154" s="1186"/>
      <c r="BN154" s="1186"/>
      <c r="BO154" s="1186"/>
      <c r="BP154" s="1186"/>
      <c r="BQ154" s="1186"/>
      <c r="BR154" s="1186"/>
      <c r="BS154" s="1186"/>
      <c r="BT154" s="1186"/>
      <c r="BU154" s="1186"/>
      <c r="BV154" s="1186"/>
      <c r="BW154" s="1186"/>
      <c r="BX154" s="1186"/>
      <c r="BY154" s="1186"/>
      <c r="BZ154" s="1186"/>
      <c r="CA154" s="1186"/>
      <c r="CB154" s="1186"/>
      <c r="CC154" s="1186"/>
      <c r="CD154" s="1186"/>
      <c r="CE154" s="1186"/>
      <c r="CF154" s="1186"/>
      <c r="CG154" s="1186"/>
      <c r="CH154" s="1186"/>
      <c r="CI154" s="1186"/>
      <c r="CJ154" s="1186"/>
      <c r="CK154" s="1186"/>
      <c r="CL154" s="1186"/>
      <c r="CM154" s="1186"/>
      <c r="CN154" s="1186"/>
      <c r="CO154" s="1186"/>
      <c r="CP154" s="1186"/>
      <c r="CQ154" s="1186"/>
      <c r="CR154" s="1186"/>
      <c r="CS154" s="1186"/>
      <c r="CT154" s="1186"/>
      <c r="CU154" s="1186"/>
      <c r="CV154" s="1186"/>
      <c r="CW154" s="1186"/>
    </row>
    <row r="155" spans="1:101" s="129" customFormat="1">
      <c r="C155" s="1185" t="s">
        <v>805</v>
      </c>
      <c r="D155" s="1185"/>
      <c r="E155" s="1185"/>
      <c r="F155" s="1186"/>
      <c r="G155" s="1186"/>
      <c r="H155" s="1186"/>
      <c r="I155" s="1186"/>
      <c r="J155" s="1186"/>
      <c r="K155" s="1186"/>
      <c r="L155" s="1186"/>
      <c r="M155" s="1186"/>
      <c r="N155" s="1186"/>
      <c r="O155" s="1186"/>
      <c r="P155" s="1186"/>
      <c r="Q155" s="1186"/>
      <c r="R155" s="1186"/>
      <c r="S155" s="1187"/>
      <c r="T155" s="1186"/>
      <c r="U155" s="1186"/>
      <c r="V155" s="1186"/>
      <c r="W155" s="1186"/>
      <c r="X155" s="1186"/>
      <c r="Y155" s="1186"/>
      <c r="Z155" s="1186"/>
      <c r="AA155" s="1186"/>
      <c r="AB155" s="1186"/>
      <c r="AC155" s="1186"/>
      <c r="AD155" s="1186"/>
      <c r="AE155" s="1186"/>
      <c r="AF155" s="1186"/>
      <c r="AG155" s="1186"/>
      <c r="AH155" s="1186"/>
      <c r="AI155" s="1186"/>
      <c r="AJ155" s="1186"/>
      <c r="AK155" s="1186"/>
      <c r="AL155" s="1186"/>
      <c r="AM155" s="1186"/>
      <c r="AN155" s="1186"/>
      <c r="AO155" s="1186"/>
      <c r="AP155" s="1186"/>
      <c r="AQ155" s="1186"/>
      <c r="AR155" s="1186"/>
      <c r="AS155" s="1186"/>
      <c r="AT155" s="1186"/>
      <c r="AU155" s="1186"/>
      <c r="AV155" s="1186"/>
      <c r="AW155" s="1186"/>
      <c r="AX155" s="1186"/>
      <c r="AY155" s="1186"/>
      <c r="AZ155" s="1186"/>
      <c r="BA155" s="1186"/>
      <c r="BB155" s="1186"/>
      <c r="BC155" s="1186"/>
      <c r="BD155" s="1186"/>
      <c r="BE155" s="1186"/>
      <c r="BF155" s="1186"/>
      <c r="BG155" s="1186"/>
      <c r="BH155" s="1186"/>
      <c r="BI155" s="1186"/>
      <c r="BJ155" s="1186"/>
      <c r="BK155" s="1186"/>
      <c r="BL155" s="1186"/>
      <c r="BM155" s="1186"/>
      <c r="BN155" s="1186"/>
      <c r="BO155" s="1186"/>
      <c r="BP155" s="1186"/>
      <c r="BQ155" s="1186"/>
      <c r="BR155" s="1186"/>
      <c r="BS155" s="1186"/>
      <c r="BT155" s="1186"/>
      <c r="BU155" s="1186"/>
      <c r="BV155" s="1186"/>
      <c r="BW155" s="1186"/>
      <c r="BX155" s="1186"/>
      <c r="BY155" s="1186"/>
      <c r="BZ155" s="1186"/>
      <c r="CA155" s="1186"/>
      <c r="CB155" s="1186"/>
      <c r="CC155" s="1186"/>
      <c r="CD155" s="1186"/>
      <c r="CE155" s="1186"/>
      <c r="CF155" s="1186"/>
      <c r="CG155" s="1186"/>
      <c r="CH155" s="1186"/>
      <c r="CI155" s="1186"/>
      <c r="CJ155" s="1186"/>
      <c r="CK155" s="1186"/>
      <c r="CL155" s="1186"/>
      <c r="CM155" s="1186"/>
      <c r="CN155" s="1186"/>
      <c r="CO155" s="1186"/>
      <c r="CP155" s="1186"/>
      <c r="CQ155" s="1186"/>
      <c r="CR155" s="1186"/>
      <c r="CS155" s="1186"/>
      <c r="CT155" s="1186"/>
      <c r="CU155" s="1186"/>
      <c r="CV155" s="1186"/>
      <c r="CW155" s="1186"/>
    </row>
    <row r="156" spans="1:101" s="129" customFormat="1">
      <c r="C156" s="1185" t="s">
        <v>806</v>
      </c>
      <c r="D156" s="1185"/>
      <c r="E156" s="1185"/>
      <c r="F156" s="1186"/>
      <c r="G156" s="1186"/>
      <c r="H156" s="1187"/>
      <c r="I156" s="1186"/>
      <c r="J156" s="1186"/>
      <c r="K156" s="1186"/>
      <c r="L156" s="1186"/>
      <c r="M156" s="1186"/>
      <c r="N156" s="1186"/>
      <c r="O156" s="1186"/>
      <c r="P156" s="1186"/>
      <c r="Q156" s="1186"/>
      <c r="R156" s="1186"/>
      <c r="S156" s="1187"/>
      <c r="T156" s="1187"/>
      <c r="U156" s="1186"/>
      <c r="V156" s="1186"/>
      <c r="W156" s="1186"/>
      <c r="X156" s="1186"/>
      <c r="Y156" s="1186"/>
      <c r="Z156" s="1186"/>
      <c r="AA156" s="1186"/>
      <c r="AB156" s="1186"/>
      <c r="AC156" s="1186"/>
      <c r="AD156" s="1188"/>
      <c r="AE156" s="1186"/>
      <c r="AF156" s="1186"/>
      <c r="AG156" s="1186"/>
      <c r="AH156" s="1186"/>
      <c r="AI156" s="1186"/>
      <c r="AJ156" s="1186"/>
      <c r="AK156" s="1186"/>
      <c r="AL156" s="1186"/>
      <c r="AM156" s="1186"/>
      <c r="AN156" s="1186"/>
      <c r="AO156" s="1186"/>
      <c r="AP156" s="1186"/>
      <c r="AQ156" s="1186"/>
      <c r="AR156" s="1186"/>
      <c r="AS156" s="1186"/>
      <c r="AT156" s="1186"/>
      <c r="AU156" s="1186"/>
      <c r="AV156" s="1186"/>
      <c r="AW156" s="1186"/>
      <c r="AX156" s="1186"/>
      <c r="AY156" s="1186"/>
      <c r="AZ156" s="1186"/>
      <c r="BA156" s="1186"/>
      <c r="BB156" s="1186"/>
      <c r="BC156" s="1186"/>
      <c r="BD156" s="1186"/>
      <c r="BE156" s="1186"/>
      <c r="BF156" s="1186"/>
      <c r="BG156" s="1186"/>
      <c r="BH156" s="1186"/>
      <c r="BI156" s="1186"/>
      <c r="BJ156" s="1186"/>
      <c r="BK156" s="1186"/>
      <c r="BL156" s="1186"/>
      <c r="BM156" s="1186"/>
      <c r="BN156" s="1186"/>
      <c r="BO156" s="1186"/>
      <c r="BP156" s="1186"/>
      <c r="BQ156" s="1186"/>
      <c r="BR156" s="1186"/>
      <c r="BS156" s="1186"/>
      <c r="BT156" s="1186"/>
      <c r="BU156" s="1186"/>
      <c r="BV156" s="1186"/>
      <c r="BW156" s="1186"/>
      <c r="BX156" s="1186"/>
      <c r="BY156" s="1186"/>
      <c r="BZ156" s="1186"/>
      <c r="CA156" s="1186"/>
      <c r="CB156" s="1186"/>
      <c r="CC156" s="1186"/>
      <c r="CD156" s="1186"/>
      <c r="CE156" s="1186"/>
      <c r="CF156" s="1186"/>
      <c r="CG156" s="1188"/>
      <c r="CH156" s="1186"/>
      <c r="CI156" s="1186"/>
      <c r="CJ156" s="1186"/>
      <c r="CK156" s="1186"/>
      <c r="CL156" s="1186"/>
      <c r="CM156" s="1186"/>
      <c r="CN156" s="1186"/>
      <c r="CO156" s="1186"/>
      <c r="CP156" s="1186"/>
      <c r="CQ156" s="1186"/>
      <c r="CR156" s="1186"/>
      <c r="CS156" s="1186"/>
      <c r="CT156" s="1186"/>
      <c r="CU156" s="1186"/>
      <c r="CV156" s="1186"/>
      <c r="CW156" s="1186"/>
    </row>
    <row r="157" spans="1:101" s="129" customFormat="1">
      <c r="C157" s="1205" t="s">
        <v>807</v>
      </c>
      <c r="F157" s="1189"/>
      <c r="G157" s="1189"/>
      <c r="H157" s="1190"/>
      <c r="I157" s="1189"/>
      <c r="J157" s="1189"/>
      <c r="K157" s="1189"/>
      <c r="L157" s="1189"/>
      <c r="M157" s="1189"/>
      <c r="N157" s="1189"/>
      <c r="O157" s="1189"/>
      <c r="P157" s="1189"/>
      <c r="Q157" s="1189"/>
      <c r="R157" s="1189"/>
      <c r="S157" s="1190"/>
      <c r="T157" s="1189"/>
      <c r="U157" s="1189"/>
      <c r="V157" s="1189"/>
      <c r="W157" s="1189"/>
      <c r="X157" s="1189"/>
      <c r="Y157" s="1189"/>
      <c r="Z157" s="1189"/>
      <c r="AA157" s="1189"/>
      <c r="AB157" s="1189"/>
      <c r="AC157" s="1189"/>
      <c r="AD157" s="1191"/>
      <c r="AE157" s="1191"/>
      <c r="AF157" s="1191"/>
      <c r="AG157" s="1191"/>
      <c r="AH157" s="1191"/>
      <c r="AI157" s="1191"/>
      <c r="AJ157" s="1191"/>
      <c r="AK157" s="1191"/>
      <c r="AL157" s="1191"/>
      <c r="AM157" s="1189"/>
      <c r="AN157" s="1189"/>
      <c r="AO157" s="1189"/>
      <c r="AP157" s="1189"/>
      <c r="AQ157" s="1189"/>
      <c r="AR157" s="1191"/>
      <c r="AS157" s="1189"/>
      <c r="AT157" s="1189"/>
      <c r="AU157" s="1189"/>
      <c r="AV157" s="1189"/>
      <c r="AW157" s="1189"/>
      <c r="AX157" s="1189"/>
      <c r="AY157" s="1189"/>
      <c r="AZ157" s="1189"/>
      <c r="BA157" s="1189"/>
      <c r="BB157" s="1189"/>
      <c r="BC157" s="1189"/>
      <c r="BD157" s="1191"/>
      <c r="BE157" s="1189"/>
      <c r="BF157" s="1189"/>
      <c r="BG157" s="1189"/>
      <c r="BH157" s="1189"/>
      <c r="BI157" s="1189"/>
      <c r="BJ157" s="1189"/>
      <c r="BK157" s="1189"/>
      <c r="BL157" s="1189"/>
      <c r="BM157" s="1189"/>
      <c r="BN157" s="1189"/>
      <c r="BO157" s="1189"/>
      <c r="BP157" s="1191"/>
      <c r="BQ157" s="1189"/>
      <c r="BR157" s="1189"/>
      <c r="BS157" s="1189"/>
      <c r="BT157" s="1189"/>
      <c r="BU157" s="1189"/>
      <c r="BV157" s="1189"/>
      <c r="BW157" s="1189"/>
      <c r="BX157" s="1189"/>
      <c r="BY157" s="1189"/>
      <c r="BZ157" s="1189"/>
      <c r="CA157" s="1189"/>
      <c r="CB157" s="1191"/>
      <c r="CC157" s="1189"/>
      <c r="CD157" s="1189"/>
      <c r="CE157" s="1189"/>
      <c r="CF157" s="1189"/>
      <c r="CG157" s="1191"/>
      <c r="CH157" s="1189"/>
      <c r="CI157" s="1189"/>
      <c r="CJ157" s="1189"/>
      <c r="CK157" s="1189"/>
      <c r="CL157" s="1189"/>
      <c r="CM157" s="1189"/>
      <c r="CN157" s="1191"/>
      <c r="CO157" s="1189"/>
      <c r="CP157" s="1189"/>
      <c r="CQ157" s="1189"/>
      <c r="CR157" s="1189"/>
      <c r="CS157" s="1189"/>
      <c r="CT157" s="1189"/>
      <c r="CU157" s="1189"/>
      <c r="CV157" s="1189"/>
      <c r="CW157" s="1189"/>
    </row>
    <row r="164" spans="3:4" ht="14">
      <c r="C164"/>
      <c r="D164"/>
    </row>
    <row r="165" spans="3:4" ht="14">
      <c r="C165"/>
      <c r="D165"/>
    </row>
    <row r="166" spans="3:4" ht="14">
      <c r="C166"/>
      <c r="D166"/>
    </row>
    <row r="167" spans="3:4" ht="14">
      <c r="C167"/>
      <c r="D167"/>
    </row>
    <row r="168" spans="3:4" ht="14">
      <c r="C168"/>
      <c r="D168"/>
    </row>
    <row r="169" spans="3:4" ht="14">
      <c r="C169"/>
      <c r="D169"/>
    </row>
    <row r="170" spans="3:4" ht="14">
      <c r="C170"/>
      <c r="D170"/>
    </row>
    <row r="171" spans="3:4" ht="14">
      <c r="C171"/>
      <c r="D171"/>
    </row>
    <row r="172" spans="3:4" ht="14">
      <c r="C172"/>
      <c r="D172"/>
    </row>
    <row r="173" spans="3:4" ht="14">
      <c r="C173"/>
      <c r="D173"/>
    </row>
    <row r="174" spans="3:4" ht="14">
      <c r="C174"/>
      <c r="D174"/>
    </row>
    <row r="175" spans="3:4" ht="14">
      <c r="C175"/>
      <c r="D175"/>
    </row>
    <row r="176" spans="3:4" ht="14">
      <c r="C176"/>
      <c r="D176"/>
    </row>
    <row r="177" spans="3:4" ht="14">
      <c r="C177"/>
      <c r="D177"/>
    </row>
    <row r="178" spans="3:4" ht="14">
      <c r="C178"/>
      <c r="D178"/>
    </row>
    <row r="179" spans="3:4" ht="14">
      <c r="C179"/>
      <c r="D179"/>
    </row>
    <row r="180" spans="3:4" ht="14">
      <c r="C180"/>
      <c r="D180"/>
    </row>
    <row r="181" spans="3:4" ht="14">
      <c r="C181"/>
      <c r="D181"/>
    </row>
    <row r="182" spans="3:4" ht="14">
      <c r="C182"/>
      <c r="D182"/>
    </row>
    <row r="183" spans="3:4" ht="14">
      <c r="C183"/>
      <c r="D183"/>
    </row>
    <row r="184" spans="3:4" ht="14">
      <c r="C184"/>
      <c r="D184"/>
    </row>
    <row r="185" spans="3:4" ht="14">
      <c r="C185"/>
      <c r="D185"/>
    </row>
    <row r="186" spans="3:4" ht="14">
      <c r="C186"/>
      <c r="D186"/>
    </row>
    <row r="187" spans="3:4" ht="14">
      <c r="C187"/>
      <c r="D187"/>
    </row>
    <row r="188" spans="3:4" ht="14">
      <c r="C188"/>
      <c r="D188"/>
    </row>
    <row r="189" spans="3:4" ht="14">
      <c r="C189"/>
      <c r="D189"/>
    </row>
    <row r="190" spans="3:4" ht="14">
      <c r="C190"/>
      <c r="D190"/>
    </row>
    <row r="191" spans="3:4" ht="14">
      <c r="C191"/>
      <c r="D191"/>
    </row>
    <row r="192" spans="3:4" ht="14">
      <c r="C192"/>
      <c r="D192"/>
    </row>
    <row r="193" spans="3:4" ht="14">
      <c r="C193"/>
      <c r="D193"/>
    </row>
    <row r="194" spans="3:4" ht="14">
      <c r="C194"/>
      <c r="D194"/>
    </row>
    <row r="195" spans="3:4" ht="14">
      <c r="C195"/>
      <c r="D195"/>
    </row>
    <row r="196" spans="3:4" ht="14">
      <c r="C196"/>
      <c r="D196"/>
    </row>
    <row r="197" spans="3:4" ht="14">
      <c r="C197"/>
      <c r="D197"/>
    </row>
    <row r="198" spans="3:4" ht="14">
      <c r="C198"/>
      <c r="D198"/>
    </row>
    <row r="199" spans="3:4" ht="14">
      <c r="C199"/>
      <c r="D199"/>
    </row>
    <row r="200" spans="3:4" ht="14">
      <c r="C200"/>
      <c r="D200"/>
    </row>
    <row r="201" spans="3:4" ht="14">
      <c r="C201"/>
      <c r="D201"/>
    </row>
    <row r="202" spans="3:4" ht="14">
      <c r="C202"/>
      <c r="D202"/>
    </row>
    <row r="203" spans="3:4" ht="14">
      <c r="C203"/>
      <c r="D203"/>
    </row>
    <row r="204" spans="3:4" ht="14">
      <c r="C204"/>
      <c r="D204"/>
    </row>
    <row r="205" spans="3:4" ht="14">
      <c r="C205"/>
      <c r="D205"/>
    </row>
    <row r="206" spans="3:4" ht="14">
      <c r="C206"/>
      <c r="D206"/>
    </row>
    <row r="207" spans="3:4" ht="14">
      <c r="C207"/>
      <c r="D207"/>
    </row>
    <row r="208" spans="3:4" ht="14">
      <c r="C208"/>
      <c r="D208"/>
    </row>
    <row r="209" spans="3:4" ht="14">
      <c r="C209"/>
      <c r="D209"/>
    </row>
    <row r="210" spans="3:4" ht="14">
      <c r="C210"/>
      <c r="D210"/>
    </row>
    <row r="211" spans="3:4" ht="14">
      <c r="C211"/>
      <c r="D211"/>
    </row>
    <row r="212" spans="3:4" ht="14">
      <c r="C212"/>
      <c r="D212"/>
    </row>
    <row r="213" spans="3:4" ht="14">
      <c r="C213"/>
      <c r="D213"/>
    </row>
    <row r="214" spans="3:4" ht="14">
      <c r="C214"/>
      <c r="D214"/>
    </row>
    <row r="215" spans="3:4" ht="14">
      <c r="C215"/>
      <c r="D215"/>
    </row>
    <row r="216" spans="3:4" ht="14">
      <c r="C216"/>
      <c r="D216"/>
    </row>
    <row r="217" spans="3:4" ht="14">
      <c r="C217"/>
      <c r="D217"/>
    </row>
    <row r="218" spans="3:4" ht="14">
      <c r="C218"/>
      <c r="D218"/>
    </row>
    <row r="219" spans="3:4" ht="14">
      <c r="C219"/>
      <c r="D219"/>
    </row>
    <row r="220" spans="3:4" ht="14">
      <c r="C220"/>
      <c r="D220"/>
    </row>
    <row r="221" spans="3:4" ht="14">
      <c r="C221"/>
      <c r="D221"/>
    </row>
    <row r="222" spans="3:4" ht="14">
      <c r="C222"/>
      <c r="D222"/>
    </row>
    <row r="223" spans="3:4" ht="14">
      <c r="C223"/>
      <c r="D223"/>
    </row>
    <row r="224" spans="3:4" ht="14">
      <c r="C224"/>
      <c r="D224"/>
    </row>
    <row r="225" spans="3:4" ht="14">
      <c r="C225"/>
      <c r="D225"/>
    </row>
    <row r="226" spans="3:4" ht="14">
      <c r="C226"/>
      <c r="D226"/>
    </row>
    <row r="227" spans="3:4" ht="14">
      <c r="C227"/>
      <c r="D227"/>
    </row>
    <row r="228" spans="3:4" ht="14">
      <c r="C228"/>
      <c r="D228"/>
    </row>
    <row r="229" spans="3:4" ht="14">
      <c r="C229"/>
      <c r="D229"/>
    </row>
    <row r="230" spans="3:4" ht="14">
      <c r="C230"/>
      <c r="D230"/>
    </row>
    <row r="231" spans="3:4" ht="14">
      <c r="C231"/>
      <c r="D231"/>
    </row>
    <row r="232" spans="3:4" ht="14">
      <c r="C232"/>
      <c r="D232"/>
    </row>
    <row r="233" spans="3:4" ht="14">
      <c r="C233"/>
      <c r="D233"/>
    </row>
    <row r="234" spans="3:4" ht="14">
      <c r="C234"/>
      <c r="D234"/>
    </row>
    <row r="235" spans="3:4" ht="14">
      <c r="C235"/>
      <c r="D235"/>
    </row>
    <row r="236" spans="3:4" ht="14">
      <c r="C236"/>
      <c r="D236"/>
    </row>
    <row r="237" spans="3:4" ht="14">
      <c r="C237"/>
      <c r="D237"/>
    </row>
    <row r="238" spans="3:4" ht="14">
      <c r="C238"/>
      <c r="D238"/>
    </row>
    <row r="239" spans="3:4" ht="14">
      <c r="C239"/>
      <c r="D239"/>
    </row>
    <row r="240" spans="3:4" ht="14">
      <c r="C240"/>
      <c r="D240"/>
    </row>
    <row r="241" spans="3:4" ht="14">
      <c r="C241"/>
      <c r="D241"/>
    </row>
    <row r="242" spans="3:4" ht="14">
      <c r="C242"/>
      <c r="D242"/>
    </row>
    <row r="243" spans="3:4" ht="14">
      <c r="C243"/>
      <c r="D243"/>
    </row>
    <row r="244" spans="3:4" ht="14">
      <c r="C244"/>
      <c r="D244"/>
    </row>
    <row r="245" spans="3:4" ht="14">
      <c r="C245"/>
      <c r="D245"/>
    </row>
    <row r="246" spans="3:4" ht="14">
      <c r="C246"/>
      <c r="D246"/>
    </row>
    <row r="247" spans="3:4" ht="14">
      <c r="C247"/>
      <c r="D247"/>
    </row>
    <row r="248" spans="3:4" ht="14">
      <c r="C248"/>
      <c r="D248"/>
    </row>
    <row r="249" spans="3:4" ht="14">
      <c r="C249"/>
      <c r="D249"/>
    </row>
    <row r="250" spans="3:4" ht="14">
      <c r="C250"/>
      <c r="D250"/>
    </row>
    <row r="251" spans="3:4" ht="14">
      <c r="C251"/>
      <c r="D251"/>
    </row>
    <row r="252" spans="3:4" ht="14">
      <c r="C252"/>
      <c r="D252"/>
    </row>
    <row r="253" spans="3:4" ht="14">
      <c r="C253"/>
      <c r="D253"/>
    </row>
    <row r="254" spans="3:4" ht="14">
      <c r="C254"/>
      <c r="D254"/>
    </row>
    <row r="255" spans="3:4" ht="14">
      <c r="C255"/>
      <c r="D255"/>
    </row>
    <row r="256" spans="3:4" ht="14">
      <c r="C256"/>
      <c r="D256"/>
    </row>
    <row r="257" spans="3:4" ht="14">
      <c r="C257"/>
      <c r="D257"/>
    </row>
    <row r="258" spans="3:4" ht="14">
      <c r="C258"/>
      <c r="D258"/>
    </row>
    <row r="259" spans="3:4" ht="14">
      <c r="C259"/>
      <c r="D259"/>
    </row>
    <row r="260" spans="3:4" ht="14">
      <c r="C260"/>
      <c r="D260"/>
    </row>
    <row r="261" spans="3:4" ht="14">
      <c r="C261"/>
      <c r="D261"/>
    </row>
  </sheetData>
  <mergeCells count="11">
    <mergeCell ref="R6:AC6"/>
    <mergeCell ref="AD6:AO6"/>
    <mergeCell ref="A6:A7"/>
    <mergeCell ref="C3:H4"/>
    <mergeCell ref="E6:E7"/>
    <mergeCell ref="F6:Q6"/>
    <mergeCell ref="BZ6:CK6"/>
    <mergeCell ref="CL6:CW6"/>
    <mergeCell ref="AP6:BA6"/>
    <mergeCell ref="BB6:BM6"/>
    <mergeCell ref="BN6:BY6"/>
  </mergeCells>
  <phoneticPr fontId="83" type="noConversion"/>
  <conditionalFormatting sqref="H153">
    <cfRule type="cellIs" dxfId="175" priority="67" operator="notEqual">
      <formula>0</formula>
    </cfRule>
    <cfRule type="cellIs" dxfId="174" priority="68" operator="equal">
      <formula>0</formula>
    </cfRule>
  </conditionalFormatting>
  <conditionalFormatting sqref="S153">
    <cfRule type="cellIs" dxfId="173" priority="65" operator="notEqual">
      <formula>0</formula>
    </cfRule>
    <cfRule type="cellIs" dxfId="172" priority="66" operator="equal">
      <formula>0</formula>
    </cfRule>
  </conditionalFormatting>
  <conditionalFormatting sqref="AD153">
    <cfRule type="cellIs" dxfId="171" priority="63" operator="notEqual">
      <formula>0</formula>
    </cfRule>
    <cfRule type="cellIs" dxfId="170" priority="64" operator="equal">
      <formula>0</formula>
    </cfRule>
  </conditionalFormatting>
  <conditionalFormatting sqref="AO153">
    <cfRule type="cellIs" dxfId="169" priority="61" operator="notEqual">
      <formula>0</formula>
    </cfRule>
    <cfRule type="cellIs" dxfId="168" priority="62" operator="equal">
      <formula>0</formula>
    </cfRule>
  </conditionalFormatting>
  <conditionalFormatting sqref="AZ153">
    <cfRule type="cellIs" dxfId="167" priority="59" operator="notEqual">
      <formula>0</formula>
    </cfRule>
    <cfRule type="cellIs" dxfId="166" priority="60" operator="equal">
      <formula>0</formula>
    </cfRule>
  </conditionalFormatting>
  <conditionalFormatting sqref="BK153">
    <cfRule type="cellIs" dxfId="165" priority="57" operator="notEqual">
      <formula>0</formula>
    </cfRule>
    <cfRule type="cellIs" dxfId="164" priority="58" operator="equal">
      <formula>0</formula>
    </cfRule>
  </conditionalFormatting>
  <conditionalFormatting sqref="S154:AA154">
    <cfRule type="cellIs" dxfId="163" priority="31" operator="notEqual">
      <formula>0</formula>
    </cfRule>
    <cfRule type="cellIs" dxfId="162" priority="32" operator="equal">
      <formula>0</formula>
    </cfRule>
  </conditionalFormatting>
  <conditionalFormatting sqref="BV153">
    <cfRule type="cellIs" dxfId="161" priority="55" operator="notEqual">
      <formula>0</formula>
    </cfRule>
    <cfRule type="cellIs" dxfId="160" priority="56" operator="equal">
      <formula>0</formula>
    </cfRule>
  </conditionalFormatting>
  <conditionalFormatting sqref="CG153">
    <cfRule type="cellIs" dxfId="159" priority="53" operator="notEqual">
      <formula>0</formula>
    </cfRule>
    <cfRule type="cellIs" dxfId="158" priority="54" operator="equal">
      <formula>0</formula>
    </cfRule>
  </conditionalFormatting>
  <conditionalFormatting sqref="F152:CO155">
    <cfRule type="cellIs" dxfId="157" priority="51" operator="notEqual">
      <formula>0</formula>
    </cfRule>
    <cfRule type="cellIs" dxfId="156" priority="52" operator="equal">
      <formula>0</formula>
    </cfRule>
  </conditionalFormatting>
  <conditionalFormatting sqref="S152">
    <cfRule type="cellIs" dxfId="155" priority="49" operator="notEqual">
      <formula>0</formula>
    </cfRule>
    <cfRule type="cellIs" dxfId="154" priority="50" operator="equal">
      <formula>0</formula>
    </cfRule>
  </conditionalFormatting>
  <conditionalFormatting sqref="AD152">
    <cfRule type="cellIs" dxfId="153" priority="47" operator="notEqual">
      <formula>0</formula>
    </cfRule>
    <cfRule type="cellIs" dxfId="152" priority="48" operator="equal">
      <formula>0</formula>
    </cfRule>
  </conditionalFormatting>
  <conditionalFormatting sqref="AO152">
    <cfRule type="cellIs" dxfId="151" priority="45" operator="notEqual">
      <formula>0</formula>
    </cfRule>
    <cfRule type="cellIs" dxfId="150" priority="46" operator="equal">
      <formula>0</formula>
    </cfRule>
  </conditionalFormatting>
  <conditionalFormatting sqref="AZ152">
    <cfRule type="cellIs" dxfId="149" priority="43" operator="notEqual">
      <formula>0</formula>
    </cfRule>
    <cfRule type="cellIs" dxfId="148" priority="44" operator="equal">
      <formula>0</formula>
    </cfRule>
  </conditionalFormatting>
  <conditionalFormatting sqref="BK152">
    <cfRule type="cellIs" dxfId="147" priority="41" operator="notEqual">
      <formula>0</formula>
    </cfRule>
    <cfRule type="cellIs" dxfId="146" priority="42" operator="equal">
      <formula>0</formula>
    </cfRule>
  </conditionalFormatting>
  <conditionalFormatting sqref="BV152">
    <cfRule type="cellIs" dxfId="145" priority="39" operator="notEqual">
      <formula>0</formula>
    </cfRule>
    <cfRule type="cellIs" dxfId="144" priority="40" operator="equal">
      <formula>0</formula>
    </cfRule>
  </conditionalFormatting>
  <conditionalFormatting sqref="CG152">
    <cfRule type="cellIs" dxfId="143" priority="37" operator="notEqual">
      <formula>0</formula>
    </cfRule>
    <cfRule type="cellIs" dxfId="142" priority="38" operator="equal">
      <formula>0</formula>
    </cfRule>
  </conditionalFormatting>
  <conditionalFormatting sqref="H154">
    <cfRule type="cellIs" dxfId="141" priority="35" operator="notEqual">
      <formula>0</formula>
    </cfRule>
    <cfRule type="cellIs" dxfId="140" priority="36" operator="equal">
      <formula>0</formula>
    </cfRule>
  </conditionalFormatting>
  <conditionalFormatting sqref="P154">
    <cfRule type="cellIs" dxfId="139" priority="33" operator="notEqual">
      <formula>0</formula>
    </cfRule>
    <cfRule type="cellIs" dxfId="138" priority="34" operator="equal">
      <formula>0</formula>
    </cfRule>
  </conditionalFormatting>
  <conditionalFormatting sqref="F156:CO157">
    <cfRule type="cellIs" dxfId="137" priority="29" operator="notEqual">
      <formula>0</formula>
    </cfRule>
    <cfRule type="cellIs" dxfId="136" priority="30" operator="equal">
      <formula>0</formula>
    </cfRule>
  </conditionalFormatting>
  <conditionalFormatting sqref="CP152:CW155">
    <cfRule type="cellIs" dxfId="135" priority="27" operator="notEqual">
      <formula>0</formula>
    </cfRule>
    <cfRule type="cellIs" dxfId="134" priority="28" operator="equal">
      <formula>0</formula>
    </cfRule>
  </conditionalFormatting>
  <conditionalFormatting sqref="CP156:CW157">
    <cfRule type="cellIs" dxfId="133" priority="25" operator="notEqual">
      <formula>0</formula>
    </cfRule>
    <cfRule type="cellIs" dxfId="132" priority="26" operator="equal">
      <formula>0</formula>
    </cfRule>
  </conditionalFormatting>
  <conditionalFormatting sqref="CB154">
    <cfRule type="cellIs" dxfId="131" priority="1" operator="notEqual">
      <formula>0</formula>
    </cfRule>
    <cfRule type="cellIs" dxfId="130" priority="2" operator="equal">
      <formula>0</formula>
    </cfRule>
  </conditionalFormatting>
  <conditionalFormatting sqref="T153">
    <cfRule type="cellIs" dxfId="129" priority="23" operator="notEqual">
      <formula>0</formula>
    </cfRule>
    <cfRule type="cellIs" dxfId="128" priority="24" operator="equal">
      <formula>0</formula>
    </cfRule>
  </conditionalFormatting>
  <conditionalFormatting sqref="AF153">
    <cfRule type="cellIs" dxfId="127" priority="21" operator="notEqual">
      <formula>0</formula>
    </cfRule>
    <cfRule type="cellIs" dxfId="126" priority="22" operator="equal">
      <formula>0</formula>
    </cfRule>
  </conditionalFormatting>
  <conditionalFormatting sqref="AR153">
    <cfRule type="cellIs" dxfId="125" priority="19" operator="notEqual">
      <formula>0</formula>
    </cfRule>
    <cfRule type="cellIs" dxfId="124" priority="20" operator="equal">
      <formula>0</formula>
    </cfRule>
  </conditionalFormatting>
  <conditionalFormatting sqref="BD153">
    <cfRule type="cellIs" dxfId="123" priority="17" operator="notEqual">
      <formula>0</formula>
    </cfRule>
    <cfRule type="cellIs" dxfId="122" priority="18" operator="equal">
      <formula>0</formula>
    </cfRule>
  </conditionalFormatting>
  <conditionalFormatting sqref="BP153">
    <cfRule type="cellIs" dxfId="121" priority="15" operator="notEqual">
      <formula>0</formula>
    </cfRule>
    <cfRule type="cellIs" dxfId="120" priority="16" operator="equal">
      <formula>0</formula>
    </cfRule>
  </conditionalFormatting>
  <conditionalFormatting sqref="CB153">
    <cfRule type="cellIs" dxfId="119" priority="13" operator="notEqual">
      <formula>0</formula>
    </cfRule>
    <cfRule type="cellIs" dxfId="118" priority="14" operator="equal">
      <formula>0</formula>
    </cfRule>
  </conditionalFormatting>
  <conditionalFormatting sqref="CN153">
    <cfRule type="cellIs" dxfId="117" priority="11" operator="notEqual">
      <formula>0</formula>
    </cfRule>
    <cfRule type="cellIs" dxfId="116" priority="12" operator="equal">
      <formula>0</formula>
    </cfRule>
  </conditionalFormatting>
  <conditionalFormatting sqref="AF154">
    <cfRule type="cellIs" dxfId="115" priority="9" operator="notEqual">
      <formula>0</formula>
    </cfRule>
    <cfRule type="cellIs" dxfId="114" priority="10" operator="equal">
      <formula>0</formula>
    </cfRule>
  </conditionalFormatting>
  <conditionalFormatting sqref="AR154">
    <cfRule type="cellIs" dxfId="113" priority="7" operator="notEqual">
      <formula>0</formula>
    </cfRule>
    <cfRule type="cellIs" dxfId="112" priority="8" operator="equal">
      <formula>0</formula>
    </cfRule>
  </conditionalFormatting>
  <conditionalFormatting sqref="BD154">
    <cfRule type="cellIs" dxfId="111" priority="5" operator="notEqual">
      <formula>0</formula>
    </cfRule>
    <cfRule type="cellIs" dxfId="110" priority="6" operator="equal">
      <formula>0</formula>
    </cfRule>
  </conditionalFormatting>
  <conditionalFormatting sqref="BP154">
    <cfRule type="cellIs" dxfId="109" priority="3" operator="notEqual">
      <formula>0</formula>
    </cfRule>
    <cfRule type="cellIs" dxfId="108" priority="4" operator="equal">
      <formula>0</formula>
    </cfRule>
  </conditionalFormatting>
  <dataValidations disablePrompts="1" count="1">
    <dataValidation type="list" allowBlank="1" showInputMessage="1" showErrorMessage="1" sqref="E78:E80 E39:E40 E42:E44 E46:E48 E50:E52 E54:E56 E58:E60 E62:E64 E66:E68 E70:E72 E74:E76 E90:E92 E94:E96 E98:E100 E102:E104 E106:E108 E110:E112 E114:E116 E118:E120 E122:E124 E126:E128 E130:E132 E134:E136 E142:E143">
      <formula1>#REF!</formula1>
    </dataValidation>
  </dataValidations>
  <hyperlinks>
    <hyperlink ref="D1" location="TOC!A1" display="Retour à la table des matières"/>
    <hyperlink ref="F1" location="Consignes!A1" display="CONSIGNES"/>
  </hyperlinks>
  <pageMargins left="0.7" right="0.7" top="0.75" bottom="0.75" header="0.3" footer="0.3"/>
  <pageSetup paperSize="9" scale="60" fitToHeight="0" orientation="landscape" horizontalDpi="1200" verticalDpi="120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00B050"/>
  </sheetPr>
  <dimension ref="A1:BX83"/>
  <sheetViews>
    <sheetView showGridLines="0" tabSelected="1" topLeftCell="A2" zoomScale="80" zoomScaleNormal="80" zoomScalePageLayoutView="80" workbookViewId="0">
      <selection activeCell="C31" sqref="C31"/>
    </sheetView>
  </sheetViews>
  <sheetFormatPr baseColWidth="10" defaultColWidth="8.6640625" defaultRowHeight="13" x14ac:dyDescent="0"/>
  <cols>
    <col min="1" max="1" width="5.5" style="38" customWidth="1"/>
    <col min="2" max="2" width="12.6640625" style="38" customWidth="1"/>
    <col min="3" max="3" width="37.5" style="38" bestFit="1" customWidth="1"/>
    <col min="4" max="4" width="37.5" style="38" customWidth="1"/>
    <col min="5" max="13" width="22.6640625" style="38" customWidth="1"/>
    <col min="14" max="14" width="17.33203125" style="38" bestFit="1" customWidth="1"/>
    <col min="15" max="20" width="16.5" style="38" customWidth="1"/>
    <col min="21" max="21" width="19.5" style="38" customWidth="1"/>
    <col min="22" max="29" width="16.5" style="38" customWidth="1"/>
    <col min="30" max="30" width="19" style="38" customWidth="1"/>
    <col min="31" max="38" width="16.5" style="38" customWidth="1"/>
    <col min="39" max="39" width="19.1640625" style="38" customWidth="1"/>
    <col min="40" max="47" width="16.5" style="38" customWidth="1"/>
    <col min="48" max="48" width="19.33203125" style="38" customWidth="1"/>
    <col min="49" max="56" width="16.5" style="38" customWidth="1"/>
    <col min="57" max="57" width="19.1640625" style="38" customWidth="1"/>
    <col min="58" max="76" width="18.5" style="38" customWidth="1"/>
    <col min="77" max="16384" width="8.6640625" style="38"/>
  </cols>
  <sheetData>
    <row r="1" spans="1:76" ht="30.75" customHeight="1">
      <c r="C1" s="113" t="s">
        <v>704</v>
      </c>
      <c r="D1" s="1533" t="s">
        <v>705</v>
      </c>
      <c r="E1" s="1534" t="s">
        <v>706</v>
      </c>
      <c r="N1" s="38" t="e">
        <f>(1+VLOOKUP($A8,#REF!,5,FALSE))*(1-#REF!)</f>
        <v>#REF!</v>
      </c>
      <c r="P1" s="38">
        <f>(1+1%)*(1-0.5%)</f>
        <v>1.00495</v>
      </c>
      <c r="Q1" s="38" t="e">
        <f>P1=N1</f>
        <v>#REF!</v>
      </c>
    </row>
    <row r="2" spans="1:76" ht="14">
      <c r="C2" s="113"/>
      <c r="D2" s="113"/>
      <c r="P2" s="697">
        <f>N8*P1</f>
        <v>0</v>
      </c>
      <c r="Q2" s="38" t="b">
        <f>P2=W8</f>
        <v>1</v>
      </c>
    </row>
    <row r="3" spans="1:76" s="67" customFormat="1">
      <c r="C3" s="2260" t="s">
        <v>808</v>
      </c>
      <c r="D3" s="2260"/>
      <c r="E3" s="2260"/>
      <c r="F3" s="2260"/>
      <c r="G3" s="2260"/>
      <c r="H3" s="2260"/>
      <c r="I3" s="2260"/>
    </row>
    <row r="4" spans="1:76" s="67" customFormat="1">
      <c r="C4" s="2260"/>
      <c r="D4" s="2260"/>
      <c r="E4" s="2260"/>
      <c r="F4" s="2260"/>
      <c r="G4" s="2260"/>
      <c r="H4" s="2260"/>
      <c r="I4" s="2260"/>
    </row>
    <row r="5" spans="1:76" ht="17">
      <c r="C5" s="47"/>
      <c r="D5" s="1026"/>
      <c r="E5" s="47"/>
      <c r="F5" s="1000"/>
      <c r="G5" s="1000"/>
      <c r="H5" s="1000"/>
      <c r="I5" s="47"/>
      <c r="AF5" s="1006"/>
      <c r="AG5" s="1006"/>
      <c r="AH5" s="1006"/>
      <c r="AI5" s="1006"/>
      <c r="AJ5" s="1006"/>
      <c r="AK5" s="1006"/>
      <c r="AL5" s="1006"/>
      <c r="AM5" s="1006"/>
      <c r="AN5" s="1006"/>
      <c r="AO5" s="1006"/>
      <c r="AP5" s="1006"/>
      <c r="AQ5" s="1006"/>
      <c r="AR5" s="1006"/>
      <c r="AS5" s="1006"/>
      <c r="AT5" s="1006"/>
      <c r="AU5" s="1006"/>
      <c r="AV5" s="1006"/>
      <c r="AW5" s="1006"/>
      <c r="AX5" s="1006"/>
      <c r="AY5" s="1006"/>
      <c r="AZ5" s="1006"/>
      <c r="BA5" s="1006"/>
      <c r="BB5" s="1006"/>
      <c r="BC5" s="1006"/>
      <c r="BD5" s="1006"/>
      <c r="BE5" s="1006"/>
      <c r="BF5" s="1006"/>
      <c r="BG5" s="1006"/>
      <c r="BH5" s="1006"/>
      <c r="BI5" s="1006"/>
      <c r="BJ5" s="1006"/>
      <c r="BK5" s="1006"/>
      <c r="BL5" s="1006"/>
      <c r="BM5" s="1006"/>
      <c r="BN5" s="1006"/>
      <c r="BO5" s="1006"/>
      <c r="BP5" s="1006"/>
      <c r="BQ5" s="1006"/>
      <c r="BR5" s="1006"/>
      <c r="BS5" s="1006"/>
      <c r="BT5" s="1006"/>
      <c r="BU5" s="1006"/>
      <c r="BV5" s="1006"/>
      <c r="BW5" s="1006"/>
      <c r="BX5" s="1006"/>
    </row>
    <row r="6" spans="1:76">
      <c r="E6" s="2261" t="s">
        <v>708</v>
      </c>
      <c r="F6" s="2262"/>
      <c r="G6" s="2262"/>
      <c r="H6" s="2262"/>
      <c r="I6" s="2262"/>
      <c r="J6" s="2262"/>
      <c r="K6" s="2262"/>
      <c r="L6" s="2262"/>
      <c r="M6" s="2262"/>
      <c r="N6" s="2263" t="s">
        <v>809</v>
      </c>
      <c r="O6" s="2264"/>
      <c r="P6" s="2264"/>
      <c r="Q6" s="2264"/>
      <c r="R6" s="2264"/>
      <c r="S6" s="2264"/>
      <c r="T6" s="2264"/>
      <c r="U6" s="2264"/>
      <c r="V6" s="2264"/>
      <c r="W6" s="2258" t="s">
        <v>763</v>
      </c>
      <c r="X6" s="2259"/>
      <c r="Y6" s="2259"/>
      <c r="Z6" s="2259"/>
      <c r="AA6" s="2259"/>
      <c r="AB6" s="2259"/>
      <c r="AC6" s="2259"/>
      <c r="AD6" s="2259"/>
      <c r="AE6" s="2259"/>
      <c r="AF6" s="2258" t="s">
        <v>764</v>
      </c>
      <c r="AG6" s="2259"/>
      <c r="AH6" s="2259"/>
      <c r="AI6" s="2259"/>
      <c r="AJ6" s="2259"/>
      <c r="AK6" s="2259"/>
      <c r="AL6" s="2259"/>
      <c r="AM6" s="2259"/>
      <c r="AN6" s="2259"/>
      <c r="AO6" s="2258" t="s">
        <v>765</v>
      </c>
      <c r="AP6" s="2259"/>
      <c r="AQ6" s="2259"/>
      <c r="AR6" s="2259"/>
      <c r="AS6" s="2259"/>
      <c r="AT6" s="2259"/>
      <c r="AU6" s="2259"/>
      <c r="AV6" s="2259"/>
      <c r="AW6" s="2259"/>
      <c r="AX6" s="2258" t="s">
        <v>766</v>
      </c>
      <c r="AY6" s="2259"/>
      <c r="AZ6" s="2259"/>
      <c r="BA6" s="2259"/>
      <c r="BB6" s="2259"/>
      <c r="BC6" s="2259"/>
      <c r="BD6" s="2259"/>
      <c r="BE6" s="2259"/>
      <c r="BF6" s="2259"/>
      <c r="BG6" s="2258" t="s">
        <v>767</v>
      </c>
      <c r="BH6" s="2259"/>
      <c r="BI6" s="2259"/>
      <c r="BJ6" s="2259"/>
      <c r="BK6" s="2259"/>
      <c r="BL6" s="2259"/>
      <c r="BM6" s="2259"/>
      <c r="BN6" s="2259"/>
      <c r="BO6" s="2259"/>
      <c r="BP6" s="2258" t="s">
        <v>768</v>
      </c>
      <c r="BQ6" s="2259"/>
      <c r="BR6" s="2259"/>
      <c r="BS6" s="2259"/>
      <c r="BT6" s="2259"/>
      <c r="BU6" s="2259"/>
      <c r="BV6" s="2259"/>
      <c r="BW6" s="2259"/>
      <c r="BX6" s="2259"/>
    </row>
    <row r="7" spans="1:76" ht="45.75" customHeight="1">
      <c r="A7" s="855" t="s">
        <v>810</v>
      </c>
      <c r="B7" s="855" t="s">
        <v>495</v>
      </c>
      <c r="C7" s="856" t="s">
        <v>115</v>
      </c>
      <c r="D7" s="856"/>
      <c r="E7" s="1048" t="s">
        <v>811</v>
      </c>
      <c r="F7" s="1049" t="s">
        <v>722</v>
      </c>
      <c r="G7" s="1049" t="s">
        <v>723</v>
      </c>
      <c r="H7" s="1049" t="s">
        <v>724</v>
      </c>
      <c r="I7" s="1050" t="s">
        <v>721</v>
      </c>
      <c r="J7" s="1050" t="s">
        <v>725</v>
      </c>
      <c r="K7" s="1049" t="s">
        <v>727</v>
      </c>
      <c r="L7" s="1049" t="s">
        <v>728</v>
      </c>
      <c r="M7" s="1051" t="s">
        <v>726</v>
      </c>
      <c r="N7" s="1048" t="s">
        <v>811</v>
      </c>
      <c r="O7" s="1049" t="s">
        <v>722</v>
      </c>
      <c r="P7" s="1049" t="s">
        <v>723</v>
      </c>
      <c r="Q7" s="1049" t="s">
        <v>724</v>
      </c>
      <c r="R7" s="1050" t="s">
        <v>721</v>
      </c>
      <c r="S7" s="1050" t="s">
        <v>725</v>
      </c>
      <c r="T7" s="1049" t="s">
        <v>727</v>
      </c>
      <c r="U7" s="1049" t="s">
        <v>728</v>
      </c>
      <c r="V7" s="1051" t="s">
        <v>726</v>
      </c>
      <c r="W7" s="1085" t="s">
        <v>811</v>
      </c>
      <c r="X7" s="1086" t="s">
        <v>722</v>
      </c>
      <c r="Y7" s="1086" t="s">
        <v>723</v>
      </c>
      <c r="Z7" s="1086" t="s">
        <v>724</v>
      </c>
      <c r="AA7" s="1087" t="s">
        <v>721</v>
      </c>
      <c r="AB7" s="1087" t="s">
        <v>725</v>
      </c>
      <c r="AC7" s="1086" t="s">
        <v>727</v>
      </c>
      <c r="AD7" s="1086" t="s">
        <v>728</v>
      </c>
      <c r="AE7" s="1088" t="s">
        <v>726</v>
      </c>
      <c r="AF7" s="1085" t="s">
        <v>811</v>
      </c>
      <c r="AG7" s="1104" t="s">
        <v>722</v>
      </c>
      <c r="AH7" s="1086" t="s">
        <v>723</v>
      </c>
      <c r="AI7" s="1086" t="s">
        <v>724</v>
      </c>
      <c r="AJ7" s="1088" t="s">
        <v>721</v>
      </c>
      <c r="AK7" s="1002" t="s">
        <v>725</v>
      </c>
      <c r="AL7" s="1035" t="s">
        <v>727</v>
      </c>
      <c r="AM7" s="1036" t="s">
        <v>728</v>
      </c>
      <c r="AN7" s="1008" t="s">
        <v>726</v>
      </c>
      <c r="AO7" s="1033" t="s">
        <v>811</v>
      </c>
      <c r="AP7" s="1104" t="s">
        <v>722</v>
      </c>
      <c r="AQ7" s="1086" t="s">
        <v>723</v>
      </c>
      <c r="AR7" s="1086" t="s">
        <v>724</v>
      </c>
      <c r="AS7" s="1088" t="s">
        <v>721</v>
      </c>
      <c r="AT7" s="1002" t="s">
        <v>725</v>
      </c>
      <c r="AU7" s="1035" t="s">
        <v>727</v>
      </c>
      <c r="AV7" s="1036" t="s">
        <v>728</v>
      </c>
      <c r="AW7" s="1008" t="s">
        <v>726</v>
      </c>
      <c r="AX7" s="1033" t="s">
        <v>811</v>
      </c>
      <c r="AY7" s="1035" t="s">
        <v>722</v>
      </c>
      <c r="AZ7" s="1036" t="s">
        <v>723</v>
      </c>
      <c r="BA7" s="1036" t="s">
        <v>724</v>
      </c>
      <c r="BB7" s="1008" t="s">
        <v>721</v>
      </c>
      <c r="BC7" s="1002" t="s">
        <v>725</v>
      </c>
      <c r="BD7" s="1035" t="s">
        <v>727</v>
      </c>
      <c r="BE7" s="1036" t="s">
        <v>728</v>
      </c>
      <c r="BF7" s="1008" t="s">
        <v>726</v>
      </c>
      <c r="BG7" s="1033" t="s">
        <v>811</v>
      </c>
      <c r="BH7" s="1035" t="s">
        <v>722</v>
      </c>
      <c r="BI7" s="1036" t="s">
        <v>723</v>
      </c>
      <c r="BJ7" s="1036" t="s">
        <v>724</v>
      </c>
      <c r="BK7" s="1008" t="s">
        <v>721</v>
      </c>
      <c r="BL7" s="1002" t="s">
        <v>725</v>
      </c>
      <c r="BM7" s="1035" t="s">
        <v>727</v>
      </c>
      <c r="BN7" s="1036" t="s">
        <v>728</v>
      </c>
      <c r="BO7" s="1008" t="s">
        <v>726</v>
      </c>
      <c r="BP7" s="1033" t="s">
        <v>811</v>
      </c>
      <c r="BQ7" s="1035" t="s">
        <v>722</v>
      </c>
      <c r="BR7" s="1036" t="s">
        <v>723</v>
      </c>
      <c r="BS7" s="1036" t="s">
        <v>724</v>
      </c>
      <c r="BT7" s="1008" t="s">
        <v>721</v>
      </c>
      <c r="BU7" s="1002" t="s">
        <v>725</v>
      </c>
      <c r="BV7" s="1035" t="s">
        <v>727</v>
      </c>
      <c r="BW7" s="1036" t="s">
        <v>728</v>
      </c>
      <c r="BX7" s="1008" t="s">
        <v>726</v>
      </c>
    </row>
    <row r="8" spans="1:76">
      <c r="A8" s="859">
        <v>1</v>
      </c>
      <c r="B8" s="859"/>
      <c r="C8" s="40">
        <f>VLOOKUP(A8,'T1_CG vs CNG'!$A$10:$C$145,2,FALSE)</f>
        <v>0</v>
      </c>
      <c r="D8" s="40" t="s">
        <v>812</v>
      </c>
      <c r="E8" s="1039"/>
      <c r="F8" s="652"/>
      <c r="G8" s="652"/>
      <c r="H8" s="652"/>
      <c r="I8" s="652"/>
      <c r="J8" s="652"/>
      <c r="K8" s="652"/>
      <c r="L8" s="652"/>
      <c r="M8" s="1037"/>
      <c r="N8" s="1039"/>
      <c r="O8" s="652"/>
      <c r="P8" s="652"/>
      <c r="Q8" s="652"/>
      <c r="R8" s="652"/>
      <c r="S8" s="652"/>
      <c r="T8" s="652"/>
      <c r="U8" s="652"/>
      <c r="V8" s="1037"/>
      <c r="W8" s="1039"/>
      <c r="X8" s="652"/>
      <c r="Y8" s="652"/>
      <c r="Z8" s="652"/>
      <c r="AA8" s="652"/>
      <c r="AB8" s="652"/>
      <c r="AC8" s="652"/>
      <c r="AD8" s="652"/>
      <c r="AE8" s="652"/>
      <c r="AF8" s="1039"/>
      <c r="AG8" s="652"/>
      <c r="AH8" s="652"/>
      <c r="AI8" s="652"/>
      <c r="AJ8" s="652"/>
      <c r="AK8" s="652"/>
      <c r="AL8" s="652"/>
      <c r="AM8" s="652"/>
      <c r="AN8" s="652"/>
      <c r="AO8" s="1039"/>
      <c r="AP8" s="652"/>
      <c r="AQ8" s="652"/>
      <c r="AR8" s="652"/>
      <c r="AS8" s="652"/>
      <c r="AT8" s="652"/>
      <c r="AU8" s="652"/>
      <c r="AV8" s="652"/>
      <c r="AW8" s="652"/>
      <c r="AX8" s="1039"/>
      <c r="AY8" s="652"/>
      <c r="AZ8" s="652"/>
      <c r="BA8" s="652"/>
      <c r="BB8" s="652"/>
      <c r="BC8" s="652"/>
      <c r="BD8" s="652"/>
      <c r="BE8" s="652"/>
      <c r="BF8" s="652"/>
      <c r="BG8" s="1039"/>
      <c r="BH8" s="652"/>
      <c r="BI8" s="652"/>
      <c r="BJ8" s="652"/>
      <c r="BK8" s="652"/>
      <c r="BL8" s="652"/>
      <c r="BM8" s="652"/>
      <c r="BN8" s="652"/>
      <c r="BO8" s="652"/>
      <c r="BP8" s="1039"/>
      <c r="BQ8" s="652"/>
      <c r="BR8" s="652"/>
      <c r="BS8" s="652"/>
      <c r="BT8" s="652"/>
      <c r="BU8" s="652"/>
      <c r="BV8" s="652"/>
      <c r="BW8" s="652"/>
      <c r="BX8" s="652"/>
    </row>
    <row r="9" spans="1:76">
      <c r="A9" s="859">
        <v>2</v>
      </c>
      <c r="B9" s="859"/>
      <c r="C9" s="40" t="s">
        <v>773</v>
      </c>
      <c r="D9" s="40" t="s">
        <v>812</v>
      </c>
      <c r="E9" s="1039"/>
      <c r="F9" s="652"/>
      <c r="G9" s="652"/>
      <c r="H9" s="652"/>
      <c r="I9" s="652"/>
      <c r="J9" s="652"/>
      <c r="K9" s="652"/>
      <c r="L9" s="652"/>
      <c r="M9" s="1037"/>
      <c r="N9" s="1039"/>
      <c r="O9" s="652"/>
      <c r="P9" s="652"/>
      <c r="Q9" s="652"/>
      <c r="R9" s="652"/>
      <c r="S9" s="652"/>
      <c r="T9" s="652"/>
      <c r="U9" s="652"/>
      <c r="V9" s="1037"/>
      <c r="W9" s="1039"/>
      <c r="X9" s="652"/>
      <c r="Y9" s="652"/>
      <c r="Z9" s="652"/>
      <c r="AA9" s="652"/>
      <c r="AB9" s="652"/>
      <c r="AC9" s="652"/>
      <c r="AD9" s="652"/>
      <c r="AE9" s="652"/>
      <c r="AF9" s="1039"/>
      <c r="AG9" s="652"/>
      <c r="AH9" s="652"/>
      <c r="AI9" s="652"/>
      <c r="AJ9" s="652"/>
      <c r="AK9" s="652"/>
      <c r="AL9" s="652"/>
      <c r="AM9" s="652"/>
      <c r="AN9" s="652"/>
      <c r="AO9" s="1039"/>
      <c r="AP9" s="652"/>
      <c r="AQ9" s="652"/>
      <c r="AR9" s="652"/>
      <c r="AS9" s="652"/>
      <c r="AT9" s="652"/>
      <c r="AU9" s="652"/>
      <c r="AV9" s="652"/>
      <c r="AW9" s="652"/>
      <c r="AX9" s="1039"/>
      <c r="AY9" s="652"/>
      <c r="AZ9" s="652"/>
      <c r="BA9" s="652"/>
      <c r="BB9" s="652"/>
      <c r="BC9" s="652"/>
      <c r="BD9" s="652"/>
      <c r="BE9" s="652"/>
      <c r="BF9" s="652"/>
      <c r="BG9" s="1039"/>
      <c r="BH9" s="652"/>
      <c r="BI9" s="652"/>
      <c r="BJ9" s="652"/>
      <c r="BK9" s="652"/>
      <c r="BL9" s="652"/>
      <c r="BM9" s="652"/>
      <c r="BN9" s="652"/>
      <c r="BO9" s="652"/>
      <c r="BP9" s="1039"/>
      <c r="BQ9" s="652"/>
      <c r="BR9" s="652"/>
      <c r="BS9" s="652"/>
      <c r="BT9" s="652"/>
      <c r="BU9" s="652"/>
      <c r="BV9" s="652"/>
      <c r="BW9" s="652"/>
      <c r="BX9" s="652"/>
    </row>
    <row r="10" spans="1:76">
      <c r="A10" s="859">
        <v>3</v>
      </c>
      <c r="B10" s="859"/>
      <c r="C10" s="40" t="s">
        <v>774</v>
      </c>
      <c r="D10" s="40" t="s">
        <v>812</v>
      </c>
      <c r="E10" s="1039"/>
      <c r="F10" s="652"/>
      <c r="G10" s="652"/>
      <c r="H10" s="652"/>
      <c r="I10" s="652"/>
      <c r="J10" s="652"/>
      <c r="K10" s="652"/>
      <c r="L10" s="652"/>
      <c r="M10" s="1037"/>
      <c r="N10" s="1039"/>
      <c r="O10" s="652"/>
      <c r="P10" s="652"/>
      <c r="Q10" s="652"/>
      <c r="R10" s="652"/>
      <c r="S10" s="652"/>
      <c r="T10" s="652"/>
      <c r="U10" s="652"/>
      <c r="V10" s="1037"/>
      <c r="W10" s="1039"/>
      <c r="X10" s="652"/>
      <c r="Y10" s="652"/>
      <c r="Z10" s="652"/>
      <c r="AA10" s="652"/>
      <c r="AB10" s="652"/>
      <c r="AC10" s="652"/>
      <c r="AD10" s="652"/>
      <c r="AE10" s="652"/>
      <c r="AF10" s="1039"/>
      <c r="AG10" s="652"/>
      <c r="AH10" s="652"/>
      <c r="AI10" s="652"/>
      <c r="AJ10" s="652"/>
      <c r="AK10" s="652"/>
      <c r="AL10" s="652"/>
      <c r="AM10" s="652"/>
      <c r="AN10" s="652"/>
      <c r="AO10" s="1039"/>
      <c r="AP10" s="652"/>
      <c r="AQ10" s="652"/>
      <c r="AR10" s="652"/>
      <c r="AS10" s="652"/>
      <c r="AT10" s="652"/>
      <c r="AU10" s="652"/>
      <c r="AV10" s="652"/>
      <c r="AW10" s="652"/>
      <c r="AX10" s="1039"/>
      <c r="AY10" s="652"/>
      <c r="AZ10" s="652"/>
      <c r="BA10" s="652"/>
      <c r="BB10" s="652"/>
      <c r="BC10" s="652"/>
      <c r="BD10" s="652"/>
      <c r="BE10" s="652"/>
      <c r="BF10" s="652"/>
      <c r="BG10" s="1039"/>
      <c r="BH10" s="652"/>
      <c r="BI10" s="652"/>
      <c r="BJ10" s="652"/>
      <c r="BK10" s="652"/>
      <c r="BL10" s="652"/>
      <c r="BM10" s="652"/>
      <c r="BN10" s="652"/>
      <c r="BO10" s="652"/>
      <c r="BP10" s="1039"/>
      <c r="BQ10" s="652"/>
      <c r="BR10" s="652"/>
      <c r="BS10" s="652"/>
      <c r="BT10" s="652"/>
      <c r="BU10" s="652"/>
      <c r="BV10" s="652"/>
      <c r="BW10" s="652"/>
      <c r="BX10" s="652"/>
    </row>
    <row r="11" spans="1:76">
      <c r="A11" s="859">
        <v>4</v>
      </c>
      <c r="B11" s="859"/>
      <c r="C11" s="40" t="s">
        <v>775</v>
      </c>
      <c r="D11" s="40" t="s">
        <v>812</v>
      </c>
      <c r="E11" s="1039"/>
      <c r="F11" s="652"/>
      <c r="G11" s="652"/>
      <c r="H11" s="652"/>
      <c r="I11" s="652"/>
      <c r="J11" s="652"/>
      <c r="K11" s="652"/>
      <c r="L11" s="652"/>
      <c r="M11" s="1037"/>
      <c r="N11" s="1039"/>
      <c r="O11" s="652"/>
      <c r="P11" s="652"/>
      <c r="Q11" s="652"/>
      <c r="R11" s="652"/>
      <c r="S11" s="652"/>
      <c r="T11" s="652"/>
      <c r="U11" s="652"/>
      <c r="V11" s="1037"/>
      <c r="W11" s="1039"/>
      <c r="X11" s="652"/>
      <c r="Y11" s="652"/>
      <c r="Z11" s="652"/>
      <c r="AA11" s="652"/>
      <c r="AB11" s="652"/>
      <c r="AC11" s="652"/>
      <c r="AD11" s="652"/>
      <c r="AE11" s="652"/>
      <c r="AF11" s="1039"/>
      <c r="AG11" s="652"/>
      <c r="AH11" s="652"/>
      <c r="AI11" s="652"/>
      <c r="AJ11" s="652"/>
      <c r="AK11" s="652"/>
      <c r="AL11" s="652"/>
      <c r="AM11" s="652"/>
      <c r="AN11" s="652"/>
      <c r="AO11" s="1039"/>
      <c r="AP11" s="652"/>
      <c r="AQ11" s="652"/>
      <c r="AR11" s="652"/>
      <c r="AS11" s="652"/>
      <c r="AT11" s="652"/>
      <c r="AU11" s="652"/>
      <c r="AV11" s="652"/>
      <c r="AW11" s="652"/>
      <c r="AX11" s="1039"/>
      <c r="AY11" s="652"/>
      <c r="AZ11" s="652"/>
      <c r="BA11" s="652"/>
      <c r="BB11" s="652"/>
      <c r="BC11" s="652"/>
      <c r="BD11" s="652"/>
      <c r="BE11" s="652"/>
      <c r="BF11" s="652"/>
      <c r="BG11" s="1039"/>
      <c r="BH11" s="652"/>
      <c r="BI11" s="652"/>
      <c r="BJ11" s="652"/>
      <c r="BK11" s="652"/>
      <c r="BL11" s="652"/>
      <c r="BM11" s="652"/>
      <c r="BN11" s="652"/>
      <c r="BO11" s="652"/>
      <c r="BP11" s="1039"/>
      <c r="BQ11" s="652"/>
      <c r="BR11" s="652"/>
      <c r="BS11" s="652"/>
      <c r="BT11" s="652"/>
      <c r="BU11" s="652"/>
      <c r="BV11" s="652"/>
      <c r="BW11" s="652"/>
      <c r="BX11" s="652"/>
    </row>
    <row r="12" spans="1:76">
      <c r="A12" s="859">
        <v>5</v>
      </c>
      <c r="B12" s="859"/>
      <c r="C12" s="40" t="s">
        <v>776</v>
      </c>
      <c r="D12" s="40" t="s">
        <v>812</v>
      </c>
      <c r="E12" s="1039"/>
      <c r="F12" s="652"/>
      <c r="G12" s="652"/>
      <c r="H12" s="652"/>
      <c r="I12" s="652"/>
      <c r="J12" s="652"/>
      <c r="K12" s="652"/>
      <c r="L12" s="652"/>
      <c r="M12" s="1037"/>
      <c r="N12" s="1039"/>
      <c r="O12" s="652"/>
      <c r="P12" s="652"/>
      <c r="Q12" s="652"/>
      <c r="R12" s="652"/>
      <c r="S12" s="652"/>
      <c r="T12" s="652"/>
      <c r="U12" s="652"/>
      <c r="V12" s="1037"/>
      <c r="W12" s="1039"/>
      <c r="X12" s="652"/>
      <c r="Y12" s="652"/>
      <c r="Z12" s="652"/>
      <c r="AA12" s="652"/>
      <c r="AB12" s="652"/>
      <c r="AC12" s="652"/>
      <c r="AD12" s="652"/>
      <c r="AE12" s="652"/>
      <c r="AF12" s="1039"/>
      <c r="AG12" s="652"/>
      <c r="AH12" s="652"/>
      <c r="AI12" s="652"/>
      <c r="AJ12" s="652"/>
      <c r="AK12" s="652"/>
      <c r="AL12" s="652"/>
      <c r="AM12" s="652"/>
      <c r="AN12" s="652"/>
      <c r="AO12" s="1039"/>
      <c r="AP12" s="652"/>
      <c r="AQ12" s="652"/>
      <c r="AR12" s="652"/>
      <c r="AS12" s="652"/>
      <c r="AT12" s="652"/>
      <c r="AU12" s="652"/>
      <c r="AV12" s="652"/>
      <c r="AW12" s="652"/>
      <c r="AX12" s="1039"/>
      <c r="AY12" s="652"/>
      <c r="AZ12" s="652"/>
      <c r="BA12" s="652"/>
      <c r="BB12" s="652"/>
      <c r="BC12" s="652"/>
      <c r="BD12" s="652"/>
      <c r="BE12" s="652"/>
      <c r="BF12" s="652"/>
      <c r="BG12" s="1039"/>
      <c r="BH12" s="652"/>
      <c r="BI12" s="652"/>
      <c r="BJ12" s="652"/>
      <c r="BK12" s="652"/>
      <c r="BL12" s="652"/>
      <c r="BM12" s="652"/>
      <c r="BN12" s="652"/>
      <c r="BO12" s="652"/>
      <c r="BP12" s="1039"/>
      <c r="BQ12" s="652"/>
      <c r="BR12" s="652"/>
      <c r="BS12" s="652"/>
      <c r="BT12" s="652"/>
      <c r="BU12" s="652"/>
      <c r="BV12" s="652"/>
      <c r="BW12" s="652"/>
      <c r="BX12" s="652"/>
    </row>
    <row r="13" spans="1:76">
      <c r="A13" s="859">
        <v>6</v>
      </c>
      <c r="B13" s="859"/>
      <c r="C13" s="40" t="s">
        <v>777</v>
      </c>
      <c r="D13" s="40" t="s">
        <v>812</v>
      </c>
      <c r="E13" s="1039"/>
      <c r="F13" s="652"/>
      <c r="G13" s="652"/>
      <c r="H13" s="652"/>
      <c r="I13" s="652"/>
      <c r="J13" s="652"/>
      <c r="K13" s="652"/>
      <c r="L13" s="652"/>
      <c r="M13" s="1037"/>
      <c r="N13" s="1039"/>
      <c r="O13" s="652"/>
      <c r="P13" s="652"/>
      <c r="Q13" s="652"/>
      <c r="R13" s="652"/>
      <c r="S13" s="652"/>
      <c r="T13" s="652"/>
      <c r="U13" s="652"/>
      <c r="V13" s="1037"/>
      <c r="W13" s="1039"/>
      <c r="X13" s="652"/>
      <c r="Y13" s="652"/>
      <c r="Z13" s="652"/>
      <c r="AA13" s="652"/>
      <c r="AB13" s="652"/>
      <c r="AC13" s="652"/>
      <c r="AD13" s="652"/>
      <c r="AE13" s="652"/>
      <c r="AF13" s="1039"/>
      <c r="AG13" s="652"/>
      <c r="AH13" s="652"/>
      <c r="AI13" s="652"/>
      <c r="AJ13" s="652"/>
      <c r="AK13" s="652"/>
      <c r="AL13" s="652"/>
      <c r="AM13" s="652"/>
      <c r="AN13" s="652"/>
      <c r="AO13" s="1039"/>
      <c r="AP13" s="652"/>
      <c r="AQ13" s="652"/>
      <c r="AR13" s="652"/>
      <c r="AS13" s="652"/>
      <c r="AT13" s="652"/>
      <c r="AU13" s="652"/>
      <c r="AV13" s="652"/>
      <c r="AW13" s="652"/>
      <c r="AX13" s="1039"/>
      <c r="AY13" s="652"/>
      <c r="AZ13" s="652"/>
      <c r="BA13" s="652"/>
      <c r="BB13" s="652"/>
      <c r="BC13" s="652"/>
      <c r="BD13" s="652"/>
      <c r="BE13" s="652"/>
      <c r="BF13" s="652"/>
      <c r="BG13" s="1039"/>
      <c r="BH13" s="652"/>
      <c r="BI13" s="652"/>
      <c r="BJ13" s="652"/>
      <c r="BK13" s="652"/>
      <c r="BL13" s="652"/>
      <c r="BM13" s="652"/>
      <c r="BN13" s="652"/>
      <c r="BO13" s="652"/>
      <c r="BP13" s="1039"/>
      <c r="BQ13" s="652"/>
      <c r="BR13" s="652"/>
      <c r="BS13" s="652"/>
      <c r="BT13" s="652"/>
      <c r="BU13" s="652"/>
      <c r="BV13" s="652"/>
      <c r="BW13" s="652"/>
      <c r="BX13" s="652"/>
    </row>
    <row r="14" spans="1:76">
      <c r="A14" s="859">
        <v>7</v>
      </c>
      <c r="B14" s="859"/>
      <c r="C14" s="40" t="s">
        <v>730</v>
      </c>
      <c r="D14" s="40" t="s">
        <v>812</v>
      </c>
      <c r="E14" s="1039"/>
      <c r="F14" s="652"/>
      <c r="G14" s="652"/>
      <c r="H14" s="652"/>
      <c r="I14" s="652"/>
      <c r="J14" s="652"/>
      <c r="K14" s="652"/>
      <c r="L14" s="652"/>
      <c r="M14" s="1037"/>
      <c r="N14" s="1039"/>
      <c r="O14" s="652"/>
      <c r="P14" s="652"/>
      <c r="Q14" s="652"/>
      <c r="R14" s="652"/>
      <c r="S14" s="652"/>
      <c r="T14" s="652"/>
      <c r="U14" s="652"/>
      <c r="V14" s="1037"/>
      <c r="W14" s="1039"/>
      <c r="X14" s="652"/>
      <c r="Y14" s="652"/>
      <c r="Z14" s="652"/>
      <c r="AA14" s="652"/>
      <c r="AB14" s="652"/>
      <c r="AC14" s="652"/>
      <c r="AD14" s="652"/>
      <c r="AE14" s="652"/>
      <c r="AF14" s="1039"/>
      <c r="AG14" s="652"/>
      <c r="AH14" s="652"/>
      <c r="AI14" s="652"/>
      <c r="AJ14" s="652"/>
      <c r="AK14" s="652"/>
      <c r="AL14" s="652"/>
      <c r="AM14" s="652"/>
      <c r="AN14" s="652"/>
      <c r="AO14" s="1039"/>
      <c r="AP14" s="652"/>
      <c r="AQ14" s="652"/>
      <c r="AR14" s="652"/>
      <c r="AS14" s="652"/>
      <c r="AT14" s="652"/>
      <c r="AU14" s="652"/>
      <c r="AV14" s="652"/>
      <c r="AW14" s="652"/>
      <c r="AX14" s="1039"/>
      <c r="AY14" s="652"/>
      <c r="AZ14" s="652"/>
      <c r="BA14" s="652"/>
      <c r="BB14" s="652"/>
      <c r="BC14" s="652"/>
      <c r="BD14" s="652"/>
      <c r="BE14" s="652"/>
      <c r="BF14" s="652"/>
      <c r="BG14" s="1039"/>
      <c r="BH14" s="652"/>
      <c r="BI14" s="652"/>
      <c r="BJ14" s="652"/>
      <c r="BK14" s="652"/>
      <c r="BL14" s="652"/>
      <c r="BM14" s="652"/>
      <c r="BN14" s="652"/>
      <c r="BO14" s="652"/>
      <c r="BP14" s="1039"/>
      <c r="BQ14" s="652"/>
      <c r="BR14" s="652"/>
      <c r="BS14" s="652"/>
      <c r="BT14" s="652"/>
      <c r="BU14" s="652"/>
      <c r="BV14" s="652"/>
      <c r="BW14" s="652"/>
      <c r="BX14" s="652"/>
    </row>
    <row r="15" spans="1:76">
      <c r="A15" s="859">
        <v>8</v>
      </c>
      <c r="B15" s="859"/>
      <c r="C15" s="40" t="s">
        <v>778</v>
      </c>
      <c r="D15" s="40" t="s">
        <v>812</v>
      </c>
      <c r="E15" s="1039"/>
      <c r="F15" s="652"/>
      <c r="G15" s="652"/>
      <c r="H15" s="652"/>
      <c r="I15" s="652"/>
      <c r="J15" s="652"/>
      <c r="K15" s="652"/>
      <c r="L15" s="652"/>
      <c r="M15" s="1037"/>
      <c r="N15" s="1039"/>
      <c r="O15" s="652"/>
      <c r="P15" s="652"/>
      <c r="Q15" s="652"/>
      <c r="R15" s="652"/>
      <c r="S15" s="652"/>
      <c r="T15" s="652"/>
      <c r="U15" s="652"/>
      <c r="V15" s="1037"/>
      <c r="W15" s="1039"/>
      <c r="X15" s="652"/>
      <c r="Y15" s="652"/>
      <c r="Z15" s="652"/>
      <c r="AA15" s="652"/>
      <c r="AB15" s="652"/>
      <c r="AC15" s="652"/>
      <c r="AD15" s="652"/>
      <c r="AE15" s="652"/>
      <c r="AF15" s="1039"/>
      <c r="AG15" s="652"/>
      <c r="AH15" s="652"/>
      <c r="AI15" s="652"/>
      <c r="AJ15" s="652"/>
      <c r="AK15" s="652"/>
      <c r="AL15" s="652"/>
      <c r="AM15" s="652"/>
      <c r="AN15" s="652"/>
      <c r="AO15" s="1039"/>
      <c r="AP15" s="652"/>
      <c r="AQ15" s="652"/>
      <c r="AR15" s="652"/>
      <c r="AS15" s="652"/>
      <c r="AT15" s="652"/>
      <c r="AU15" s="652"/>
      <c r="AV15" s="652"/>
      <c r="AW15" s="652"/>
      <c r="AX15" s="1039"/>
      <c r="AY15" s="652"/>
      <c r="AZ15" s="652"/>
      <c r="BA15" s="652"/>
      <c r="BB15" s="652"/>
      <c r="BC15" s="652"/>
      <c r="BD15" s="652"/>
      <c r="BE15" s="652"/>
      <c r="BF15" s="652"/>
      <c r="BG15" s="1039"/>
      <c r="BH15" s="652"/>
      <c r="BI15" s="652"/>
      <c r="BJ15" s="652"/>
      <c r="BK15" s="652"/>
      <c r="BL15" s="652"/>
      <c r="BM15" s="652"/>
      <c r="BN15" s="652"/>
      <c r="BO15" s="652"/>
      <c r="BP15" s="1039"/>
      <c r="BQ15" s="652"/>
      <c r="BR15" s="652"/>
      <c r="BS15" s="652"/>
      <c r="BT15" s="652"/>
      <c r="BU15" s="652"/>
      <c r="BV15" s="652"/>
      <c r="BW15" s="652"/>
      <c r="BX15" s="652"/>
    </row>
    <row r="16" spans="1:76">
      <c r="A16" s="859">
        <v>9</v>
      </c>
      <c r="B16" s="859"/>
      <c r="C16" s="40" t="s">
        <v>779</v>
      </c>
      <c r="D16" s="40" t="s">
        <v>812</v>
      </c>
      <c r="E16" s="1039"/>
      <c r="F16" s="652"/>
      <c r="G16" s="652"/>
      <c r="H16" s="652"/>
      <c r="I16" s="652"/>
      <c r="J16" s="652"/>
      <c r="K16" s="652"/>
      <c r="L16" s="652"/>
      <c r="M16" s="1037"/>
      <c r="N16" s="1039"/>
      <c r="O16" s="652"/>
      <c r="P16" s="652"/>
      <c r="Q16" s="652"/>
      <c r="R16" s="652"/>
      <c r="S16" s="652"/>
      <c r="T16" s="652"/>
      <c r="U16" s="652"/>
      <c r="V16" s="1037"/>
      <c r="W16" s="1039"/>
      <c r="X16" s="652"/>
      <c r="Y16" s="652"/>
      <c r="Z16" s="652"/>
      <c r="AA16" s="652"/>
      <c r="AB16" s="652"/>
      <c r="AC16" s="652"/>
      <c r="AD16" s="652"/>
      <c r="AE16" s="652"/>
      <c r="AF16" s="1039"/>
      <c r="AG16" s="652"/>
      <c r="AH16" s="652"/>
      <c r="AI16" s="652"/>
      <c r="AJ16" s="652"/>
      <c r="AK16" s="652"/>
      <c r="AL16" s="652"/>
      <c r="AM16" s="652"/>
      <c r="AN16" s="652"/>
      <c r="AO16" s="1039"/>
      <c r="AP16" s="652"/>
      <c r="AQ16" s="652"/>
      <c r="AR16" s="652"/>
      <c r="AS16" s="652"/>
      <c r="AT16" s="652"/>
      <c r="AU16" s="652"/>
      <c r="AV16" s="652"/>
      <c r="AW16" s="652"/>
      <c r="AX16" s="1039"/>
      <c r="AY16" s="652"/>
      <c r="AZ16" s="652"/>
      <c r="BA16" s="652"/>
      <c r="BB16" s="652"/>
      <c r="BC16" s="652"/>
      <c r="BD16" s="652"/>
      <c r="BE16" s="652"/>
      <c r="BF16" s="652"/>
      <c r="BG16" s="1039"/>
      <c r="BH16" s="652"/>
      <c r="BI16" s="652"/>
      <c r="BJ16" s="652"/>
      <c r="BK16" s="652"/>
      <c r="BL16" s="652"/>
      <c r="BM16" s="652"/>
      <c r="BN16" s="652"/>
      <c r="BO16" s="652"/>
      <c r="BP16" s="1039"/>
      <c r="BQ16" s="652"/>
      <c r="BR16" s="652"/>
      <c r="BS16" s="652"/>
      <c r="BT16" s="652"/>
      <c r="BU16" s="652"/>
      <c r="BV16" s="652"/>
      <c r="BW16" s="652"/>
      <c r="BX16" s="652"/>
    </row>
    <row r="17" spans="1:76">
      <c r="A17" s="859">
        <v>10</v>
      </c>
      <c r="B17" s="859"/>
      <c r="C17" s="40" t="s">
        <v>780</v>
      </c>
      <c r="D17" s="40" t="s">
        <v>812</v>
      </c>
      <c r="E17" s="1039"/>
      <c r="F17" s="652"/>
      <c r="G17" s="652"/>
      <c r="H17" s="652"/>
      <c r="I17" s="652"/>
      <c r="J17" s="652"/>
      <c r="K17" s="652"/>
      <c r="L17" s="652"/>
      <c r="M17" s="1037"/>
      <c r="N17" s="1039"/>
      <c r="O17" s="652"/>
      <c r="P17" s="652"/>
      <c r="Q17" s="652"/>
      <c r="R17" s="652"/>
      <c r="S17" s="652"/>
      <c r="T17" s="652"/>
      <c r="U17" s="652"/>
      <c r="V17" s="1037"/>
      <c r="W17" s="1039"/>
      <c r="X17" s="652"/>
      <c r="Y17" s="652"/>
      <c r="Z17" s="652"/>
      <c r="AA17" s="652"/>
      <c r="AB17" s="652"/>
      <c r="AC17" s="652"/>
      <c r="AD17" s="652"/>
      <c r="AE17" s="652"/>
      <c r="AF17" s="1039"/>
      <c r="AG17" s="652"/>
      <c r="AH17" s="652"/>
      <c r="AI17" s="652"/>
      <c r="AJ17" s="652"/>
      <c r="AK17" s="652"/>
      <c r="AL17" s="652"/>
      <c r="AM17" s="652"/>
      <c r="AN17" s="652"/>
      <c r="AO17" s="1039"/>
      <c r="AP17" s="652"/>
      <c r="AQ17" s="652"/>
      <c r="AR17" s="652"/>
      <c r="AS17" s="652"/>
      <c r="AT17" s="652"/>
      <c r="AU17" s="652"/>
      <c r="AV17" s="652"/>
      <c r="AW17" s="652"/>
      <c r="AX17" s="1039"/>
      <c r="AY17" s="652"/>
      <c r="AZ17" s="652"/>
      <c r="BA17" s="652"/>
      <c r="BB17" s="652"/>
      <c r="BC17" s="652"/>
      <c r="BD17" s="652"/>
      <c r="BE17" s="652"/>
      <c r="BF17" s="652"/>
      <c r="BG17" s="1039"/>
      <c r="BH17" s="652"/>
      <c r="BI17" s="652"/>
      <c r="BJ17" s="652"/>
      <c r="BK17" s="652"/>
      <c r="BL17" s="652"/>
      <c r="BM17" s="652"/>
      <c r="BN17" s="652"/>
      <c r="BO17" s="652"/>
      <c r="BP17" s="1039"/>
      <c r="BQ17" s="652"/>
      <c r="BR17" s="652"/>
      <c r="BS17" s="652"/>
      <c r="BT17" s="652"/>
      <c r="BU17" s="652"/>
      <c r="BV17" s="652"/>
      <c r="BW17" s="652"/>
      <c r="BX17" s="652"/>
    </row>
    <row r="18" spans="1:76">
      <c r="A18" s="859">
        <v>11</v>
      </c>
      <c r="B18" s="859"/>
      <c r="C18" s="40" t="s">
        <v>781</v>
      </c>
      <c r="D18" s="40" t="s">
        <v>812</v>
      </c>
      <c r="E18" s="1039"/>
      <c r="F18" s="652"/>
      <c r="G18" s="652"/>
      <c r="H18" s="652"/>
      <c r="I18" s="652"/>
      <c r="J18" s="652"/>
      <c r="K18" s="652"/>
      <c r="L18" s="652"/>
      <c r="M18" s="1037"/>
      <c r="N18" s="1039"/>
      <c r="O18" s="652"/>
      <c r="P18" s="652"/>
      <c r="Q18" s="652"/>
      <c r="R18" s="652"/>
      <c r="S18" s="652"/>
      <c r="T18" s="652"/>
      <c r="U18" s="652"/>
      <c r="V18" s="1037"/>
      <c r="W18" s="1039"/>
      <c r="X18" s="652"/>
      <c r="Y18" s="652"/>
      <c r="Z18" s="652"/>
      <c r="AA18" s="652"/>
      <c r="AB18" s="652"/>
      <c r="AC18" s="652"/>
      <c r="AD18" s="652"/>
      <c r="AE18" s="652"/>
      <c r="AF18" s="1039"/>
      <c r="AG18" s="652"/>
      <c r="AH18" s="652"/>
      <c r="AI18" s="652"/>
      <c r="AJ18" s="652"/>
      <c r="AK18" s="652"/>
      <c r="AL18" s="652"/>
      <c r="AM18" s="652"/>
      <c r="AN18" s="652"/>
      <c r="AO18" s="1039"/>
      <c r="AP18" s="652"/>
      <c r="AQ18" s="652"/>
      <c r="AR18" s="652"/>
      <c r="AS18" s="652"/>
      <c r="AT18" s="652"/>
      <c r="AU18" s="652"/>
      <c r="AV18" s="652"/>
      <c r="AW18" s="652"/>
      <c r="AX18" s="1039"/>
      <c r="AY18" s="652"/>
      <c r="AZ18" s="652"/>
      <c r="BA18" s="652"/>
      <c r="BB18" s="652"/>
      <c r="BC18" s="652"/>
      <c r="BD18" s="652"/>
      <c r="BE18" s="652"/>
      <c r="BF18" s="652"/>
      <c r="BG18" s="1039"/>
      <c r="BH18" s="652"/>
      <c r="BI18" s="652"/>
      <c r="BJ18" s="652"/>
      <c r="BK18" s="652"/>
      <c r="BL18" s="652"/>
      <c r="BM18" s="652"/>
      <c r="BN18" s="652"/>
      <c r="BO18" s="652"/>
      <c r="BP18" s="1039"/>
      <c r="BQ18" s="652"/>
      <c r="BR18" s="652"/>
      <c r="BS18" s="652"/>
      <c r="BT18" s="652"/>
      <c r="BU18" s="652"/>
      <c r="BV18" s="652"/>
      <c r="BW18" s="652"/>
      <c r="BX18" s="652"/>
    </row>
    <row r="19" spans="1:76">
      <c r="A19" s="859">
        <v>12</v>
      </c>
      <c r="B19" s="859"/>
      <c r="C19" s="40" t="s">
        <v>782</v>
      </c>
      <c r="D19" s="40" t="s">
        <v>812</v>
      </c>
      <c r="E19" s="1039"/>
      <c r="F19" s="652"/>
      <c r="G19" s="652"/>
      <c r="H19" s="652"/>
      <c r="I19" s="652"/>
      <c r="J19" s="652"/>
      <c r="K19" s="652"/>
      <c r="L19" s="652"/>
      <c r="M19" s="1037"/>
      <c r="N19" s="1039"/>
      <c r="O19" s="652"/>
      <c r="P19" s="652"/>
      <c r="Q19" s="652"/>
      <c r="R19" s="652"/>
      <c r="S19" s="652"/>
      <c r="T19" s="652"/>
      <c r="U19" s="652"/>
      <c r="V19" s="1037"/>
      <c r="W19" s="1039"/>
      <c r="X19" s="652"/>
      <c r="Y19" s="652"/>
      <c r="Z19" s="652"/>
      <c r="AA19" s="652"/>
      <c r="AB19" s="652"/>
      <c r="AC19" s="652"/>
      <c r="AD19" s="652"/>
      <c r="AE19" s="652"/>
      <c r="AF19" s="1039"/>
      <c r="AG19" s="652"/>
      <c r="AH19" s="652"/>
      <c r="AI19" s="652"/>
      <c r="AJ19" s="652"/>
      <c r="AK19" s="652"/>
      <c r="AL19" s="652"/>
      <c r="AM19" s="652"/>
      <c r="AN19" s="652"/>
      <c r="AO19" s="1039"/>
      <c r="AP19" s="652"/>
      <c r="AQ19" s="652"/>
      <c r="AR19" s="652"/>
      <c r="AS19" s="652"/>
      <c r="AT19" s="652"/>
      <c r="AU19" s="652"/>
      <c r="AV19" s="652"/>
      <c r="AW19" s="652"/>
      <c r="AX19" s="1039"/>
      <c r="AY19" s="652"/>
      <c r="AZ19" s="652"/>
      <c r="BA19" s="652"/>
      <c r="BB19" s="652"/>
      <c r="BC19" s="652"/>
      <c r="BD19" s="652"/>
      <c r="BE19" s="652"/>
      <c r="BF19" s="652"/>
      <c r="BG19" s="1039"/>
      <c r="BH19" s="652"/>
      <c r="BI19" s="652"/>
      <c r="BJ19" s="652"/>
      <c r="BK19" s="652"/>
      <c r="BL19" s="652"/>
      <c r="BM19" s="652"/>
      <c r="BN19" s="652"/>
      <c r="BO19" s="652"/>
      <c r="BP19" s="1039"/>
      <c r="BQ19" s="652"/>
      <c r="BR19" s="652"/>
      <c r="BS19" s="652"/>
      <c r="BT19" s="652"/>
      <c r="BU19" s="652"/>
      <c r="BV19" s="652"/>
      <c r="BW19" s="652"/>
      <c r="BX19" s="652"/>
    </row>
    <row r="20" spans="1:76">
      <c r="A20" s="859">
        <v>13</v>
      </c>
      <c r="B20" s="859"/>
      <c r="C20" s="40">
        <v>0</v>
      </c>
      <c r="D20" s="40" t="s">
        <v>812</v>
      </c>
      <c r="E20" s="1039"/>
      <c r="F20" s="652"/>
      <c r="G20" s="652"/>
      <c r="H20" s="652"/>
      <c r="I20" s="652"/>
      <c r="J20" s="652"/>
      <c r="K20" s="652"/>
      <c r="L20" s="652"/>
      <c r="M20" s="1037"/>
      <c r="N20" s="1039"/>
      <c r="O20" s="652"/>
      <c r="P20" s="652"/>
      <c r="Q20" s="652"/>
      <c r="R20" s="652"/>
      <c r="S20" s="652"/>
      <c r="T20" s="652"/>
      <c r="U20" s="652"/>
      <c r="V20" s="1037"/>
      <c r="W20" s="1039"/>
      <c r="X20" s="652"/>
      <c r="Y20" s="652"/>
      <c r="Z20" s="652"/>
      <c r="AA20" s="652"/>
      <c r="AB20" s="652"/>
      <c r="AC20" s="652"/>
      <c r="AD20" s="652"/>
      <c r="AE20" s="652"/>
      <c r="AF20" s="1039"/>
      <c r="AG20" s="652"/>
      <c r="AH20" s="652"/>
      <c r="AI20" s="652"/>
      <c r="AJ20" s="652"/>
      <c r="AK20" s="652"/>
      <c r="AL20" s="652"/>
      <c r="AM20" s="652"/>
      <c r="AN20" s="652"/>
      <c r="AO20" s="1039"/>
      <c r="AP20" s="652"/>
      <c r="AQ20" s="652"/>
      <c r="AR20" s="652"/>
      <c r="AS20" s="652"/>
      <c r="AT20" s="652"/>
      <c r="AU20" s="652"/>
      <c r="AV20" s="652"/>
      <c r="AW20" s="652"/>
      <c r="AX20" s="1039"/>
      <c r="AY20" s="652"/>
      <c r="AZ20" s="652"/>
      <c r="BA20" s="652"/>
      <c r="BB20" s="652"/>
      <c r="BC20" s="652"/>
      <c r="BD20" s="652"/>
      <c r="BE20" s="652"/>
      <c r="BF20" s="652"/>
      <c r="BG20" s="1039"/>
      <c r="BH20" s="652"/>
      <c r="BI20" s="652"/>
      <c r="BJ20" s="652"/>
      <c r="BK20" s="652"/>
      <c r="BL20" s="652"/>
      <c r="BM20" s="652"/>
      <c r="BN20" s="652"/>
      <c r="BO20" s="652"/>
      <c r="BP20" s="1039"/>
      <c r="BQ20" s="652"/>
      <c r="BR20" s="652"/>
      <c r="BS20" s="652"/>
      <c r="BT20" s="652"/>
      <c r="BU20" s="652"/>
      <c r="BV20" s="652"/>
      <c r="BW20" s="652"/>
      <c r="BX20" s="652"/>
    </row>
    <row r="21" spans="1:76">
      <c r="A21" s="859">
        <v>14</v>
      </c>
      <c r="B21" s="859"/>
      <c r="C21" s="40" t="s">
        <v>783</v>
      </c>
      <c r="D21" s="40" t="s">
        <v>812</v>
      </c>
      <c r="E21" s="1039"/>
      <c r="F21" s="652"/>
      <c r="G21" s="652"/>
      <c r="H21" s="652"/>
      <c r="I21" s="652"/>
      <c r="J21" s="652"/>
      <c r="K21" s="652"/>
      <c r="L21" s="652"/>
      <c r="M21" s="1037"/>
      <c r="N21" s="1039"/>
      <c r="O21" s="652"/>
      <c r="P21" s="652"/>
      <c r="Q21" s="652"/>
      <c r="R21" s="652"/>
      <c r="S21" s="652"/>
      <c r="T21" s="652"/>
      <c r="U21" s="652"/>
      <c r="V21" s="1037"/>
      <c r="W21" s="1039"/>
      <c r="X21" s="652"/>
      <c r="Y21" s="652"/>
      <c r="Z21" s="652"/>
      <c r="AA21" s="652"/>
      <c r="AB21" s="652"/>
      <c r="AC21" s="652"/>
      <c r="AD21" s="652"/>
      <c r="AE21" s="652"/>
      <c r="AF21" s="1039"/>
      <c r="AG21" s="652"/>
      <c r="AH21" s="652"/>
      <c r="AI21" s="652"/>
      <c r="AJ21" s="652"/>
      <c r="AK21" s="652"/>
      <c r="AL21" s="652"/>
      <c r="AM21" s="652"/>
      <c r="AN21" s="652"/>
      <c r="AO21" s="1039"/>
      <c r="AP21" s="652"/>
      <c r="AQ21" s="652"/>
      <c r="AR21" s="652"/>
      <c r="AS21" s="652"/>
      <c r="AT21" s="652"/>
      <c r="AU21" s="652"/>
      <c r="AV21" s="652"/>
      <c r="AW21" s="652"/>
      <c r="AX21" s="1039"/>
      <c r="AY21" s="652"/>
      <c r="AZ21" s="652"/>
      <c r="BA21" s="652"/>
      <c r="BB21" s="652"/>
      <c r="BC21" s="652"/>
      <c r="BD21" s="652"/>
      <c r="BE21" s="652"/>
      <c r="BF21" s="652"/>
      <c r="BG21" s="1039"/>
      <c r="BH21" s="652"/>
      <c r="BI21" s="652"/>
      <c r="BJ21" s="652"/>
      <c r="BK21" s="652"/>
      <c r="BL21" s="652"/>
      <c r="BM21" s="652"/>
      <c r="BN21" s="652"/>
      <c r="BO21" s="652"/>
      <c r="BP21" s="1039"/>
      <c r="BQ21" s="652"/>
      <c r="BR21" s="652"/>
      <c r="BS21" s="652"/>
      <c r="BT21" s="652"/>
      <c r="BU21" s="652"/>
      <c r="BV21" s="652"/>
      <c r="BW21" s="652"/>
      <c r="BX21" s="652"/>
    </row>
    <row r="22" spans="1:76">
      <c r="A22" s="859">
        <v>15</v>
      </c>
      <c r="B22" s="859"/>
      <c r="C22" s="40" t="s">
        <v>784</v>
      </c>
      <c r="D22" s="40" t="s">
        <v>812</v>
      </c>
      <c r="E22" s="1039"/>
      <c r="F22" s="652"/>
      <c r="G22" s="652"/>
      <c r="H22" s="652"/>
      <c r="I22" s="652"/>
      <c r="J22" s="652"/>
      <c r="K22" s="652"/>
      <c r="L22" s="652"/>
      <c r="M22" s="1037"/>
      <c r="N22" s="1039"/>
      <c r="O22" s="652"/>
      <c r="P22" s="652"/>
      <c r="Q22" s="652"/>
      <c r="R22" s="652"/>
      <c r="S22" s="652"/>
      <c r="T22" s="652"/>
      <c r="U22" s="652"/>
      <c r="V22" s="1037"/>
      <c r="W22" s="1039"/>
      <c r="X22" s="652"/>
      <c r="Y22" s="652"/>
      <c r="Z22" s="652"/>
      <c r="AA22" s="652"/>
      <c r="AB22" s="652"/>
      <c r="AC22" s="652"/>
      <c r="AD22" s="652"/>
      <c r="AE22" s="652"/>
      <c r="AF22" s="1039"/>
      <c r="AG22" s="652"/>
      <c r="AH22" s="652"/>
      <c r="AI22" s="652"/>
      <c r="AJ22" s="652"/>
      <c r="AK22" s="652"/>
      <c r="AL22" s="652"/>
      <c r="AM22" s="652"/>
      <c r="AN22" s="652"/>
      <c r="AO22" s="1039"/>
      <c r="AP22" s="652"/>
      <c r="AQ22" s="652"/>
      <c r="AR22" s="652"/>
      <c r="AS22" s="652"/>
      <c r="AT22" s="652"/>
      <c r="AU22" s="652"/>
      <c r="AV22" s="652"/>
      <c r="AW22" s="652"/>
      <c r="AX22" s="1039"/>
      <c r="AY22" s="652"/>
      <c r="AZ22" s="652"/>
      <c r="BA22" s="652"/>
      <c r="BB22" s="652"/>
      <c r="BC22" s="652"/>
      <c r="BD22" s="652"/>
      <c r="BE22" s="652"/>
      <c r="BF22" s="652"/>
      <c r="BG22" s="1039"/>
      <c r="BH22" s="652"/>
      <c r="BI22" s="652"/>
      <c r="BJ22" s="652"/>
      <c r="BK22" s="652"/>
      <c r="BL22" s="652"/>
      <c r="BM22" s="652"/>
      <c r="BN22" s="652"/>
      <c r="BO22" s="652"/>
      <c r="BP22" s="1039"/>
      <c r="BQ22" s="652"/>
      <c r="BR22" s="652"/>
      <c r="BS22" s="652"/>
      <c r="BT22" s="652"/>
      <c r="BU22" s="652"/>
      <c r="BV22" s="652"/>
      <c r="BW22" s="652"/>
      <c r="BX22" s="652"/>
    </row>
    <row r="23" spans="1:76">
      <c r="A23" s="859">
        <v>16</v>
      </c>
      <c r="B23" s="859"/>
      <c r="C23" s="40" t="s">
        <v>785</v>
      </c>
      <c r="D23" s="40" t="s">
        <v>812</v>
      </c>
      <c r="E23" s="1039"/>
      <c r="F23" s="652"/>
      <c r="G23" s="652"/>
      <c r="H23" s="652"/>
      <c r="I23" s="652"/>
      <c r="J23" s="652"/>
      <c r="K23" s="652"/>
      <c r="L23" s="652"/>
      <c r="M23" s="1037"/>
      <c r="N23" s="1039"/>
      <c r="O23" s="652"/>
      <c r="P23" s="652"/>
      <c r="Q23" s="652"/>
      <c r="R23" s="652"/>
      <c r="S23" s="652"/>
      <c r="T23" s="652"/>
      <c r="U23" s="652"/>
      <c r="V23" s="1037"/>
      <c r="W23" s="1039"/>
      <c r="X23" s="652"/>
      <c r="Y23" s="652"/>
      <c r="Z23" s="652"/>
      <c r="AA23" s="652"/>
      <c r="AB23" s="652"/>
      <c r="AC23" s="652"/>
      <c r="AD23" s="652"/>
      <c r="AE23" s="652"/>
      <c r="AF23" s="1039"/>
      <c r="AG23" s="652"/>
      <c r="AH23" s="652"/>
      <c r="AI23" s="652"/>
      <c r="AJ23" s="652"/>
      <c r="AK23" s="652"/>
      <c r="AL23" s="652"/>
      <c r="AM23" s="652"/>
      <c r="AN23" s="652"/>
      <c r="AO23" s="1039"/>
      <c r="AP23" s="652"/>
      <c r="AQ23" s="652"/>
      <c r="AR23" s="652"/>
      <c r="AS23" s="652"/>
      <c r="AT23" s="652"/>
      <c r="AU23" s="652"/>
      <c r="AV23" s="652"/>
      <c r="AW23" s="652"/>
      <c r="AX23" s="1039"/>
      <c r="AY23" s="652"/>
      <c r="AZ23" s="652"/>
      <c r="BA23" s="652"/>
      <c r="BB23" s="652"/>
      <c r="BC23" s="652"/>
      <c r="BD23" s="652"/>
      <c r="BE23" s="652"/>
      <c r="BF23" s="652"/>
      <c r="BG23" s="1039"/>
      <c r="BH23" s="652"/>
      <c r="BI23" s="652"/>
      <c r="BJ23" s="652"/>
      <c r="BK23" s="652"/>
      <c r="BL23" s="652"/>
      <c r="BM23" s="652"/>
      <c r="BN23" s="652"/>
      <c r="BO23" s="652"/>
      <c r="BP23" s="1039"/>
      <c r="BQ23" s="652"/>
      <c r="BR23" s="652"/>
      <c r="BS23" s="652"/>
      <c r="BT23" s="652"/>
      <c r="BU23" s="652"/>
      <c r="BV23" s="652"/>
      <c r="BW23" s="652"/>
      <c r="BX23" s="652"/>
    </row>
    <row r="24" spans="1:76">
      <c r="A24" s="859">
        <v>17</v>
      </c>
      <c r="B24" s="859"/>
      <c r="C24" s="40" t="s">
        <v>786</v>
      </c>
      <c r="D24" s="40" t="s">
        <v>812</v>
      </c>
      <c r="E24" s="1039"/>
      <c r="F24" s="652"/>
      <c r="G24" s="652"/>
      <c r="H24" s="652"/>
      <c r="I24" s="652"/>
      <c r="J24" s="652"/>
      <c r="K24" s="652"/>
      <c r="L24" s="652"/>
      <c r="M24" s="1037"/>
      <c r="N24" s="1039"/>
      <c r="O24" s="652"/>
      <c r="P24" s="652"/>
      <c r="Q24" s="652"/>
      <c r="R24" s="652"/>
      <c r="S24" s="652"/>
      <c r="T24" s="652"/>
      <c r="U24" s="652"/>
      <c r="V24" s="1037"/>
      <c r="W24" s="1039"/>
      <c r="X24" s="652"/>
      <c r="Y24" s="652"/>
      <c r="Z24" s="652"/>
      <c r="AA24" s="652"/>
      <c r="AB24" s="652"/>
      <c r="AC24" s="652"/>
      <c r="AD24" s="652"/>
      <c r="AE24" s="652"/>
      <c r="AF24" s="1039"/>
      <c r="AG24" s="652"/>
      <c r="AH24" s="652"/>
      <c r="AI24" s="652"/>
      <c r="AJ24" s="652"/>
      <c r="AK24" s="652"/>
      <c r="AL24" s="652"/>
      <c r="AM24" s="652"/>
      <c r="AN24" s="652"/>
      <c r="AO24" s="1039"/>
      <c r="AP24" s="652"/>
      <c r="AQ24" s="652"/>
      <c r="AR24" s="652"/>
      <c r="AS24" s="652"/>
      <c r="AT24" s="652"/>
      <c r="AU24" s="652"/>
      <c r="AV24" s="652"/>
      <c r="AW24" s="652"/>
      <c r="AX24" s="1039"/>
      <c r="AY24" s="652"/>
      <c r="AZ24" s="652"/>
      <c r="BA24" s="652"/>
      <c r="BB24" s="652"/>
      <c r="BC24" s="652"/>
      <c r="BD24" s="652"/>
      <c r="BE24" s="652"/>
      <c r="BF24" s="652"/>
      <c r="BG24" s="1039"/>
      <c r="BH24" s="652"/>
      <c r="BI24" s="652"/>
      <c r="BJ24" s="652"/>
      <c r="BK24" s="652"/>
      <c r="BL24" s="652"/>
      <c r="BM24" s="652"/>
      <c r="BN24" s="652"/>
      <c r="BO24" s="652"/>
      <c r="BP24" s="1039"/>
      <c r="BQ24" s="652"/>
      <c r="BR24" s="652"/>
      <c r="BS24" s="652"/>
      <c r="BT24" s="652"/>
      <c r="BU24" s="652"/>
      <c r="BV24" s="652"/>
      <c r="BW24" s="652"/>
      <c r="BX24" s="652"/>
    </row>
    <row r="25" spans="1:76">
      <c r="A25" s="1528">
        <v>18</v>
      </c>
      <c r="B25" s="1528"/>
      <c r="C25" s="1530" t="s">
        <v>787</v>
      </c>
      <c r="D25" s="1530" t="s">
        <v>812</v>
      </c>
      <c r="E25" s="1525"/>
      <c r="F25" s="1526"/>
      <c r="G25" s="1526"/>
      <c r="H25" s="1526"/>
      <c r="I25" s="1526"/>
      <c r="J25" s="1526"/>
      <c r="K25" s="1526"/>
      <c r="L25" s="1526"/>
      <c r="M25" s="1527"/>
      <c r="N25" s="1525"/>
      <c r="O25" s="1526"/>
      <c r="P25" s="1526"/>
      <c r="Q25" s="1526"/>
      <c r="R25" s="1526"/>
      <c r="S25" s="1526"/>
      <c r="T25" s="1526"/>
      <c r="U25" s="1526"/>
      <c r="V25" s="1527"/>
      <c r="W25" s="1525"/>
      <c r="X25" s="1526"/>
      <c r="Y25" s="1526"/>
      <c r="Z25" s="1526"/>
      <c r="AA25" s="1526"/>
      <c r="AB25" s="1526"/>
      <c r="AC25" s="1526"/>
      <c r="AD25" s="1526"/>
      <c r="AE25" s="1526"/>
      <c r="AF25" s="1525"/>
      <c r="AG25" s="1526"/>
      <c r="AH25" s="1526"/>
      <c r="AI25" s="1526"/>
      <c r="AJ25" s="1526"/>
      <c r="AK25" s="1526"/>
      <c r="AL25" s="1526"/>
      <c r="AM25" s="1526"/>
      <c r="AN25" s="1526"/>
      <c r="AO25" s="1525"/>
      <c r="AP25" s="1526"/>
      <c r="AQ25" s="1526"/>
      <c r="AR25" s="1526"/>
      <c r="AS25" s="1526"/>
      <c r="AT25" s="1526"/>
      <c r="AU25" s="1526"/>
      <c r="AV25" s="1526"/>
      <c r="AW25" s="1526"/>
      <c r="AX25" s="1525"/>
      <c r="AY25" s="1526"/>
      <c r="AZ25" s="1526"/>
      <c r="BA25" s="1526"/>
      <c r="BB25" s="1526"/>
      <c r="BC25" s="1526"/>
      <c r="BD25" s="1526"/>
      <c r="BE25" s="1526"/>
      <c r="BF25" s="1526"/>
      <c r="BG25" s="1525"/>
      <c r="BH25" s="1526"/>
      <c r="BI25" s="1526"/>
      <c r="BJ25" s="1526"/>
      <c r="BK25" s="1526"/>
      <c r="BL25" s="1526"/>
      <c r="BM25" s="1526"/>
      <c r="BN25" s="1526"/>
      <c r="BO25" s="1526"/>
      <c r="BP25" s="1525"/>
      <c r="BQ25" s="1526"/>
      <c r="BR25" s="1526"/>
      <c r="BS25" s="1526"/>
      <c r="BT25" s="1526"/>
      <c r="BU25" s="1526"/>
      <c r="BV25" s="1526"/>
      <c r="BW25" s="1526"/>
      <c r="BX25" s="1526"/>
    </row>
    <row r="26" spans="1:76">
      <c r="A26" s="1528">
        <v>19</v>
      </c>
      <c r="B26" s="1528"/>
      <c r="C26" s="1530" t="s">
        <v>788</v>
      </c>
      <c r="D26" s="1530" t="s">
        <v>812</v>
      </c>
      <c r="E26" s="1525"/>
      <c r="F26" s="1526"/>
      <c r="G26" s="1526"/>
      <c r="H26" s="1526"/>
      <c r="I26" s="1526"/>
      <c r="J26" s="1526"/>
      <c r="K26" s="1526"/>
      <c r="L26" s="1526"/>
      <c r="M26" s="1527"/>
      <c r="N26" s="1525"/>
      <c r="O26" s="1526"/>
      <c r="P26" s="1526"/>
      <c r="Q26" s="1526"/>
      <c r="R26" s="1526"/>
      <c r="S26" s="1526"/>
      <c r="T26" s="1526"/>
      <c r="U26" s="1526"/>
      <c r="V26" s="1527"/>
      <c r="W26" s="1525"/>
      <c r="X26" s="1526"/>
      <c r="Y26" s="1526"/>
      <c r="Z26" s="1526"/>
      <c r="AA26" s="1526"/>
      <c r="AB26" s="1526"/>
      <c r="AC26" s="1526"/>
      <c r="AD26" s="1526"/>
      <c r="AE26" s="1526"/>
      <c r="AF26" s="1525"/>
      <c r="AG26" s="1526"/>
      <c r="AH26" s="1526"/>
      <c r="AI26" s="1526"/>
      <c r="AJ26" s="1526"/>
      <c r="AK26" s="1526"/>
      <c r="AL26" s="1526"/>
      <c r="AM26" s="1526"/>
      <c r="AN26" s="1526"/>
      <c r="AO26" s="1525"/>
      <c r="AP26" s="1526"/>
      <c r="AQ26" s="1526"/>
      <c r="AR26" s="1526"/>
      <c r="AS26" s="1526"/>
      <c r="AT26" s="1526"/>
      <c r="AU26" s="1526"/>
      <c r="AV26" s="1526"/>
      <c r="AW26" s="1526"/>
      <c r="AX26" s="1525"/>
      <c r="AY26" s="1526"/>
      <c r="AZ26" s="1526"/>
      <c r="BA26" s="1526"/>
      <c r="BB26" s="1526"/>
      <c r="BC26" s="1526"/>
      <c r="BD26" s="1526"/>
      <c r="BE26" s="1526"/>
      <c r="BF26" s="1526"/>
      <c r="BG26" s="1525"/>
      <c r="BH26" s="1526"/>
      <c r="BI26" s="1526"/>
      <c r="BJ26" s="1526"/>
      <c r="BK26" s="1526"/>
      <c r="BL26" s="1526"/>
      <c r="BM26" s="1526"/>
      <c r="BN26" s="1526"/>
      <c r="BO26" s="1526"/>
      <c r="BP26" s="1525"/>
      <c r="BQ26" s="1526"/>
      <c r="BR26" s="1526"/>
      <c r="BS26" s="1526"/>
      <c r="BT26" s="1526"/>
      <c r="BU26" s="1526"/>
      <c r="BV26" s="1526"/>
      <c r="BW26" s="1526"/>
      <c r="BX26" s="1526"/>
    </row>
    <row r="27" spans="1:76">
      <c r="A27" s="1528">
        <v>20</v>
      </c>
      <c r="B27" s="1528"/>
      <c r="C27" s="1530" t="s">
        <v>789</v>
      </c>
      <c r="D27" s="1530" t="s">
        <v>812</v>
      </c>
      <c r="E27" s="1525"/>
      <c r="F27" s="1526"/>
      <c r="G27" s="1526"/>
      <c r="H27" s="1526"/>
      <c r="I27" s="1526"/>
      <c r="J27" s="1526"/>
      <c r="K27" s="1526"/>
      <c r="L27" s="1526"/>
      <c r="M27" s="1527"/>
      <c r="N27" s="1525"/>
      <c r="O27" s="1526"/>
      <c r="P27" s="1526"/>
      <c r="Q27" s="1526"/>
      <c r="R27" s="1526"/>
      <c r="S27" s="1526"/>
      <c r="T27" s="1526"/>
      <c r="U27" s="1526"/>
      <c r="V27" s="1527"/>
      <c r="W27" s="1525"/>
      <c r="X27" s="1526"/>
      <c r="Y27" s="1526"/>
      <c r="Z27" s="1526"/>
      <c r="AA27" s="1526"/>
      <c r="AB27" s="1526"/>
      <c r="AC27" s="1526"/>
      <c r="AD27" s="1526"/>
      <c r="AE27" s="1526"/>
      <c r="AF27" s="1525"/>
      <c r="AG27" s="1526"/>
      <c r="AH27" s="1526"/>
      <c r="AI27" s="1526"/>
      <c r="AJ27" s="1526"/>
      <c r="AK27" s="1526"/>
      <c r="AL27" s="1526"/>
      <c r="AM27" s="1526"/>
      <c r="AN27" s="1526"/>
      <c r="AO27" s="1525"/>
      <c r="AP27" s="1526"/>
      <c r="AQ27" s="1526"/>
      <c r="AR27" s="1526"/>
      <c r="AS27" s="1526"/>
      <c r="AT27" s="1526"/>
      <c r="AU27" s="1526"/>
      <c r="AV27" s="1526"/>
      <c r="AW27" s="1526"/>
      <c r="AX27" s="1525"/>
      <c r="AY27" s="1526"/>
      <c r="AZ27" s="1526"/>
      <c r="BA27" s="1526"/>
      <c r="BB27" s="1526"/>
      <c r="BC27" s="1526"/>
      <c r="BD27" s="1526"/>
      <c r="BE27" s="1526"/>
      <c r="BF27" s="1526"/>
      <c r="BG27" s="1525"/>
      <c r="BH27" s="1526"/>
      <c r="BI27" s="1526"/>
      <c r="BJ27" s="1526"/>
      <c r="BK27" s="1526"/>
      <c r="BL27" s="1526"/>
      <c r="BM27" s="1526"/>
      <c r="BN27" s="1526"/>
      <c r="BO27" s="1526"/>
      <c r="BP27" s="1525"/>
      <c r="BQ27" s="1526"/>
      <c r="BR27" s="1526"/>
      <c r="BS27" s="1526"/>
      <c r="BT27" s="1526"/>
      <c r="BU27" s="1526"/>
      <c r="BV27" s="1526"/>
      <c r="BW27" s="1526"/>
      <c r="BX27" s="1526"/>
    </row>
    <row r="28" spans="1:76">
      <c r="A28" s="859">
        <v>21</v>
      </c>
      <c r="B28" s="859"/>
      <c r="C28" s="40" t="s">
        <v>546</v>
      </c>
      <c r="D28" s="40" t="s">
        <v>812</v>
      </c>
      <c r="E28" s="1039"/>
      <c r="F28" s="652"/>
      <c r="G28" s="652"/>
      <c r="H28" s="652"/>
      <c r="I28" s="652"/>
      <c r="J28" s="652"/>
      <c r="K28" s="652"/>
      <c r="L28" s="652"/>
      <c r="M28" s="1037"/>
      <c r="N28" s="1039"/>
      <c r="O28" s="652"/>
      <c r="P28" s="652"/>
      <c r="Q28" s="652"/>
      <c r="R28" s="652"/>
      <c r="S28" s="652"/>
      <c r="T28" s="652"/>
      <c r="U28" s="652"/>
      <c r="V28" s="1037"/>
      <c r="W28" s="1039"/>
      <c r="X28" s="652"/>
      <c r="Y28" s="652"/>
      <c r="Z28" s="652"/>
      <c r="AA28" s="652"/>
      <c r="AB28" s="652"/>
      <c r="AC28" s="652"/>
      <c r="AD28" s="652"/>
      <c r="AE28" s="652"/>
      <c r="AF28" s="1039"/>
      <c r="AG28" s="652"/>
      <c r="AH28" s="652"/>
      <c r="AI28" s="652"/>
      <c r="AJ28" s="652"/>
      <c r="AK28" s="652"/>
      <c r="AL28" s="652"/>
      <c r="AM28" s="652"/>
      <c r="AN28" s="652"/>
      <c r="AO28" s="1039"/>
      <c r="AP28" s="652"/>
      <c r="AQ28" s="652"/>
      <c r="AR28" s="652"/>
      <c r="AS28" s="652"/>
      <c r="AT28" s="652"/>
      <c r="AU28" s="652"/>
      <c r="AV28" s="652"/>
      <c r="AW28" s="652"/>
      <c r="AX28" s="1039"/>
      <c r="AY28" s="652"/>
      <c r="AZ28" s="652"/>
      <c r="BA28" s="652"/>
      <c r="BB28" s="652"/>
      <c r="BC28" s="652"/>
      <c r="BD28" s="652"/>
      <c r="BE28" s="652"/>
      <c r="BF28" s="652"/>
      <c r="BG28" s="1039"/>
      <c r="BH28" s="652"/>
      <c r="BI28" s="652"/>
      <c r="BJ28" s="652"/>
      <c r="BK28" s="652"/>
      <c r="BL28" s="652"/>
      <c r="BM28" s="652"/>
      <c r="BN28" s="652"/>
      <c r="BO28" s="652"/>
      <c r="BP28" s="1039"/>
      <c r="BQ28" s="652"/>
      <c r="BR28" s="652"/>
      <c r="BS28" s="652"/>
      <c r="BT28" s="652"/>
      <c r="BU28" s="652"/>
      <c r="BV28" s="652"/>
      <c r="BW28" s="652"/>
      <c r="BX28" s="652"/>
    </row>
    <row r="29" spans="1:76">
      <c r="A29" s="859">
        <v>22</v>
      </c>
      <c r="B29" s="859"/>
      <c r="C29" s="40" t="s">
        <v>790</v>
      </c>
      <c r="D29" s="40" t="s">
        <v>812</v>
      </c>
      <c r="E29" s="1039"/>
      <c r="F29" s="652"/>
      <c r="G29" s="652"/>
      <c r="H29" s="652"/>
      <c r="I29" s="652"/>
      <c r="J29" s="652"/>
      <c r="K29" s="652"/>
      <c r="L29" s="652"/>
      <c r="M29" s="1037"/>
      <c r="N29" s="1039"/>
      <c r="O29" s="652"/>
      <c r="P29" s="652"/>
      <c r="Q29" s="652"/>
      <c r="R29" s="652"/>
      <c r="S29" s="652"/>
      <c r="T29" s="652"/>
      <c r="U29" s="652"/>
      <c r="V29" s="1037"/>
      <c r="W29" s="1039"/>
      <c r="X29" s="652"/>
      <c r="Y29" s="652"/>
      <c r="Z29" s="652"/>
      <c r="AA29" s="652"/>
      <c r="AB29" s="652"/>
      <c r="AC29" s="652"/>
      <c r="AD29" s="652"/>
      <c r="AE29" s="652"/>
      <c r="AF29" s="1039"/>
      <c r="AG29" s="652"/>
      <c r="AH29" s="652"/>
      <c r="AI29" s="652"/>
      <c r="AJ29" s="652"/>
      <c r="AK29" s="652"/>
      <c r="AL29" s="652"/>
      <c r="AM29" s="652"/>
      <c r="AN29" s="652"/>
      <c r="AO29" s="1039"/>
      <c r="AP29" s="652"/>
      <c r="AQ29" s="652"/>
      <c r="AR29" s="652"/>
      <c r="AS29" s="652"/>
      <c r="AT29" s="652"/>
      <c r="AU29" s="652"/>
      <c r="AV29" s="652"/>
      <c r="AW29" s="652"/>
      <c r="AX29" s="1039"/>
      <c r="AY29" s="652"/>
      <c r="AZ29" s="652"/>
      <c r="BA29" s="652"/>
      <c r="BB29" s="652"/>
      <c r="BC29" s="652"/>
      <c r="BD29" s="652"/>
      <c r="BE29" s="652"/>
      <c r="BF29" s="652"/>
      <c r="BG29" s="1039"/>
      <c r="BH29" s="652"/>
      <c r="BI29" s="652"/>
      <c r="BJ29" s="652"/>
      <c r="BK29" s="652"/>
      <c r="BL29" s="652"/>
      <c r="BM29" s="652"/>
      <c r="BN29" s="652"/>
      <c r="BO29" s="652"/>
      <c r="BP29" s="1039"/>
      <c r="BQ29" s="652"/>
      <c r="BR29" s="652"/>
      <c r="BS29" s="652"/>
      <c r="BT29" s="652"/>
      <c r="BU29" s="652"/>
      <c r="BV29" s="652"/>
      <c r="BW29" s="652"/>
      <c r="BX29" s="652"/>
    </row>
    <row r="30" spans="1:76">
      <c r="A30" s="859">
        <v>23</v>
      </c>
      <c r="B30" s="859"/>
      <c r="C30" s="40" t="s">
        <v>791</v>
      </c>
      <c r="D30" s="40" t="s">
        <v>812</v>
      </c>
      <c r="E30" s="1039"/>
      <c r="F30" s="652"/>
      <c r="G30" s="652"/>
      <c r="H30" s="652"/>
      <c r="I30" s="652"/>
      <c r="J30" s="652"/>
      <c r="K30" s="652"/>
      <c r="L30" s="652"/>
      <c r="M30" s="1037"/>
      <c r="N30" s="1039"/>
      <c r="O30" s="652"/>
      <c r="P30" s="652"/>
      <c r="Q30" s="652"/>
      <c r="R30" s="652"/>
      <c r="S30" s="652"/>
      <c r="T30" s="652"/>
      <c r="U30" s="652"/>
      <c r="V30" s="1037"/>
      <c r="W30" s="1039"/>
      <c r="X30" s="652"/>
      <c r="Y30" s="652"/>
      <c r="Z30" s="652"/>
      <c r="AA30" s="652"/>
      <c r="AB30" s="652"/>
      <c r="AC30" s="652"/>
      <c r="AD30" s="652"/>
      <c r="AE30" s="652"/>
      <c r="AF30" s="1039"/>
      <c r="AG30" s="652"/>
      <c r="AH30" s="652"/>
      <c r="AI30" s="652"/>
      <c r="AJ30" s="652"/>
      <c r="AK30" s="652"/>
      <c r="AL30" s="652"/>
      <c r="AM30" s="652"/>
      <c r="AN30" s="652"/>
      <c r="AO30" s="1039"/>
      <c r="AP30" s="652"/>
      <c r="AQ30" s="652"/>
      <c r="AR30" s="652"/>
      <c r="AS30" s="652"/>
      <c r="AT30" s="652"/>
      <c r="AU30" s="652"/>
      <c r="AV30" s="652"/>
      <c r="AW30" s="652"/>
      <c r="AX30" s="1039"/>
      <c r="AY30" s="652"/>
      <c r="AZ30" s="652"/>
      <c r="BA30" s="652"/>
      <c r="BB30" s="652"/>
      <c r="BC30" s="652"/>
      <c r="BD30" s="652"/>
      <c r="BE30" s="652"/>
      <c r="BF30" s="652"/>
      <c r="BG30" s="1039"/>
      <c r="BH30" s="652"/>
      <c r="BI30" s="652"/>
      <c r="BJ30" s="652"/>
      <c r="BK30" s="652"/>
      <c r="BL30" s="652"/>
      <c r="BM30" s="652"/>
      <c r="BN30" s="652"/>
      <c r="BO30" s="652"/>
      <c r="BP30" s="1039"/>
      <c r="BQ30" s="652"/>
      <c r="BR30" s="652"/>
      <c r="BS30" s="652"/>
      <c r="BT30" s="652"/>
      <c r="BU30" s="652"/>
      <c r="BV30" s="652"/>
      <c r="BW30" s="652"/>
      <c r="BX30" s="652"/>
    </row>
    <row r="31" spans="1:76">
      <c r="A31" s="859">
        <v>24</v>
      </c>
      <c r="B31" s="859"/>
      <c r="C31" s="40" t="s">
        <v>1404</v>
      </c>
      <c r="D31" s="40" t="s">
        <v>812</v>
      </c>
      <c r="E31" s="1039"/>
      <c r="F31" s="652"/>
      <c r="G31" s="652"/>
      <c r="H31" s="652"/>
      <c r="I31" s="652"/>
      <c r="J31" s="652"/>
      <c r="K31" s="652"/>
      <c r="L31" s="652"/>
      <c r="M31" s="1037"/>
      <c r="N31" s="1039"/>
      <c r="O31" s="652"/>
      <c r="P31" s="652"/>
      <c r="Q31" s="652"/>
      <c r="R31" s="652"/>
      <c r="S31" s="652"/>
      <c r="T31" s="652"/>
      <c r="U31" s="652"/>
      <c r="V31" s="1037"/>
      <c r="W31" s="1039"/>
      <c r="X31" s="652"/>
      <c r="Y31" s="652"/>
      <c r="Z31" s="652"/>
      <c r="AA31" s="652"/>
      <c r="AB31" s="652"/>
      <c r="AC31" s="652"/>
      <c r="AD31" s="652"/>
      <c r="AE31" s="652"/>
      <c r="AF31" s="1039"/>
      <c r="AG31" s="652"/>
      <c r="AH31" s="652"/>
      <c r="AI31" s="652"/>
      <c r="AJ31" s="652"/>
      <c r="AK31" s="652"/>
      <c r="AL31" s="652"/>
      <c r="AM31" s="652"/>
      <c r="AN31" s="652"/>
      <c r="AO31" s="1039"/>
      <c r="AP31" s="652"/>
      <c r="AQ31" s="652"/>
      <c r="AR31" s="652"/>
      <c r="AS31" s="652"/>
      <c r="AT31" s="652"/>
      <c r="AU31" s="652"/>
      <c r="AV31" s="652"/>
      <c r="AW31" s="652"/>
      <c r="AX31" s="1039"/>
      <c r="AY31" s="652"/>
      <c r="AZ31" s="652"/>
      <c r="BA31" s="652"/>
      <c r="BB31" s="652"/>
      <c r="BC31" s="652"/>
      <c r="BD31" s="652"/>
      <c r="BE31" s="652"/>
      <c r="BF31" s="652"/>
      <c r="BG31" s="1039"/>
      <c r="BH31" s="652"/>
      <c r="BI31" s="652"/>
      <c r="BJ31" s="652"/>
      <c r="BK31" s="652"/>
      <c r="BL31" s="652"/>
      <c r="BM31" s="652"/>
      <c r="BN31" s="652"/>
      <c r="BO31" s="652"/>
      <c r="BP31" s="1039"/>
      <c r="BQ31" s="652"/>
      <c r="BR31" s="652"/>
      <c r="BS31" s="652"/>
      <c r="BT31" s="652"/>
      <c r="BU31" s="652"/>
      <c r="BV31" s="652"/>
      <c r="BW31" s="652"/>
      <c r="BX31" s="652"/>
    </row>
    <row r="32" spans="1:76">
      <c r="A32" s="859">
        <v>25</v>
      </c>
      <c r="B32" s="859"/>
      <c r="C32" s="40" t="s">
        <v>792</v>
      </c>
      <c r="D32" s="40" t="s">
        <v>812</v>
      </c>
      <c r="E32" s="1039"/>
      <c r="F32" s="652"/>
      <c r="G32" s="652"/>
      <c r="H32" s="652"/>
      <c r="I32" s="652"/>
      <c r="J32" s="652"/>
      <c r="K32" s="652"/>
      <c r="L32" s="652"/>
      <c r="M32" s="1037"/>
      <c r="N32" s="1039"/>
      <c r="O32" s="652"/>
      <c r="P32" s="652"/>
      <c r="Q32" s="652"/>
      <c r="R32" s="652"/>
      <c r="S32" s="652"/>
      <c r="T32" s="652"/>
      <c r="U32" s="652"/>
      <c r="V32" s="1037"/>
      <c r="W32" s="1039"/>
      <c r="X32" s="652"/>
      <c r="Y32" s="652"/>
      <c r="Z32" s="652"/>
      <c r="AA32" s="652"/>
      <c r="AB32" s="652"/>
      <c r="AC32" s="652"/>
      <c r="AD32" s="652"/>
      <c r="AE32" s="652"/>
      <c r="AF32" s="1039"/>
      <c r="AG32" s="652"/>
      <c r="AH32" s="652"/>
      <c r="AI32" s="652"/>
      <c r="AJ32" s="652"/>
      <c r="AK32" s="652"/>
      <c r="AL32" s="652"/>
      <c r="AM32" s="652"/>
      <c r="AN32" s="652"/>
      <c r="AO32" s="1039"/>
      <c r="AP32" s="652"/>
      <c r="AQ32" s="652"/>
      <c r="AR32" s="652"/>
      <c r="AS32" s="652"/>
      <c r="AT32" s="652"/>
      <c r="AU32" s="652"/>
      <c r="AV32" s="652"/>
      <c r="AW32" s="652"/>
      <c r="AX32" s="1039"/>
      <c r="AY32" s="652"/>
      <c r="AZ32" s="652"/>
      <c r="BA32" s="652"/>
      <c r="BB32" s="652"/>
      <c r="BC32" s="652"/>
      <c r="BD32" s="652"/>
      <c r="BE32" s="652"/>
      <c r="BF32" s="652"/>
      <c r="BG32" s="1039"/>
      <c r="BH32" s="652"/>
      <c r="BI32" s="652"/>
      <c r="BJ32" s="652"/>
      <c r="BK32" s="652"/>
      <c r="BL32" s="652"/>
      <c r="BM32" s="652"/>
      <c r="BN32" s="652"/>
      <c r="BO32" s="652"/>
      <c r="BP32" s="1039"/>
      <c r="BQ32" s="652"/>
      <c r="BR32" s="652"/>
      <c r="BS32" s="652"/>
      <c r="BT32" s="652"/>
      <c r="BU32" s="652"/>
      <c r="BV32" s="652"/>
      <c r="BW32" s="652"/>
      <c r="BX32" s="652"/>
    </row>
    <row r="33" spans="1:76">
      <c r="A33" s="859">
        <v>26</v>
      </c>
      <c r="B33" s="859"/>
      <c r="C33" s="40" t="s">
        <v>793</v>
      </c>
      <c r="D33" s="40" t="s">
        <v>812</v>
      </c>
      <c r="E33" s="1039"/>
      <c r="F33" s="652"/>
      <c r="G33" s="652"/>
      <c r="H33" s="652"/>
      <c r="I33" s="652"/>
      <c r="J33" s="652"/>
      <c r="K33" s="652"/>
      <c r="L33" s="652"/>
      <c r="M33" s="1037"/>
      <c r="N33" s="1039"/>
      <c r="O33" s="652"/>
      <c r="P33" s="652"/>
      <c r="Q33" s="652"/>
      <c r="R33" s="652"/>
      <c r="S33" s="652"/>
      <c r="T33" s="652"/>
      <c r="U33" s="652"/>
      <c r="V33" s="1037"/>
      <c r="W33" s="1039"/>
      <c r="X33" s="652"/>
      <c r="Y33" s="652"/>
      <c r="Z33" s="652"/>
      <c r="AA33" s="652"/>
      <c r="AB33" s="652"/>
      <c r="AC33" s="652"/>
      <c r="AD33" s="652"/>
      <c r="AE33" s="652"/>
      <c r="AF33" s="1039"/>
      <c r="AG33" s="652"/>
      <c r="AH33" s="652"/>
      <c r="AI33" s="652"/>
      <c r="AJ33" s="652"/>
      <c r="AK33" s="652"/>
      <c r="AL33" s="652"/>
      <c r="AM33" s="652"/>
      <c r="AN33" s="652"/>
      <c r="AO33" s="1039"/>
      <c r="AP33" s="652"/>
      <c r="AQ33" s="652"/>
      <c r="AR33" s="652"/>
      <c r="AS33" s="652"/>
      <c r="AT33" s="652"/>
      <c r="AU33" s="652"/>
      <c r="AV33" s="652"/>
      <c r="AW33" s="652"/>
      <c r="AX33" s="1039"/>
      <c r="AY33" s="652"/>
      <c r="AZ33" s="652"/>
      <c r="BA33" s="652"/>
      <c r="BB33" s="652"/>
      <c r="BC33" s="652"/>
      <c r="BD33" s="652"/>
      <c r="BE33" s="652"/>
      <c r="BF33" s="652"/>
      <c r="BG33" s="1039"/>
      <c r="BH33" s="652"/>
      <c r="BI33" s="652"/>
      <c r="BJ33" s="652"/>
      <c r="BK33" s="652"/>
      <c r="BL33" s="652"/>
      <c r="BM33" s="652"/>
      <c r="BN33" s="652"/>
      <c r="BO33" s="652"/>
      <c r="BP33" s="1039"/>
      <c r="BQ33" s="652"/>
      <c r="BR33" s="652"/>
      <c r="BS33" s="652"/>
      <c r="BT33" s="652"/>
      <c r="BU33" s="652"/>
      <c r="BV33" s="652"/>
      <c r="BW33" s="652"/>
      <c r="BX33" s="652"/>
    </row>
    <row r="34" spans="1:76">
      <c r="A34" s="859">
        <v>27</v>
      </c>
      <c r="B34" s="859"/>
      <c r="C34" s="40" t="s">
        <v>794</v>
      </c>
      <c r="D34" s="40" t="s">
        <v>812</v>
      </c>
      <c r="E34" s="1039"/>
      <c r="F34" s="652"/>
      <c r="G34" s="652"/>
      <c r="H34" s="652"/>
      <c r="I34" s="652"/>
      <c r="J34" s="652"/>
      <c r="K34" s="652"/>
      <c r="L34" s="652"/>
      <c r="M34" s="1037"/>
      <c r="N34" s="1039"/>
      <c r="O34" s="652"/>
      <c r="P34" s="652"/>
      <c r="Q34" s="652"/>
      <c r="R34" s="652"/>
      <c r="S34" s="652"/>
      <c r="T34" s="652"/>
      <c r="U34" s="652"/>
      <c r="V34" s="1037"/>
      <c r="W34" s="1039"/>
      <c r="X34" s="652"/>
      <c r="Y34" s="652"/>
      <c r="Z34" s="652"/>
      <c r="AA34" s="652"/>
      <c r="AB34" s="652"/>
      <c r="AC34" s="652"/>
      <c r="AD34" s="652"/>
      <c r="AE34" s="652"/>
      <c r="AF34" s="1039"/>
      <c r="AG34" s="652"/>
      <c r="AH34" s="652"/>
      <c r="AI34" s="652"/>
      <c r="AJ34" s="652"/>
      <c r="AK34" s="652"/>
      <c r="AL34" s="652"/>
      <c r="AM34" s="652"/>
      <c r="AN34" s="652"/>
      <c r="AO34" s="1039"/>
      <c r="AP34" s="652"/>
      <c r="AQ34" s="652"/>
      <c r="AR34" s="652"/>
      <c r="AS34" s="652"/>
      <c r="AT34" s="652"/>
      <c r="AU34" s="652"/>
      <c r="AV34" s="652"/>
      <c r="AW34" s="652"/>
      <c r="AX34" s="1039"/>
      <c r="AY34" s="652"/>
      <c r="AZ34" s="652"/>
      <c r="BA34" s="652"/>
      <c r="BB34" s="652"/>
      <c r="BC34" s="652"/>
      <c r="BD34" s="652"/>
      <c r="BE34" s="652"/>
      <c r="BF34" s="652"/>
      <c r="BG34" s="1039"/>
      <c r="BH34" s="652"/>
      <c r="BI34" s="652"/>
      <c r="BJ34" s="652"/>
      <c r="BK34" s="652"/>
      <c r="BL34" s="652"/>
      <c r="BM34" s="652"/>
      <c r="BN34" s="652"/>
      <c r="BO34" s="652"/>
      <c r="BP34" s="1039"/>
      <c r="BQ34" s="652"/>
      <c r="BR34" s="652"/>
      <c r="BS34" s="652"/>
      <c r="BT34" s="652"/>
      <c r="BU34" s="652"/>
      <c r="BV34" s="652"/>
      <c r="BW34" s="652"/>
      <c r="BX34" s="652"/>
    </row>
    <row r="35" spans="1:76">
      <c r="A35" s="859">
        <v>28</v>
      </c>
      <c r="B35" s="859"/>
      <c r="C35" s="40" t="s">
        <v>795</v>
      </c>
      <c r="D35" s="40" t="s">
        <v>812</v>
      </c>
      <c r="E35" s="1039"/>
      <c r="F35" s="652"/>
      <c r="G35" s="652"/>
      <c r="H35" s="652"/>
      <c r="I35" s="652"/>
      <c r="J35" s="652"/>
      <c r="K35" s="652"/>
      <c r="L35" s="652"/>
      <c r="M35" s="1037"/>
      <c r="N35" s="1039"/>
      <c r="O35" s="652"/>
      <c r="P35" s="652"/>
      <c r="Q35" s="652"/>
      <c r="R35" s="652"/>
      <c r="S35" s="652"/>
      <c r="T35" s="652"/>
      <c r="U35" s="652"/>
      <c r="V35" s="1037"/>
      <c r="W35" s="1039"/>
      <c r="X35" s="652"/>
      <c r="Y35" s="652"/>
      <c r="Z35" s="652"/>
      <c r="AA35" s="652"/>
      <c r="AB35" s="652"/>
      <c r="AC35" s="652"/>
      <c r="AD35" s="652"/>
      <c r="AE35" s="652"/>
      <c r="AF35" s="1039"/>
      <c r="AG35" s="652"/>
      <c r="AH35" s="652"/>
      <c r="AI35" s="652"/>
      <c r="AJ35" s="652"/>
      <c r="AK35" s="652"/>
      <c r="AL35" s="652"/>
      <c r="AM35" s="652"/>
      <c r="AN35" s="652"/>
      <c r="AO35" s="1039"/>
      <c r="AP35" s="652"/>
      <c r="AQ35" s="652"/>
      <c r="AR35" s="652"/>
      <c r="AS35" s="652"/>
      <c r="AT35" s="652"/>
      <c r="AU35" s="652"/>
      <c r="AV35" s="652"/>
      <c r="AW35" s="652"/>
      <c r="AX35" s="1039"/>
      <c r="AY35" s="652"/>
      <c r="AZ35" s="652"/>
      <c r="BA35" s="652"/>
      <c r="BB35" s="652"/>
      <c r="BC35" s="652"/>
      <c r="BD35" s="652"/>
      <c r="BE35" s="652"/>
      <c r="BF35" s="652"/>
      <c r="BG35" s="1039"/>
      <c r="BH35" s="652"/>
      <c r="BI35" s="652"/>
      <c r="BJ35" s="652"/>
      <c r="BK35" s="652"/>
      <c r="BL35" s="652"/>
      <c r="BM35" s="652"/>
      <c r="BN35" s="652"/>
      <c r="BO35" s="652"/>
      <c r="BP35" s="1039"/>
      <c r="BQ35" s="652"/>
      <c r="BR35" s="652"/>
      <c r="BS35" s="652"/>
      <c r="BT35" s="652"/>
      <c r="BU35" s="652"/>
      <c r="BV35" s="652"/>
      <c r="BW35" s="652"/>
      <c r="BX35" s="652"/>
    </row>
    <row r="36" spans="1:76">
      <c r="A36" s="859">
        <v>29</v>
      </c>
      <c r="B36" s="859"/>
      <c r="C36" s="40" t="s">
        <v>796</v>
      </c>
      <c r="D36" s="40" t="s">
        <v>812</v>
      </c>
      <c r="E36" s="1039"/>
      <c r="F36" s="652"/>
      <c r="G36" s="652"/>
      <c r="H36" s="652"/>
      <c r="I36" s="652"/>
      <c r="J36" s="652"/>
      <c r="K36" s="652"/>
      <c r="L36" s="652"/>
      <c r="M36" s="1037"/>
      <c r="N36" s="1039"/>
      <c r="O36" s="652"/>
      <c r="P36" s="652"/>
      <c r="Q36" s="652"/>
      <c r="R36" s="652"/>
      <c r="S36" s="652"/>
      <c r="T36" s="652"/>
      <c r="U36" s="652"/>
      <c r="V36" s="1037"/>
      <c r="W36" s="1039"/>
      <c r="X36" s="652"/>
      <c r="Y36" s="652"/>
      <c r="Z36" s="652"/>
      <c r="AA36" s="652"/>
      <c r="AB36" s="652"/>
      <c r="AC36" s="652"/>
      <c r="AD36" s="652"/>
      <c r="AE36" s="652"/>
      <c r="AF36" s="1039"/>
      <c r="AG36" s="652"/>
      <c r="AH36" s="652"/>
      <c r="AI36" s="652"/>
      <c r="AJ36" s="652"/>
      <c r="AK36" s="652"/>
      <c r="AL36" s="652"/>
      <c r="AM36" s="652"/>
      <c r="AN36" s="652"/>
      <c r="AO36" s="1039"/>
      <c r="AP36" s="652"/>
      <c r="AQ36" s="652"/>
      <c r="AR36" s="652"/>
      <c r="AS36" s="652"/>
      <c r="AT36" s="652"/>
      <c r="AU36" s="652"/>
      <c r="AV36" s="652"/>
      <c r="AW36" s="652"/>
      <c r="AX36" s="1039"/>
      <c r="AY36" s="652"/>
      <c r="AZ36" s="652"/>
      <c r="BA36" s="652"/>
      <c r="BB36" s="652"/>
      <c r="BC36" s="652"/>
      <c r="BD36" s="652"/>
      <c r="BE36" s="652"/>
      <c r="BF36" s="652"/>
      <c r="BG36" s="1039"/>
      <c r="BH36" s="652"/>
      <c r="BI36" s="652"/>
      <c r="BJ36" s="652"/>
      <c r="BK36" s="652"/>
      <c r="BL36" s="652"/>
      <c r="BM36" s="652"/>
      <c r="BN36" s="652"/>
      <c r="BO36" s="652"/>
      <c r="BP36" s="1039"/>
      <c r="BQ36" s="652"/>
      <c r="BR36" s="652"/>
      <c r="BS36" s="652"/>
      <c r="BT36" s="652"/>
      <c r="BU36" s="652"/>
      <c r="BV36" s="652"/>
      <c r="BW36" s="652"/>
      <c r="BX36" s="652"/>
    </row>
    <row r="37" spans="1:76">
      <c r="A37" s="859">
        <v>30</v>
      </c>
      <c r="B37" s="859"/>
      <c r="C37" s="40" t="s">
        <v>797</v>
      </c>
      <c r="D37" s="40" t="s">
        <v>812</v>
      </c>
      <c r="E37" s="1039"/>
      <c r="F37" s="652"/>
      <c r="G37" s="652"/>
      <c r="H37" s="652"/>
      <c r="I37" s="652"/>
      <c r="J37" s="652"/>
      <c r="K37" s="652"/>
      <c r="L37" s="652"/>
      <c r="M37" s="1037"/>
      <c r="N37" s="1039"/>
      <c r="O37" s="652"/>
      <c r="P37" s="652"/>
      <c r="Q37" s="652"/>
      <c r="R37" s="652"/>
      <c r="S37" s="652"/>
      <c r="T37" s="652"/>
      <c r="U37" s="652"/>
      <c r="V37" s="1037"/>
      <c r="W37" s="1039"/>
      <c r="X37" s="652"/>
      <c r="Y37" s="652"/>
      <c r="Z37" s="652"/>
      <c r="AA37" s="652"/>
      <c r="AB37" s="652"/>
      <c r="AC37" s="652"/>
      <c r="AD37" s="652"/>
      <c r="AE37" s="652"/>
      <c r="AF37" s="1039"/>
      <c r="AG37" s="652"/>
      <c r="AH37" s="652"/>
      <c r="AI37" s="652"/>
      <c r="AJ37" s="652"/>
      <c r="AK37" s="652"/>
      <c r="AL37" s="652"/>
      <c r="AM37" s="652"/>
      <c r="AN37" s="652"/>
      <c r="AO37" s="1039"/>
      <c r="AP37" s="652"/>
      <c r="AQ37" s="652"/>
      <c r="AR37" s="652"/>
      <c r="AS37" s="652"/>
      <c r="AT37" s="652"/>
      <c r="AU37" s="652"/>
      <c r="AV37" s="652"/>
      <c r="AW37" s="652"/>
      <c r="AX37" s="1039"/>
      <c r="AY37" s="652"/>
      <c r="AZ37" s="652"/>
      <c r="BA37" s="652"/>
      <c r="BB37" s="652"/>
      <c r="BC37" s="652"/>
      <c r="BD37" s="652"/>
      <c r="BE37" s="652"/>
      <c r="BF37" s="652"/>
      <c r="BG37" s="1039"/>
      <c r="BH37" s="652"/>
      <c r="BI37" s="652"/>
      <c r="BJ37" s="652"/>
      <c r="BK37" s="652"/>
      <c r="BL37" s="652"/>
      <c r="BM37" s="652"/>
      <c r="BN37" s="652"/>
      <c r="BO37" s="652"/>
      <c r="BP37" s="1039"/>
      <c r="BQ37" s="652"/>
      <c r="BR37" s="652"/>
      <c r="BS37" s="652"/>
      <c r="BT37" s="652"/>
      <c r="BU37" s="652"/>
      <c r="BV37" s="652"/>
      <c r="BW37" s="652"/>
      <c r="BX37" s="652"/>
    </row>
    <row r="38" spans="1:76">
      <c r="A38" s="859">
        <v>31</v>
      </c>
      <c r="B38" s="859"/>
      <c r="C38" s="40" t="s">
        <v>798</v>
      </c>
      <c r="D38" s="40" t="s">
        <v>812</v>
      </c>
      <c r="E38" s="1039"/>
      <c r="F38" s="652"/>
      <c r="G38" s="652"/>
      <c r="H38" s="652"/>
      <c r="I38" s="652"/>
      <c r="J38" s="652"/>
      <c r="K38" s="652"/>
      <c r="L38" s="652"/>
      <c r="M38" s="1037"/>
      <c r="N38" s="1039"/>
      <c r="O38" s="652"/>
      <c r="P38" s="652"/>
      <c r="Q38" s="652"/>
      <c r="R38" s="652"/>
      <c r="S38" s="652"/>
      <c r="T38" s="652"/>
      <c r="U38" s="652"/>
      <c r="V38" s="1037"/>
      <c r="W38" s="1039"/>
      <c r="X38" s="652"/>
      <c r="Y38" s="652"/>
      <c r="Z38" s="652"/>
      <c r="AA38" s="652"/>
      <c r="AB38" s="652"/>
      <c r="AC38" s="652"/>
      <c r="AD38" s="652"/>
      <c r="AE38" s="652"/>
      <c r="AF38" s="1039"/>
      <c r="AG38" s="652"/>
      <c r="AH38" s="652"/>
      <c r="AI38" s="652"/>
      <c r="AJ38" s="652"/>
      <c r="AK38" s="652"/>
      <c r="AL38" s="652"/>
      <c r="AM38" s="652"/>
      <c r="AN38" s="652"/>
      <c r="AO38" s="1039"/>
      <c r="AP38" s="652"/>
      <c r="AQ38" s="652"/>
      <c r="AR38" s="652"/>
      <c r="AS38" s="652"/>
      <c r="AT38" s="652"/>
      <c r="AU38" s="652"/>
      <c r="AV38" s="652"/>
      <c r="AW38" s="652"/>
      <c r="AX38" s="1039"/>
      <c r="AY38" s="652"/>
      <c r="AZ38" s="652"/>
      <c r="BA38" s="652"/>
      <c r="BB38" s="652"/>
      <c r="BC38" s="652"/>
      <c r="BD38" s="652"/>
      <c r="BE38" s="652"/>
      <c r="BF38" s="652"/>
      <c r="BG38" s="1039"/>
      <c r="BH38" s="652"/>
      <c r="BI38" s="652"/>
      <c r="BJ38" s="652"/>
      <c r="BK38" s="652"/>
      <c r="BL38" s="652"/>
      <c r="BM38" s="652"/>
      <c r="BN38" s="652"/>
      <c r="BO38" s="652"/>
      <c r="BP38" s="1039"/>
      <c r="BQ38" s="652"/>
      <c r="BR38" s="652"/>
      <c r="BS38" s="652"/>
      <c r="BT38" s="652"/>
      <c r="BU38" s="652"/>
      <c r="BV38" s="652"/>
      <c r="BW38" s="652"/>
      <c r="BX38" s="652"/>
    </row>
    <row r="39" spans="1:76">
      <c r="A39" s="1528">
        <v>32</v>
      </c>
      <c r="B39" s="1528"/>
      <c r="C39" s="1529" t="s">
        <v>540</v>
      </c>
      <c r="D39" s="1529" t="s">
        <v>812</v>
      </c>
      <c r="E39" s="1525"/>
      <c r="F39" s="1526"/>
      <c r="G39" s="1526"/>
      <c r="H39" s="1526"/>
      <c r="I39" s="1526"/>
      <c r="J39" s="1526"/>
      <c r="K39" s="1526"/>
      <c r="L39" s="1526"/>
      <c r="M39" s="1527"/>
      <c r="N39" s="1525"/>
      <c r="O39" s="1526"/>
      <c r="P39" s="1526"/>
      <c r="Q39" s="1526"/>
      <c r="R39" s="1526"/>
      <c r="S39" s="1526"/>
      <c r="T39" s="1526"/>
      <c r="U39" s="1526"/>
      <c r="V39" s="1527"/>
      <c r="W39" s="1525"/>
      <c r="X39" s="1526"/>
      <c r="Y39" s="1526"/>
      <c r="Z39" s="1526"/>
      <c r="AA39" s="1526"/>
      <c r="AB39" s="1526"/>
      <c r="AC39" s="1526"/>
      <c r="AD39" s="1526"/>
      <c r="AE39" s="1526"/>
      <c r="AF39" s="1525"/>
      <c r="AG39" s="1526"/>
      <c r="AH39" s="1526"/>
      <c r="AI39" s="1526"/>
      <c r="AJ39" s="1526"/>
      <c r="AK39" s="1526"/>
      <c r="AL39" s="1526"/>
      <c r="AM39" s="1526"/>
      <c r="AN39" s="1526"/>
      <c r="AO39" s="1525"/>
      <c r="AP39" s="1526"/>
      <c r="AQ39" s="1526"/>
      <c r="AR39" s="1526"/>
      <c r="AS39" s="1526"/>
      <c r="AT39" s="1526"/>
      <c r="AU39" s="1526"/>
      <c r="AV39" s="1526"/>
      <c r="AW39" s="1526"/>
      <c r="AX39" s="1525"/>
      <c r="AY39" s="1526"/>
      <c r="AZ39" s="1526"/>
      <c r="BA39" s="1526"/>
      <c r="BB39" s="1526"/>
      <c r="BC39" s="1526"/>
      <c r="BD39" s="1526"/>
      <c r="BE39" s="1526"/>
      <c r="BF39" s="1526"/>
      <c r="BG39" s="1525"/>
      <c r="BH39" s="1526"/>
      <c r="BI39" s="1526"/>
      <c r="BJ39" s="1526"/>
      <c r="BK39" s="1526"/>
      <c r="BL39" s="1526"/>
      <c r="BM39" s="1526"/>
      <c r="BN39" s="1526"/>
      <c r="BO39" s="1526"/>
      <c r="BP39" s="1525"/>
      <c r="BQ39" s="1526"/>
      <c r="BR39" s="1526"/>
      <c r="BS39" s="1526"/>
      <c r="BT39" s="1526"/>
      <c r="BU39" s="1526"/>
      <c r="BV39" s="1526"/>
      <c r="BW39" s="1526"/>
      <c r="BX39" s="1526"/>
    </row>
    <row r="40" spans="1:76">
      <c r="A40" s="1137">
        <v>33</v>
      </c>
      <c r="B40" s="1137"/>
      <c r="C40" s="1138" t="s">
        <v>544</v>
      </c>
      <c r="D40" s="1138" t="s">
        <v>812</v>
      </c>
      <c r="E40" s="1139"/>
      <c r="F40" s="1140"/>
      <c r="G40" s="1140"/>
      <c r="H40" s="1140"/>
      <c r="I40" s="1140"/>
      <c r="J40" s="1140"/>
      <c r="K40" s="1140"/>
      <c r="L40" s="1140"/>
      <c r="M40" s="1141"/>
      <c r="N40" s="1139"/>
      <c r="O40" s="1140"/>
      <c r="P40" s="1140"/>
      <c r="Q40" s="1140"/>
      <c r="R40" s="1140"/>
      <c r="S40" s="1140"/>
      <c r="T40" s="1140"/>
      <c r="U40" s="1140"/>
      <c r="V40" s="1141"/>
      <c r="W40" s="1139"/>
      <c r="X40" s="1140"/>
      <c r="Y40" s="1140"/>
      <c r="Z40" s="1140"/>
      <c r="AA40" s="1140"/>
      <c r="AB40" s="1140"/>
      <c r="AC40" s="1140"/>
      <c r="AD40" s="1140"/>
      <c r="AE40" s="1140"/>
      <c r="AF40" s="1139"/>
      <c r="AG40" s="1140"/>
      <c r="AH40" s="1140"/>
      <c r="AI40" s="1140"/>
      <c r="AJ40" s="1140"/>
      <c r="AK40" s="1140"/>
      <c r="AL40" s="1140"/>
      <c r="AM40" s="1140"/>
      <c r="AN40" s="1140"/>
      <c r="AO40" s="1139"/>
      <c r="AP40" s="1140"/>
      <c r="AQ40" s="1140"/>
      <c r="AR40" s="1140"/>
      <c r="AS40" s="1140"/>
      <c r="AT40" s="1140"/>
      <c r="AU40" s="1140"/>
      <c r="AV40" s="1140"/>
      <c r="AW40" s="1140"/>
      <c r="AX40" s="1139"/>
      <c r="AY40" s="1140"/>
      <c r="AZ40" s="1140"/>
      <c r="BA40" s="1140"/>
      <c r="BB40" s="1140"/>
      <c r="BC40" s="1140"/>
      <c r="BD40" s="1140"/>
      <c r="BE40" s="1140"/>
      <c r="BF40" s="1140"/>
      <c r="BG40" s="1139"/>
      <c r="BH40" s="1140"/>
      <c r="BI40" s="1140"/>
      <c r="BJ40" s="1140"/>
      <c r="BK40" s="1140"/>
      <c r="BL40" s="1140"/>
      <c r="BM40" s="1140"/>
      <c r="BN40" s="1140"/>
      <c r="BO40" s="1140"/>
      <c r="BP40" s="1139"/>
      <c r="BQ40" s="1140"/>
      <c r="BR40" s="1140"/>
      <c r="BS40" s="1140"/>
      <c r="BT40" s="1140"/>
      <c r="BU40" s="1140"/>
      <c r="BV40" s="1140"/>
      <c r="BW40" s="1140"/>
      <c r="BX40" s="1140"/>
    </row>
    <row r="41" spans="1:76">
      <c r="A41" s="859">
        <v>34</v>
      </c>
      <c r="B41" s="859"/>
      <c r="C41" s="40" t="s">
        <v>115</v>
      </c>
      <c r="D41" s="40" t="s">
        <v>812</v>
      </c>
      <c r="E41" s="1039"/>
      <c r="F41" s="652"/>
      <c r="G41" s="652"/>
      <c r="H41" s="652"/>
      <c r="I41" s="652"/>
      <c r="J41" s="652"/>
      <c r="K41" s="652"/>
      <c r="L41" s="652"/>
      <c r="M41" s="1037"/>
      <c r="N41" s="1039"/>
      <c r="O41" s="652"/>
      <c r="P41" s="652"/>
      <c r="Q41" s="652"/>
      <c r="R41" s="652"/>
      <c r="S41" s="652"/>
      <c r="T41" s="652"/>
      <c r="U41" s="652"/>
      <c r="V41" s="1037"/>
      <c r="W41" s="1039"/>
      <c r="X41" s="652"/>
      <c r="Y41" s="652"/>
      <c r="Z41" s="652"/>
      <c r="AA41" s="652"/>
      <c r="AB41" s="652"/>
      <c r="AC41" s="652"/>
      <c r="AD41" s="652"/>
      <c r="AE41" s="652"/>
      <c r="AF41" s="1039"/>
      <c r="AG41" s="652"/>
      <c r="AH41" s="652"/>
      <c r="AI41" s="652"/>
      <c r="AJ41" s="652"/>
      <c r="AK41" s="652"/>
      <c r="AL41" s="652"/>
      <c r="AM41" s="652"/>
      <c r="AN41" s="652"/>
      <c r="AO41" s="1039"/>
      <c r="AP41" s="652"/>
      <c r="AQ41" s="652"/>
      <c r="AR41" s="652"/>
      <c r="AS41" s="652"/>
      <c r="AT41" s="652"/>
      <c r="AU41" s="652"/>
      <c r="AV41" s="652"/>
      <c r="AW41" s="652"/>
      <c r="AX41" s="1039"/>
      <c r="AY41" s="652"/>
      <c r="AZ41" s="652"/>
      <c r="BA41" s="652"/>
      <c r="BB41" s="652"/>
      <c r="BC41" s="652"/>
      <c r="BD41" s="652"/>
      <c r="BE41" s="652"/>
      <c r="BF41" s="652"/>
      <c r="BG41" s="1039"/>
      <c r="BH41" s="652"/>
      <c r="BI41" s="652"/>
      <c r="BJ41" s="652"/>
      <c r="BK41" s="652"/>
      <c r="BL41" s="652"/>
      <c r="BM41" s="652"/>
      <c r="BN41" s="652"/>
      <c r="BO41" s="652"/>
      <c r="BP41" s="1039"/>
      <c r="BQ41" s="652"/>
      <c r="BR41" s="652"/>
      <c r="BS41" s="652"/>
      <c r="BT41" s="652"/>
      <c r="BU41" s="652"/>
      <c r="BV41" s="652"/>
      <c r="BW41" s="652"/>
      <c r="BX41" s="652"/>
    </row>
    <row r="42" spans="1:76">
      <c r="A42" s="859">
        <v>35</v>
      </c>
      <c r="B42" s="859"/>
      <c r="C42" s="40" t="s">
        <v>813</v>
      </c>
      <c r="D42" s="40" t="s">
        <v>812</v>
      </c>
      <c r="E42" s="1039"/>
      <c r="F42" s="652"/>
      <c r="G42" s="652"/>
      <c r="H42" s="652"/>
      <c r="I42" s="652"/>
      <c r="J42" s="652"/>
      <c r="K42" s="652"/>
      <c r="L42" s="652"/>
      <c r="M42" s="1037"/>
      <c r="N42" s="1039"/>
      <c r="O42" s="652"/>
      <c r="P42" s="652"/>
      <c r="Q42" s="652"/>
      <c r="R42" s="652"/>
      <c r="S42" s="652"/>
      <c r="T42" s="652"/>
      <c r="U42" s="652"/>
      <c r="V42" s="1037"/>
      <c r="W42" s="1039"/>
      <c r="X42" s="652"/>
      <c r="Y42" s="652"/>
      <c r="Z42" s="652"/>
      <c r="AA42" s="652"/>
      <c r="AB42" s="652"/>
      <c r="AC42" s="652"/>
      <c r="AD42" s="652"/>
      <c r="AE42" s="652"/>
      <c r="AF42" s="1039"/>
      <c r="AG42" s="652"/>
      <c r="AH42" s="652"/>
      <c r="AI42" s="652"/>
      <c r="AJ42" s="652"/>
      <c r="AK42" s="652"/>
      <c r="AL42" s="652"/>
      <c r="AM42" s="652"/>
      <c r="AN42" s="652"/>
      <c r="AO42" s="1039"/>
      <c r="AP42" s="652"/>
      <c r="AQ42" s="652"/>
      <c r="AR42" s="652"/>
      <c r="AS42" s="652"/>
      <c r="AT42" s="652"/>
      <c r="AU42" s="652"/>
      <c r="AV42" s="652"/>
      <c r="AW42" s="652"/>
      <c r="AX42" s="1039"/>
      <c r="AY42" s="652"/>
      <c r="AZ42" s="652"/>
      <c r="BA42" s="652"/>
      <c r="BB42" s="652"/>
      <c r="BC42" s="652"/>
      <c r="BD42" s="652"/>
      <c r="BE42" s="652"/>
      <c r="BF42" s="652"/>
      <c r="BG42" s="1039"/>
      <c r="BH42" s="652"/>
      <c r="BI42" s="652"/>
      <c r="BJ42" s="652"/>
      <c r="BK42" s="652"/>
      <c r="BL42" s="652"/>
      <c r="BM42" s="652"/>
      <c r="BN42" s="652"/>
      <c r="BO42" s="652"/>
      <c r="BP42" s="1039"/>
      <c r="BQ42" s="652"/>
      <c r="BR42" s="652"/>
      <c r="BS42" s="652"/>
      <c r="BT42" s="652"/>
      <c r="BU42" s="652"/>
      <c r="BV42" s="652"/>
      <c r="BW42" s="652"/>
      <c r="BX42" s="652"/>
    </row>
    <row r="43" spans="1:76">
      <c r="A43" s="859">
        <v>36</v>
      </c>
      <c r="B43" s="859"/>
      <c r="C43" s="40" t="s">
        <v>813</v>
      </c>
      <c r="D43" s="40" t="s">
        <v>812</v>
      </c>
      <c r="E43" s="1039"/>
      <c r="F43" s="652"/>
      <c r="G43" s="652"/>
      <c r="H43" s="652"/>
      <c r="I43" s="652"/>
      <c r="J43" s="652"/>
      <c r="K43" s="652"/>
      <c r="L43" s="652"/>
      <c r="M43" s="1037"/>
      <c r="N43" s="1039"/>
      <c r="O43" s="652"/>
      <c r="P43" s="652"/>
      <c r="Q43" s="652"/>
      <c r="R43" s="652"/>
      <c r="S43" s="652"/>
      <c r="T43" s="652"/>
      <c r="U43" s="652"/>
      <c r="V43" s="1037"/>
      <c r="W43" s="1039"/>
      <c r="X43" s="652"/>
      <c r="Y43" s="652"/>
      <c r="Z43" s="652"/>
      <c r="AA43" s="652"/>
      <c r="AB43" s="652"/>
      <c r="AC43" s="652"/>
      <c r="AD43" s="652"/>
      <c r="AE43" s="652"/>
      <c r="AF43" s="1039"/>
      <c r="AG43" s="652"/>
      <c r="AH43" s="652"/>
      <c r="AI43" s="652"/>
      <c r="AJ43" s="652"/>
      <c r="AK43" s="652"/>
      <c r="AL43" s="652"/>
      <c r="AM43" s="652"/>
      <c r="AN43" s="652"/>
      <c r="AO43" s="1039"/>
      <c r="AP43" s="652"/>
      <c r="AQ43" s="652"/>
      <c r="AR43" s="652"/>
      <c r="AS43" s="652"/>
      <c r="AT43" s="652"/>
      <c r="AU43" s="652"/>
      <c r="AV43" s="652"/>
      <c r="AW43" s="652"/>
      <c r="AX43" s="1039"/>
      <c r="AY43" s="652"/>
      <c r="AZ43" s="652"/>
      <c r="BA43" s="652"/>
      <c r="BB43" s="652"/>
      <c r="BC43" s="652"/>
      <c r="BD43" s="652"/>
      <c r="BE43" s="652"/>
      <c r="BF43" s="652"/>
      <c r="BG43" s="1039"/>
      <c r="BH43" s="652"/>
      <c r="BI43" s="652"/>
      <c r="BJ43" s="652"/>
      <c r="BK43" s="652"/>
      <c r="BL43" s="652"/>
      <c r="BM43" s="652"/>
      <c r="BN43" s="652"/>
      <c r="BO43" s="652"/>
      <c r="BP43" s="1039"/>
      <c r="BQ43" s="652"/>
      <c r="BR43" s="652"/>
      <c r="BS43" s="652"/>
      <c r="BT43" s="652"/>
      <c r="BU43" s="652"/>
      <c r="BV43" s="652"/>
      <c r="BW43" s="652"/>
      <c r="BX43" s="652"/>
    </row>
    <row r="44" spans="1:76">
      <c r="A44" s="859">
        <v>37</v>
      </c>
      <c r="B44" s="859"/>
      <c r="C44" s="40" t="s">
        <v>813</v>
      </c>
      <c r="D44" s="40" t="s">
        <v>812</v>
      </c>
      <c r="E44" s="1039"/>
      <c r="F44" s="652"/>
      <c r="G44" s="652"/>
      <c r="H44" s="652"/>
      <c r="I44" s="652"/>
      <c r="J44" s="652"/>
      <c r="K44" s="652"/>
      <c r="L44" s="652"/>
      <c r="M44" s="1037"/>
      <c r="N44" s="1039"/>
      <c r="O44" s="652"/>
      <c r="P44" s="652"/>
      <c r="Q44" s="652"/>
      <c r="R44" s="652"/>
      <c r="S44" s="652"/>
      <c r="T44" s="652"/>
      <c r="U44" s="652"/>
      <c r="V44" s="1037"/>
      <c r="W44" s="1039"/>
      <c r="X44" s="652"/>
      <c r="Y44" s="652"/>
      <c r="Z44" s="652"/>
      <c r="AA44" s="652"/>
      <c r="AB44" s="652"/>
      <c r="AC44" s="652"/>
      <c r="AD44" s="652"/>
      <c r="AE44" s="652"/>
      <c r="AF44" s="1039"/>
      <c r="AG44" s="652"/>
      <c r="AH44" s="652"/>
      <c r="AI44" s="652"/>
      <c r="AJ44" s="652"/>
      <c r="AK44" s="652"/>
      <c r="AL44" s="652"/>
      <c r="AM44" s="652"/>
      <c r="AN44" s="652"/>
      <c r="AO44" s="1039"/>
      <c r="AP44" s="652"/>
      <c r="AQ44" s="652"/>
      <c r="AR44" s="652"/>
      <c r="AS44" s="652"/>
      <c r="AT44" s="652"/>
      <c r="AU44" s="652"/>
      <c r="AV44" s="652"/>
      <c r="AW44" s="652"/>
      <c r="AX44" s="1039"/>
      <c r="AY44" s="652"/>
      <c r="AZ44" s="652"/>
      <c r="BA44" s="652"/>
      <c r="BB44" s="652"/>
      <c r="BC44" s="652"/>
      <c r="BD44" s="652"/>
      <c r="BE44" s="652"/>
      <c r="BF44" s="652"/>
      <c r="BG44" s="1039"/>
      <c r="BH44" s="652"/>
      <c r="BI44" s="652"/>
      <c r="BJ44" s="652"/>
      <c r="BK44" s="652"/>
      <c r="BL44" s="652"/>
      <c r="BM44" s="652"/>
      <c r="BN44" s="652"/>
      <c r="BO44" s="652"/>
      <c r="BP44" s="1039"/>
      <c r="BQ44" s="652"/>
      <c r="BR44" s="652"/>
      <c r="BS44" s="652"/>
      <c r="BT44" s="652"/>
      <c r="BU44" s="652"/>
      <c r="BV44" s="652"/>
      <c r="BW44" s="652"/>
      <c r="BX44" s="652"/>
    </row>
    <row r="45" spans="1:76">
      <c r="A45" s="859">
        <v>38</v>
      </c>
      <c r="B45" s="859"/>
      <c r="C45" s="40" t="s">
        <v>813</v>
      </c>
      <c r="D45" s="40" t="s">
        <v>812</v>
      </c>
      <c r="E45" s="1039"/>
      <c r="F45" s="652"/>
      <c r="G45" s="652"/>
      <c r="H45" s="652"/>
      <c r="I45" s="652"/>
      <c r="J45" s="652"/>
      <c r="K45" s="652"/>
      <c r="L45" s="652"/>
      <c r="M45" s="1037"/>
      <c r="N45" s="1039"/>
      <c r="O45" s="652"/>
      <c r="P45" s="652"/>
      <c r="Q45" s="652"/>
      <c r="R45" s="652"/>
      <c r="S45" s="652"/>
      <c r="T45" s="652"/>
      <c r="U45" s="652"/>
      <c r="V45" s="1037"/>
      <c r="W45" s="1039"/>
      <c r="X45" s="652"/>
      <c r="Y45" s="652"/>
      <c r="Z45" s="652"/>
      <c r="AA45" s="652"/>
      <c r="AB45" s="652"/>
      <c r="AC45" s="652"/>
      <c r="AD45" s="652"/>
      <c r="AE45" s="652"/>
      <c r="AF45" s="1039"/>
      <c r="AG45" s="652"/>
      <c r="AH45" s="652"/>
      <c r="AI45" s="652"/>
      <c r="AJ45" s="652"/>
      <c r="AK45" s="652"/>
      <c r="AL45" s="652"/>
      <c r="AM45" s="652"/>
      <c r="AN45" s="652"/>
      <c r="AO45" s="1039"/>
      <c r="AP45" s="652"/>
      <c r="AQ45" s="652"/>
      <c r="AR45" s="652"/>
      <c r="AS45" s="652"/>
      <c r="AT45" s="652"/>
      <c r="AU45" s="652"/>
      <c r="AV45" s="652"/>
      <c r="AW45" s="652"/>
      <c r="AX45" s="1039"/>
      <c r="AY45" s="652"/>
      <c r="AZ45" s="652"/>
      <c r="BA45" s="652"/>
      <c r="BB45" s="652"/>
      <c r="BC45" s="652"/>
      <c r="BD45" s="652"/>
      <c r="BE45" s="652"/>
      <c r="BF45" s="652"/>
      <c r="BG45" s="1039"/>
      <c r="BH45" s="652"/>
      <c r="BI45" s="652"/>
      <c r="BJ45" s="652"/>
      <c r="BK45" s="652"/>
      <c r="BL45" s="652"/>
      <c r="BM45" s="652"/>
      <c r="BN45" s="652"/>
      <c r="BO45" s="652"/>
      <c r="BP45" s="1039"/>
      <c r="BQ45" s="652"/>
      <c r="BR45" s="652"/>
      <c r="BS45" s="652"/>
      <c r="BT45" s="652"/>
      <c r="BU45" s="652"/>
      <c r="BV45" s="652"/>
      <c r="BW45" s="652"/>
      <c r="BX45" s="652"/>
    </row>
    <row r="46" spans="1:76">
      <c r="A46" s="859">
        <v>39</v>
      </c>
      <c r="B46" s="859"/>
      <c r="C46" s="40" t="s">
        <v>813</v>
      </c>
      <c r="D46" s="40" t="s">
        <v>812</v>
      </c>
      <c r="E46" s="1039"/>
      <c r="F46" s="652"/>
      <c r="G46" s="652"/>
      <c r="H46" s="652"/>
      <c r="I46" s="652"/>
      <c r="J46" s="652"/>
      <c r="K46" s="652"/>
      <c r="L46" s="652"/>
      <c r="M46" s="1037"/>
      <c r="N46" s="1039"/>
      <c r="O46" s="652"/>
      <c r="P46" s="652"/>
      <c r="Q46" s="652"/>
      <c r="R46" s="652"/>
      <c r="S46" s="652"/>
      <c r="T46" s="652"/>
      <c r="U46" s="652"/>
      <c r="V46" s="1037"/>
      <c r="W46" s="1039"/>
      <c r="X46" s="652"/>
      <c r="Y46" s="652"/>
      <c r="Z46" s="652"/>
      <c r="AA46" s="652"/>
      <c r="AB46" s="652"/>
      <c r="AC46" s="652"/>
      <c r="AD46" s="652"/>
      <c r="AE46" s="652"/>
      <c r="AF46" s="1039"/>
      <c r="AG46" s="652"/>
      <c r="AH46" s="652"/>
      <c r="AI46" s="652"/>
      <c r="AJ46" s="652"/>
      <c r="AK46" s="652"/>
      <c r="AL46" s="652"/>
      <c r="AM46" s="652"/>
      <c r="AN46" s="652"/>
      <c r="AO46" s="1039"/>
      <c r="AP46" s="652"/>
      <c r="AQ46" s="652"/>
      <c r="AR46" s="652"/>
      <c r="AS46" s="652"/>
      <c r="AT46" s="652"/>
      <c r="AU46" s="652"/>
      <c r="AV46" s="652"/>
      <c r="AW46" s="652"/>
      <c r="AX46" s="1039"/>
      <c r="AY46" s="652"/>
      <c r="AZ46" s="652"/>
      <c r="BA46" s="652"/>
      <c r="BB46" s="652"/>
      <c r="BC46" s="652"/>
      <c r="BD46" s="652"/>
      <c r="BE46" s="652"/>
      <c r="BF46" s="652"/>
      <c r="BG46" s="1039"/>
      <c r="BH46" s="652"/>
      <c r="BI46" s="652"/>
      <c r="BJ46" s="652"/>
      <c r="BK46" s="652"/>
      <c r="BL46" s="652"/>
      <c r="BM46" s="652"/>
      <c r="BN46" s="652"/>
      <c r="BO46" s="652"/>
      <c r="BP46" s="1039"/>
      <c r="BQ46" s="652"/>
      <c r="BR46" s="652"/>
      <c r="BS46" s="652"/>
      <c r="BT46" s="652"/>
      <c r="BU46" s="652"/>
      <c r="BV46" s="652"/>
      <c r="BW46" s="652"/>
      <c r="BX46" s="652"/>
    </row>
    <row r="47" spans="1:76">
      <c r="A47" s="859">
        <v>40</v>
      </c>
      <c r="B47" s="859"/>
      <c r="C47" s="40" t="s">
        <v>813</v>
      </c>
      <c r="D47" s="40" t="s">
        <v>812</v>
      </c>
      <c r="E47" s="1039"/>
      <c r="F47" s="652"/>
      <c r="G47" s="652"/>
      <c r="H47" s="652"/>
      <c r="I47" s="652"/>
      <c r="J47" s="652"/>
      <c r="K47" s="652"/>
      <c r="L47" s="652"/>
      <c r="M47" s="1037"/>
      <c r="N47" s="1039"/>
      <c r="O47" s="652"/>
      <c r="P47" s="652"/>
      <c r="Q47" s="652"/>
      <c r="R47" s="652"/>
      <c r="S47" s="652"/>
      <c r="T47" s="652"/>
      <c r="U47" s="652"/>
      <c r="V47" s="1037"/>
      <c r="W47" s="1039"/>
      <c r="X47" s="652"/>
      <c r="Y47" s="652"/>
      <c r="Z47" s="652"/>
      <c r="AA47" s="652"/>
      <c r="AB47" s="652"/>
      <c r="AC47" s="652"/>
      <c r="AD47" s="652"/>
      <c r="AE47" s="652"/>
      <c r="AF47" s="1039"/>
      <c r="AG47" s="652"/>
      <c r="AH47" s="652"/>
      <c r="AI47" s="652"/>
      <c r="AJ47" s="652"/>
      <c r="AK47" s="652"/>
      <c r="AL47" s="652"/>
      <c r="AM47" s="652"/>
      <c r="AN47" s="652"/>
      <c r="AO47" s="1039"/>
      <c r="AP47" s="652"/>
      <c r="AQ47" s="652"/>
      <c r="AR47" s="652"/>
      <c r="AS47" s="652"/>
      <c r="AT47" s="652"/>
      <c r="AU47" s="652"/>
      <c r="AV47" s="652"/>
      <c r="AW47" s="652"/>
      <c r="AX47" s="1039"/>
      <c r="AY47" s="652"/>
      <c r="AZ47" s="652"/>
      <c r="BA47" s="652"/>
      <c r="BB47" s="652"/>
      <c r="BC47" s="652"/>
      <c r="BD47" s="652"/>
      <c r="BE47" s="652"/>
      <c r="BF47" s="652"/>
      <c r="BG47" s="1039"/>
      <c r="BH47" s="652"/>
      <c r="BI47" s="652"/>
      <c r="BJ47" s="652"/>
      <c r="BK47" s="652"/>
      <c r="BL47" s="652"/>
      <c r="BM47" s="652"/>
      <c r="BN47" s="652"/>
      <c r="BO47" s="652"/>
      <c r="BP47" s="1039"/>
      <c r="BQ47" s="652"/>
      <c r="BR47" s="652"/>
      <c r="BS47" s="652"/>
      <c r="BT47" s="652"/>
      <c r="BU47" s="652"/>
      <c r="BV47" s="652"/>
      <c r="BW47" s="652"/>
      <c r="BX47" s="652"/>
    </row>
    <row r="48" spans="1:76">
      <c r="A48" s="859">
        <v>41</v>
      </c>
      <c r="B48" s="859"/>
      <c r="C48" s="40" t="s">
        <v>813</v>
      </c>
      <c r="D48" s="40" t="s">
        <v>812</v>
      </c>
      <c r="E48" s="1040"/>
      <c r="F48" s="1034"/>
      <c r="G48" s="1034"/>
      <c r="H48" s="1034"/>
      <c r="I48" s="1034"/>
      <c r="J48" s="1034"/>
      <c r="K48" s="1034"/>
      <c r="L48" s="1034"/>
      <c r="M48" s="1038"/>
      <c r="N48" s="1040"/>
      <c r="O48" s="1034"/>
      <c r="P48" s="1034"/>
      <c r="Q48" s="1034"/>
      <c r="R48" s="1034"/>
      <c r="S48" s="1034"/>
      <c r="T48" s="1034"/>
      <c r="U48" s="1034"/>
      <c r="V48" s="1038"/>
      <c r="W48" s="1039"/>
      <c r="X48" s="652"/>
      <c r="Y48" s="652"/>
      <c r="Z48" s="652"/>
      <c r="AA48" s="652"/>
      <c r="AB48" s="652"/>
      <c r="AC48" s="652"/>
      <c r="AD48" s="652"/>
      <c r="AE48" s="652"/>
      <c r="AF48" s="1039"/>
      <c r="AG48" s="652"/>
      <c r="AH48" s="652"/>
      <c r="AI48" s="652"/>
      <c r="AJ48" s="652"/>
      <c r="AK48" s="652"/>
      <c r="AL48" s="652"/>
      <c r="AM48" s="652"/>
      <c r="AN48" s="652"/>
      <c r="AO48" s="1039"/>
      <c r="AP48" s="652"/>
      <c r="AQ48" s="652"/>
      <c r="AR48" s="652"/>
      <c r="AS48" s="652"/>
      <c r="AT48" s="652"/>
      <c r="AU48" s="652"/>
      <c r="AV48" s="652"/>
      <c r="AW48" s="652"/>
      <c r="AX48" s="1039"/>
      <c r="AY48" s="652"/>
      <c r="AZ48" s="652"/>
      <c r="BA48" s="652"/>
      <c r="BB48" s="652"/>
      <c r="BC48" s="652"/>
      <c r="BD48" s="652"/>
      <c r="BE48" s="652"/>
      <c r="BF48" s="652"/>
      <c r="BG48" s="1039"/>
      <c r="BH48" s="652"/>
      <c r="BI48" s="652"/>
      <c r="BJ48" s="652"/>
      <c r="BK48" s="652"/>
      <c r="BL48" s="652"/>
      <c r="BM48" s="652"/>
      <c r="BN48" s="652"/>
      <c r="BO48" s="652"/>
      <c r="BP48" s="1039"/>
      <c r="BQ48" s="652"/>
      <c r="BR48" s="652"/>
      <c r="BS48" s="652"/>
      <c r="BT48" s="652"/>
      <c r="BU48" s="652"/>
      <c r="BV48" s="652"/>
      <c r="BW48" s="652"/>
      <c r="BX48" s="652"/>
    </row>
    <row r="49" spans="3:76">
      <c r="C49" s="1041" t="s">
        <v>718</v>
      </c>
      <c r="D49" s="1041"/>
      <c r="E49" s="1034"/>
      <c r="F49" s="1034"/>
      <c r="G49" s="1034"/>
      <c r="H49" s="1034"/>
      <c r="I49" s="1034"/>
      <c r="J49" s="1034"/>
      <c r="K49" s="1034"/>
      <c r="L49" s="1034"/>
      <c r="M49" s="1034"/>
      <c r="N49" s="1034"/>
      <c r="O49" s="1034"/>
      <c r="P49" s="1034"/>
      <c r="Q49" s="1034"/>
      <c r="R49" s="1034"/>
      <c r="S49" s="1034"/>
      <c r="T49" s="1034"/>
      <c r="U49" s="1034"/>
      <c r="V49" s="1034"/>
      <c r="W49" s="660"/>
      <c r="X49" s="661"/>
      <c r="Y49" s="661"/>
      <c r="Z49" s="661"/>
      <c r="AA49" s="661"/>
      <c r="AB49" s="661"/>
      <c r="AC49" s="661"/>
      <c r="AD49" s="661"/>
      <c r="AE49" s="661"/>
      <c r="AF49" s="660"/>
      <c r="AG49" s="661"/>
      <c r="AH49" s="661"/>
      <c r="AI49" s="661"/>
      <c r="AJ49" s="661"/>
      <c r="AK49" s="661"/>
      <c r="AL49" s="661"/>
      <c r="AM49" s="661"/>
      <c r="AN49" s="661"/>
      <c r="AO49" s="660"/>
      <c r="AP49" s="661"/>
      <c r="AQ49" s="661"/>
      <c r="AR49" s="661"/>
      <c r="AS49" s="661"/>
      <c r="AT49" s="661"/>
      <c r="AU49" s="661"/>
      <c r="AV49" s="661"/>
      <c r="AW49" s="661"/>
      <c r="AX49" s="660"/>
      <c r="AY49" s="661"/>
      <c r="AZ49" s="661"/>
      <c r="BA49" s="661"/>
      <c r="BB49" s="661"/>
      <c r="BC49" s="661"/>
      <c r="BD49" s="661"/>
      <c r="BE49" s="661"/>
      <c r="BF49" s="661"/>
      <c r="BG49" s="660"/>
      <c r="BH49" s="661"/>
      <c r="BI49" s="661"/>
      <c r="BJ49" s="661"/>
      <c r="BK49" s="661"/>
      <c r="BL49" s="661"/>
      <c r="BM49" s="661"/>
      <c r="BN49" s="661"/>
      <c r="BO49" s="661"/>
      <c r="BP49" s="660"/>
      <c r="BQ49" s="661"/>
      <c r="BR49" s="661"/>
      <c r="BS49" s="661"/>
      <c r="BT49" s="661"/>
      <c r="BU49" s="661"/>
      <c r="BV49" s="661"/>
      <c r="BW49" s="661"/>
      <c r="BX49" s="661"/>
    </row>
    <row r="51" spans="3:76" ht="14" thickBot="1"/>
    <row r="52" spans="3:76" ht="40" thickBot="1">
      <c r="C52" s="770"/>
      <c r="D52" s="770"/>
      <c r="E52" s="1054" t="s">
        <v>814</v>
      </c>
      <c r="F52" s="1056" t="s">
        <v>722</v>
      </c>
      <c r="G52" s="1057" t="s">
        <v>723</v>
      </c>
      <c r="H52" s="1057" t="s">
        <v>724</v>
      </c>
      <c r="I52" s="1058" t="s">
        <v>721</v>
      </c>
      <c r="J52" s="1059" t="s">
        <v>725</v>
      </c>
      <c r="K52" s="1057" t="s">
        <v>727</v>
      </c>
      <c r="L52" s="1060" t="s">
        <v>728</v>
      </c>
      <c r="M52" s="1061" t="s">
        <v>726</v>
      </c>
      <c r="N52" s="1055"/>
      <c r="O52" s="1056" t="s">
        <v>722</v>
      </c>
      <c r="P52" s="1057" t="s">
        <v>723</v>
      </c>
      <c r="Q52" s="1057" t="s">
        <v>724</v>
      </c>
      <c r="R52" s="1058" t="s">
        <v>721</v>
      </c>
      <c r="S52" s="1059" t="s">
        <v>725</v>
      </c>
      <c r="T52" s="1057" t="s">
        <v>727</v>
      </c>
      <c r="U52" s="1060" t="s">
        <v>728</v>
      </c>
      <c r="V52" s="1061" t="s">
        <v>726</v>
      </c>
      <c r="W52" s="1055"/>
      <c r="X52" s="1074" t="s">
        <v>722</v>
      </c>
      <c r="Y52" s="1075" t="s">
        <v>723</v>
      </c>
      <c r="Z52" s="1075" t="s">
        <v>724</v>
      </c>
      <c r="AA52" s="1076" t="s">
        <v>721</v>
      </c>
      <c r="AB52" s="1077" t="s">
        <v>725</v>
      </c>
      <c r="AC52" s="1075" t="s">
        <v>727</v>
      </c>
      <c r="AD52" s="1078" t="s">
        <v>728</v>
      </c>
      <c r="AE52" s="1079" t="s">
        <v>726</v>
      </c>
      <c r="AF52" s="1055"/>
      <c r="AG52" s="1074" t="s">
        <v>722</v>
      </c>
      <c r="AH52" s="1075" t="s">
        <v>723</v>
      </c>
      <c r="AI52" s="1075" t="s">
        <v>724</v>
      </c>
      <c r="AJ52" s="1076" t="s">
        <v>721</v>
      </c>
      <c r="AK52" s="1077" t="s">
        <v>725</v>
      </c>
      <c r="AL52" s="1075" t="s">
        <v>727</v>
      </c>
      <c r="AM52" s="1078" t="s">
        <v>728</v>
      </c>
      <c r="AN52" s="1079" t="s">
        <v>726</v>
      </c>
      <c r="AO52" s="1055"/>
      <c r="AP52" s="1074" t="s">
        <v>722</v>
      </c>
      <c r="AQ52" s="1075" t="s">
        <v>723</v>
      </c>
      <c r="AR52" s="1075" t="s">
        <v>724</v>
      </c>
      <c r="AS52" s="1076" t="s">
        <v>721</v>
      </c>
      <c r="AT52" s="1077" t="s">
        <v>725</v>
      </c>
      <c r="AU52" s="1075" t="s">
        <v>727</v>
      </c>
      <c r="AV52" s="1078" t="s">
        <v>728</v>
      </c>
      <c r="AW52" s="1079" t="s">
        <v>726</v>
      </c>
      <c r="AX52" s="1055"/>
      <c r="AY52" s="1074" t="s">
        <v>722</v>
      </c>
      <c r="AZ52" s="1075" t="s">
        <v>723</v>
      </c>
      <c r="BA52" s="1075" t="s">
        <v>724</v>
      </c>
      <c r="BB52" s="1076" t="s">
        <v>721</v>
      </c>
      <c r="BC52" s="1077" t="s">
        <v>725</v>
      </c>
      <c r="BD52" s="1075" t="s">
        <v>727</v>
      </c>
      <c r="BE52" s="1078" t="s">
        <v>728</v>
      </c>
      <c r="BF52" s="1079" t="s">
        <v>726</v>
      </c>
      <c r="BG52" s="1055"/>
      <c r="BH52" s="1074" t="s">
        <v>722</v>
      </c>
      <c r="BI52" s="1075" t="s">
        <v>723</v>
      </c>
      <c r="BJ52" s="1075" t="s">
        <v>724</v>
      </c>
      <c r="BK52" s="1076" t="s">
        <v>721</v>
      </c>
      <c r="BL52" s="1077" t="s">
        <v>725</v>
      </c>
      <c r="BM52" s="1075" t="s">
        <v>727</v>
      </c>
      <c r="BN52" s="1078" t="s">
        <v>728</v>
      </c>
      <c r="BO52" s="1079" t="s">
        <v>726</v>
      </c>
      <c r="BP52" s="1055"/>
      <c r="BQ52" s="1074" t="s">
        <v>722</v>
      </c>
      <c r="BR52" s="1075" t="s">
        <v>723</v>
      </c>
      <c r="BS52" s="1075" t="s">
        <v>724</v>
      </c>
      <c r="BT52" s="1076" t="s">
        <v>721</v>
      </c>
      <c r="BU52" s="1077" t="s">
        <v>725</v>
      </c>
      <c r="BV52" s="1075" t="s">
        <v>727</v>
      </c>
      <c r="BW52" s="1078" t="s">
        <v>728</v>
      </c>
      <c r="BX52" s="1079" t="s">
        <v>726</v>
      </c>
    </row>
    <row r="53" spans="3:76">
      <c r="C53" s="727" t="s">
        <v>812</v>
      </c>
      <c r="D53" s="727"/>
      <c r="E53" s="1053" t="s">
        <v>815</v>
      </c>
      <c r="F53" s="1080"/>
      <c r="G53" s="1081"/>
      <c r="H53" s="1081"/>
      <c r="I53" s="1082"/>
      <c r="J53" s="1083"/>
      <c r="K53" s="1081"/>
      <c r="L53" s="1082"/>
      <c r="M53" s="1084"/>
      <c r="N53" s="1005"/>
      <c r="O53" s="1080"/>
      <c r="P53" s="1081"/>
      <c r="Q53" s="1081"/>
      <c r="R53" s="1082"/>
      <c r="S53" s="1083"/>
      <c r="T53" s="1081"/>
      <c r="U53" s="1082"/>
      <c r="V53" s="1084"/>
      <c r="W53" s="1005"/>
      <c r="X53" s="1089"/>
      <c r="Y53" s="1090"/>
      <c r="Z53" s="1090"/>
      <c r="AA53" s="1091"/>
      <c r="AB53" s="1092"/>
      <c r="AC53" s="1090"/>
      <c r="AD53" s="1091"/>
      <c r="AE53" s="1093"/>
      <c r="AF53" s="1005"/>
      <c r="AG53" s="1089"/>
      <c r="AH53" s="1090"/>
      <c r="AI53" s="1090"/>
      <c r="AJ53" s="1091"/>
      <c r="AK53" s="1092"/>
      <c r="AL53" s="1090"/>
      <c r="AM53" s="1091"/>
      <c r="AN53" s="1093"/>
      <c r="AO53" s="1005"/>
      <c r="AP53" s="1089"/>
      <c r="AQ53" s="1090"/>
      <c r="AR53" s="1090"/>
      <c r="AS53" s="1091"/>
      <c r="AT53" s="1092"/>
      <c r="AU53" s="1090"/>
      <c r="AV53" s="1091"/>
      <c r="AW53" s="1093"/>
      <c r="AX53" s="1005"/>
      <c r="AY53" s="1089"/>
      <c r="AZ53" s="1090"/>
      <c r="BA53" s="1090"/>
      <c r="BB53" s="1091"/>
      <c r="BC53" s="1092"/>
      <c r="BD53" s="1090"/>
      <c r="BE53" s="1091"/>
      <c r="BF53" s="1093"/>
      <c r="BG53" s="1005"/>
      <c r="BH53" s="1089"/>
      <c r="BI53" s="1090"/>
      <c r="BJ53" s="1090"/>
      <c r="BK53" s="1091"/>
      <c r="BL53" s="1092"/>
      <c r="BM53" s="1090"/>
      <c r="BN53" s="1091"/>
      <c r="BO53" s="1093"/>
      <c r="BP53" s="1005"/>
      <c r="BQ53" s="1089"/>
      <c r="BR53" s="1090"/>
      <c r="BS53" s="1090"/>
      <c r="BT53" s="1091"/>
      <c r="BU53" s="1092"/>
      <c r="BV53" s="1090"/>
      <c r="BW53" s="1091"/>
      <c r="BX53" s="1093"/>
    </row>
    <row r="54" spans="3:76">
      <c r="C54" s="1044" t="s">
        <v>816</v>
      </c>
      <c r="D54" s="1044"/>
      <c r="E54" s="1045" t="s">
        <v>21</v>
      </c>
      <c r="F54" s="1065"/>
      <c r="G54" s="1003"/>
      <c r="H54" s="1003"/>
      <c r="I54" s="1066"/>
      <c r="J54" s="1067"/>
      <c r="K54" s="1003"/>
      <c r="L54" s="1066"/>
      <c r="M54" s="1068"/>
      <c r="N54" s="1005"/>
      <c r="O54" s="1065"/>
      <c r="P54" s="1003"/>
      <c r="Q54" s="1003"/>
      <c r="R54" s="1066"/>
      <c r="S54" s="1067"/>
      <c r="T54" s="1003"/>
      <c r="U54" s="1066"/>
      <c r="V54" s="1068"/>
      <c r="W54" s="1005"/>
      <c r="X54" s="1094"/>
      <c r="Y54" s="1095"/>
      <c r="Z54" s="1095"/>
      <c r="AA54" s="1096"/>
      <c r="AB54" s="1097"/>
      <c r="AC54" s="1095"/>
      <c r="AD54" s="1096"/>
      <c r="AE54" s="1098"/>
      <c r="AF54" s="1005"/>
      <c r="AG54" s="1094"/>
      <c r="AH54" s="1095"/>
      <c r="AI54" s="1095"/>
      <c r="AJ54" s="1096"/>
      <c r="AK54" s="1097"/>
      <c r="AL54" s="1095"/>
      <c r="AM54" s="1096"/>
      <c r="AN54" s="1098"/>
      <c r="AO54" s="1005"/>
      <c r="AP54" s="1094"/>
      <c r="AQ54" s="1095"/>
      <c r="AR54" s="1095"/>
      <c r="AS54" s="1096"/>
      <c r="AT54" s="1097"/>
      <c r="AU54" s="1095"/>
      <c r="AV54" s="1096"/>
      <c r="AW54" s="1098"/>
      <c r="AX54" s="1005"/>
      <c r="AY54" s="1094"/>
      <c r="AZ54" s="1095"/>
      <c r="BA54" s="1095"/>
      <c r="BB54" s="1096"/>
      <c r="BC54" s="1097"/>
      <c r="BD54" s="1095"/>
      <c r="BE54" s="1096"/>
      <c r="BF54" s="1098"/>
      <c r="BG54" s="1005"/>
      <c r="BH54" s="1094"/>
      <c r="BI54" s="1095"/>
      <c r="BJ54" s="1095"/>
      <c r="BK54" s="1096"/>
      <c r="BL54" s="1097"/>
      <c r="BM54" s="1095"/>
      <c r="BN54" s="1096"/>
      <c r="BO54" s="1098"/>
      <c r="BP54" s="1005"/>
      <c r="BQ54" s="1094"/>
      <c r="BR54" s="1095"/>
      <c r="BS54" s="1095"/>
      <c r="BT54" s="1096"/>
      <c r="BU54" s="1097"/>
      <c r="BV54" s="1095"/>
      <c r="BW54" s="1096"/>
      <c r="BX54" s="1098"/>
    </row>
    <row r="55" spans="3:76">
      <c r="C55" s="1044" t="s">
        <v>817</v>
      </c>
      <c r="D55" s="1044"/>
      <c r="E55" s="1045" t="s">
        <v>22</v>
      </c>
      <c r="F55" s="1065"/>
      <c r="G55" s="1003"/>
      <c r="H55" s="1003"/>
      <c r="I55" s="1066"/>
      <c r="J55" s="1067"/>
      <c r="K55" s="1003"/>
      <c r="L55" s="1066"/>
      <c r="M55" s="1068"/>
      <c r="N55" s="1005"/>
      <c r="O55" s="1065"/>
      <c r="P55" s="1003"/>
      <c r="Q55" s="1003"/>
      <c r="R55" s="1066"/>
      <c r="S55" s="1067"/>
      <c r="T55" s="1003"/>
      <c r="U55" s="1066"/>
      <c r="V55" s="1068"/>
      <c r="W55" s="1005"/>
      <c r="X55" s="1094"/>
      <c r="Y55" s="1095"/>
      <c r="Z55" s="1095"/>
      <c r="AA55" s="1096"/>
      <c r="AB55" s="1097"/>
      <c r="AC55" s="1095"/>
      <c r="AD55" s="1096"/>
      <c r="AE55" s="1098"/>
      <c r="AF55" s="1005"/>
      <c r="AG55" s="1094"/>
      <c r="AH55" s="1095"/>
      <c r="AI55" s="1095"/>
      <c r="AJ55" s="1096"/>
      <c r="AK55" s="1097"/>
      <c r="AL55" s="1095"/>
      <c r="AM55" s="1096"/>
      <c r="AN55" s="1098"/>
      <c r="AO55" s="1005"/>
      <c r="AP55" s="1094"/>
      <c r="AQ55" s="1095"/>
      <c r="AR55" s="1095"/>
      <c r="AS55" s="1096"/>
      <c r="AT55" s="1097"/>
      <c r="AU55" s="1095"/>
      <c r="AV55" s="1096"/>
      <c r="AW55" s="1098"/>
      <c r="AX55" s="1005"/>
      <c r="AY55" s="1094"/>
      <c r="AZ55" s="1095"/>
      <c r="BA55" s="1095"/>
      <c r="BB55" s="1096"/>
      <c r="BC55" s="1097"/>
      <c r="BD55" s="1095"/>
      <c r="BE55" s="1096"/>
      <c r="BF55" s="1098"/>
      <c r="BG55" s="1005"/>
      <c r="BH55" s="1094"/>
      <c r="BI55" s="1095"/>
      <c r="BJ55" s="1095"/>
      <c r="BK55" s="1096"/>
      <c r="BL55" s="1097"/>
      <c r="BM55" s="1095"/>
      <c r="BN55" s="1096"/>
      <c r="BO55" s="1098"/>
      <c r="BP55" s="1005"/>
      <c r="BQ55" s="1094"/>
      <c r="BR55" s="1095"/>
      <c r="BS55" s="1095"/>
      <c r="BT55" s="1096"/>
      <c r="BU55" s="1097"/>
      <c r="BV55" s="1095"/>
      <c r="BW55" s="1096"/>
      <c r="BX55" s="1098"/>
    </row>
    <row r="56" spans="3:76">
      <c r="C56" s="1044" t="s">
        <v>818</v>
      </c>
      <c r="D56" s="1044"/>
      <c r="E56" s="1045" t="s">
        <v>23</v>
      </c>
      <c r="F56" s="1065"/>
      <c r="G56" s="1003"/>
      <c r="H56" s="1003"/>
      <c r="I56" s="1066"/>
      <c r="J56" s="1067"/>
      <c r="K56" s="1003"/>
      <c r="L56" s="1066"/>
      <c r="M56" s="1068"/>
      <c r="N56" s="1005"/>
      <c r="O56" s="1065"/>
      <c r="P56" s="1003"/>
      <c r="Q56" s="1003"/>
      <c r="R56" s="1066"/>
      <c r="S56" s="1067"/>
      <c r="T56" s="1003"/>
      <c r="U56" s="1066"/>
      <c r="V56" s="1068"/>
      <c r="W56" s="1005"/>
      <c r="X56" s="1094"/>
      <c r="Y56" s="1095"/>
      <c r="Z56" s="1095"/>
      <c r="AA56" s="1096"/>
      <c r="AB56" s="1097"/>
      <c r="AC56" s="1095"/>
      <c r="AD56" s="1096"/>
      <c r="AE56" s="1098"/>
      <c r="AF56" s="1005"/>
      <c r="AG56" s="1094"/>
      <c r="AH56" s="1095"/>
      <c r="AI56" s="1095"/>
      <c r="AJ56" s="1096"/>
      <c r="AK56" s="1097"/>
      <c r="AL56" s="1095"/>
      <c r="AM56" s="1096"/>
      <c r="AN56" s="1098"/>
      <c r="AO56" s="1005"/>
      <c r="AP56" s="1094"/>
      <c r="AQ56" s="1095"/>
      <c r="AR56" s="1095"/>
      <c r="AS56" s="1096"/>
      <c r="AT56" s="1097"/>
      <c r="AU56" s="1095"/>
      <c r="AV56" s="1096"/>
      <c r="AW56" s="1098"/>
      <c r="AX56" s="1005"/>
      <c r="AY56" s="1094"/>
      <c r="AZ56" s="1095"/>
      <c r="BA56" s="1095"/>
      <c r="BB56" s="1096"/>
      <c r="BC56" s="1097"/>
      <c r="BD56" s="1095"/>
      <c r="BE56" s="1096"/>
      <c r="BF56" s="1098"/>
      <c r="BG56" s="1005"/>
      <c r="BH56" s="1094"/>
      <c r="BI56" s="1095"/>
      <c r="BJ56" s="1095"/>
      <c r="BK56" s="1096"/>
      <c r="BL56" s="1097"/>
      <c r="BM56" s="1095"/>
      <c r="BN56" s="1096"/>
      <c r="BO56" s="1098"/>
      <c r="BP56" s="1005"/>
      <c r="BQ56" s="1094"/>
      <c r="BR56" s="1095"/>
      <c r="BS56" s="1095"/>
      <c r="BT56" s="1096"/>
      <c r="BU56" s="1097"/>
      <c r="BV56" s="1095"/>
      <c r="BW56" s="1096"/>
      <c r="BX56" s="1098"/>
    </row>
    <row r="57" spans="3:76">
      <c r="C57" s="1044" t="s">
        <v>819</v>
      </c>
      <c r="D57" s="1044"/>
      <c r="E57" s="1045" t="s">
        <v>24</v>
      </c>
      <c r="F57" s="1065"/>
      <c r="G57" s="1003"/>
      <c r="H57" s="1003"/>
      <c r="I57" s="1066"/>
      <c r="J57" s="1067"/>
      <c r="K57" s="1003"/>
      <c r="L57" s="1066"/>
      <c r="M57" s="1068"/>
      <c r="N57" s="1005"/>
      <c r="O57" s="1065"/>
      <c r="P57" s="1003"/>
      <c r="Q57" s="1003"/>
      <c r="R57" s="1066"/>
      <c r="S57" s="1067"/>
      <c r="T57" s="1003"/>
      <c r="U57" s="1066"/>
      <c r="V57" s="1068"/>
      <c r="W57" s="1005"/>
      <c r="X57" s="1094"/>
      <c r="Y57" s="1095"/>
      <c r="Z57" s="1095"/>
      <c r="AA57" s="1096"/>
      <c r="AB57" s="1097"/>
      <c r="AC57" s="1095"/>
      <c r="AD57" s="1096"/>
      <c r="AE57" s="1098"/>
      <c r="AF57" s="1005"/>
      <c r="AG57" s="1094"/>
      <c r="AH57" s="1095"/>
      <c r="AI57" s="1095"/>
      <c r="AJ57" s="1096"/>
      <c r="AK57" s="1097"/>
      <c r="AL57" s="1095"/>
      <c r="AM57" s="1096"/>
      <c r="AN57" s="1098"/>
      <c r="AO57" s="1005"/>
      <c r="AP57" s="1094"/>
      <c r="AQ57" s="1095"/>
      <c r="AR57" s="1095"/>
      <c r="AS57" s="1096"/>
      <c r="AT57" s="1097"/>
      <c r="AU57" s="1095"/>
      <c r="AV57" s="1096"/>
      <c r="AW57" s="1098"/>
      <c r="AX57" s="1005"/>
      <c r="AY57" s="1094"/>
      <c r="AZ57" s="1095"/>
      <c r="BA57" s="1095"/>
      <c r="BB57" s="1096"/>
      <c r="BC57" s="1097"/>
      <c r="BD57" s="1095"/>
      <c r="BE57" s="1096"/>
      <c r="BF57" s="1098"/>
      <c r="BG57" s="1005"/>
      <c r="BH57" s="1094"/>
      <c r="BI57" s="1095"/>
      <c r="BJ57" s="1095"/>
      <c r="BK57" s="1096"/>
      <c r="BL57" s="1097"/>
      <c r="BM57" s="1095"/>
      <c r="BN57" s="1096"/>
      <c r="BO57" s="1098"/>
      <c r="BP57" s="1005"/>
      <c r="BQ57" s="1094"/>
      <c r="BR57" s="1095"/>
      <c r="BS57" s="1095"/>
      <c r="BT57" s="1096"/>
      <c r="BU57" s="1097"/>
      <c r="BV57" s="1095"/>
      <c r="BW57" s="1096"/>
      <c r="BX57" s="1098"/>
    </row>
    <row r="58" spans="3:76" ht="14" thickBot="1">
      <c r="C58" s="1046" t="s">
        <v>820</v>
      </c>
      <c r="D58" s="1044"/>
      <c r="E58" s="1045" t="s">
        <v>25</v>
      </c>
      <c r="F58" s="1069"/>
      <c r="G58" s="1070"/>
      <c r="H58" s="1070"/>
      <c r="I58" s="1071"/>
      <c r="J58" s="1072"/>
      <c r="K58" s="1070"/>
      <c r="L58" s="1071"/>
      <c r="M58" s="1073"/>
      <c r="N58" s="1005"/>
      <c r="O58" s="1069"/>
      <c r="P58" s="1070"/>
      <c r="Q58" s="1070"/>
      <c r="R58" s="1071"/>
      <c r="S58" s="1072"/>
      <c r="T58" s="1070"/>
      <c r="U58" s="1071"/>
      <c r="V58" s="1073"/>
      <c r="W58" s="1005"/>
      <c r="X58" s="1099"/>
      <c r="Y58" s="1100"/>
      <c r="Z58" s="1100"/>
      <c r="AA58" s="1101"/>
      <c r="AB58" s="1102"/>
      <c r="AC58" s="1100"/>
      <c r="AD58" s="1101"/>
      <c r="AE58" s="1103"/>
      <c r="AF58" s="1005"/>
      <c r="AG58" s="1099"/>
      <c r="AH58" s="1100"/>
      <c r="AI58" s="1100"/>
      <c r="AJ58" s="1101"/>
      <c r="AK58" s="1102"/>
      <c r="AL58" s="1100"/>
      <c r="AM58" s="1101"/>
      <c r="AN58" s="1103"/>
      <c r="AO58" s="1005"/>
      <c r="AP58" s="1099"/>
      <c r="AQ58" s="1100"/>
      <c r="AR58" s="1100"/>
      <c r="AS58" s="1101"/>
      <c r="AT58" s="1102"/>
      <c r="AU58" s="1100"/>
      <c r="AV58" s="1101"/>
      <c r="AW58" s="1103"/>
      <c r="AX58" s="1005"/>
      <c r="AY58" s="1099"/>
      <c r="AZ58" s="1100"/>
      <c r="BA58" s="1100"/>
      <c r="BB58" s="1101"/>
      <c r="BC58" s="1102"/>
      <c r="BD58" s="1100"/>
      <c r="BE58" s="1101"/>
      <c r="BF58" s="1103"/>
      <c r="BG58" s="1005"/>
      <c r="BH58" s="1099"/>
      <c r="BI58" s="1100"/>
      <c r="BJ58" s="1100"/>
      <c r="BK58" s="1101"/>
      <c r="BL58" s="1102"/>
      <c r="BM58" s="1100"/>
      <c r="BN58" s="1101"/>
      <c r="BO58" s="1103"/>
      <c r="BP58" s="1005"/>
      <c r="BQ58" s="1099"/>
      <c r="BR58" s="1100"/>
      <c r="BS58" s="1100"/>
      <c r="BT58" s="1101"/>
      <c r="BU58" s="1102"/>
      <c r="BV58" s="1100"/>
      <c r="BW58" s="1101"/>
      <c r="BX58" s="1103"/>
    </row>
    <row r="59" spans="3:76">
      <c r="C59" s="727" t="s">
        <v>821</v>
      </c>
      <c r="D59" s="727"/>
      <c r="E59" s="1043" t="s">
        <v>822</v>
      </c>
      <c r="F59" s="1080"/>
      <c r="G59" s="1081"/>
      <c r="H59" s="1081"/>
      <c r="I59" s="1082"/>
      <c r="J59" s="1083"/>
      <c r="K59" s="1081"/>
      <c r="L59" s="1082"/>
      <c r="M59" s="1084"/>
      <c r="N59" s="1005"/>
      <c r="O59" s="1080"/>
      <c r="P59" s="1081"/>
      <c r="Q59" s="1081"/>
      <c r="R59" s="1082"/>
      <c r="S59" s="1083"/>
      <c r="T59" s="1081"/>
      <c r="U59" s="1082"/>
      <c r="V59" s="1084"/>
      <c r="W59" s="1005"/>
      <c r="X59" s="1089"/>
      <c r="Y59" s="1090"/>
      <c r="Z59" s="1090"/>
      <c r="AA59" s="1091"/>
      <c r="AB59" s="1092"/>
      <c r="AC59" s="1090"/>
      <c r="AD59" s="1091"/>
      <c r="AE59" s="1093"/>
      <c r="AF59" s="1005"/>
      <c r="AG59" s="1089"/>
      <c r="AH59" s="1090"/>
      <c r="AI59" s="1090"/>
      <c r="AJ59" s="1091"/>
      <c r="AK59" s="1092"/>
      <c r="AL59" s="1090"/>
      <c r="AM59" s="1091"/>
      <c r="AN59" s="1093"/>
      <c r="AO59" s="1005"/>
      <c r="AP59" s="1089"/>
      <c r="AQ59" s="1090"/>
      <c r="AR59" s="1090"/>
      <c r="AS59" s="1091"/>
      <c r="AT59" s="1092"/>
      <c r="AU59" s="1090"/>
      <c r="AV59" s="1091"/>
      <c r="AW59" s="1093"/>
      <c r="AX59" s="1005"/>
      <c r="AY59" s="1089"/>
      <c r="AZ59" s="1090"/>
      <c r="BA59" s="1090"/>
      <c r="BB59" s="1091"/>
      <c r="BC59" s="1092"/>
      <c r="BD59" s="1090"/>
      <c r="BE59" s="1091"/>
      <c r="BF59" s="1093"/>
      <c r="BG59" s="1005"/>
      <c r="BH59" s="1089"/>
      <c r="BI59" s="1090"/>
      <c r="BJ59" s="1090"/>
      <c r="BK59" s="1091"/>
      <c r="BL59" s="1092"/>
      <c r="BM59" s="1090"/>
      <c r="BN59" s="1091"/>
      <c r="BO59" s="1093"/>
      <c r="BP59" s="1005"/>
      <c r="BQ59" s="1089"/>
      <c r="BR59" s="1090"/>
      <c r="BS59" s="1090"/>
      <c r="BT59" s="1091"/>
      <c r="BU59" s="1092"/>
      <c r="BV59" s="1090"/>
      <c r="BW59" s="1091"/>
      <c r="BX59" s="1093"/>
    </row>
    <row r="60" spans="3:76">
      <c r="C60" s="1044" t="s">
        <v>816</v>
      </c>
      <c r="D60" s="1044"/>
      <c r="E60" s="1045" t="s">
        <v>497</v>
      </c>
      <c r="F60" s="1065"/>
      <c r="G60" s="1003"/>
      <c r="H60" s="1003"/>
      <c r="I60" s="1066"/>
      <c r="J60" s="1067"/>
      <c r="K60" s="1003"/>
      <c r="L60" s="1066"/>
      <c r="M60" s="1068"/>
      <c r="N60" s="1005"/>
      <c r="O60" s="1065"/>
      <c r="P60" s="1003"/>
      <c r="Q60" s="1003"/>
      <c r="R60" s="1066"/>
      <c r="S60" s="1067"/>
      <c r="T60" s="1003"/>
      <c r="U60" s="1066"/>
      <c r="V60" s="1068"/>
      <c r="W60" s="1005"/>
      <c r="X60" s="1065"/>
      <c r="Y60" s="1003"/>
      <c r="Z60" s="1003"/>
      <c r="AA60" s="1066"/>
      <c r="AB60" s="1067"/>
      <c r="AC60" s="1003"/>
      <c r="AD60" s="1066"/>
      <c r="AE60" s="1068"/>
      <c r="AF60" s="1005"/>
      <c r="AG60" s="1065"/>
      <c r="AH60" s="1003"/>
      <c r="AI60" s="1003"/>
      <c r="AJ60" s="1066"/>
      <c r="AK60" s="1067"/>
      <c r="AL60" s="1003"/>
      <c r="AM60" s="1066"/>
      <c r="AN60" s="1068"/>
      <c r="AO60" s="1005"/>
      <c r="AP60" s="1065"/>
      <c r="AQ60" s="1003"/>
      <c r="AR60" s="1003"/>
      <c r="AS60" s="1066"/>
      <c r="AT60" s="1067"/>
      <c r="AU60" s="1003"/>
      <c r="AV60" s="1066"/>
      <c r="AW60" s="1068"/>
      <c r="AX60" s="1005"/>
      <c r="AY60" s="1065"/>
      <c r="AZ60" s="1003"/>
      <c r="BA60" s="1003"/>
      <c r="BB60" s="1066"/>
      <c r="BC60" s="1067"/>
      <c r="BD60" s="1003"/>
      <c r="BE60" s="1066"/>
      <c r="BF60" s="1068"/>
      <c r="BG60" s="1005"/>
      <c r="BH60" s="1065"/>
      <c r="BI60" s="1003"/>
      <c r="BJ60" s="1003"/>
      <c r="BK60" s="1066"/>
      <c r="BL60" s="1067"/>
      <c r="BM60" s="1003"/>
      <c r="BN60" s="1066"/>
      <c r="BO60" s="1068"/>
      <c r="BP60" s="1005"/>
      <c r="BQ60" s="1065"/>
      <c r="BR60" s="1003"/>
      <c r="BS60" s="1003"/>
      <c r="BT60" s="1066"/>
      <c r="BU60" s="1067"/>
      <c r="BV60" s="1003"/>
      <c r="BW60" s="1066"/>
      <c r="BX60" s="1068"/>
    </row>
    <row r="61" spans="3:76">
      <c r="C61" s="1044" t="s">
        <v>817</v>
      </c>
      <c r="D61" s="1044"/>
      <c r="E61" s="1045" t="s">
        <v>498</v>
      </c>
      <c r="F61" s="1065"/>
      <c r="G61" s="1003"/>
      <c r="H61" s="1003"/>
      <c r="I61" s="1066"/>
      <c r="J61" s="1067"/>
      <c r="K61" s="1003"/>
      <c r="L61" s="1066"/>
      <c r="M61" s="1068"/>
      <c r="N61" s="1005"/>
      <c r="O61" s="1065"/>
      <c r="P61" s="1003"/>
      <c r="Q61" s="1003"/>
      <c r="R61" s="1066"/>
      <c r="S61" s="1067"/>
      <c r="T61" s="1003"/>
      <c r="U61" s="1066"/>
      <c r="V61" s="1068"/>
      <c r="W61" s="1005"/>
      <c r="X61" s="1065"/>
      <c r="Y61" s="1003"/>
      <c r="Z61" s="1003"/>
      <c r="AA61" s="1066"/>
      <c r="AB61" s="1067"/>
      <c r="AC61" s="1003"/>
      <c r="AD61" s="1066"/>
      <c r="AE61" s="1068"/>
      <c r="AF61" s="1005"/>
      <c r="AG61" s="1065"/>
      <c r="AH61" s="1003"/>
      <c r="AI61" s="1003"/>
      <c r="AJ61" s="1066"/>
      <c r="AK61" s="1067"/>
      <c r="AL61" s="1003"/>
      <c r="AM61" s="1066"/>
      <c r="AN61" s="1068"/>
      <c r="AO61" s="1005"/>
      <c r="AP61" s="1065"/>
      <c r="AQ61" s="1003"/>
      <c r="AR61" s="1003"/>
      <c r="AS61" s="1066"/>
      <c r="AT61" s="1067"/>
      <c r="AU61" s="1003"/>
      <c r="AV61" s="1066"/>
      <c r="AW61" s="1068"/>
      <c r="AX61" s="1005"/>
      <c r="AY61" s="1065"/>
      <c r="AZ61" s="1003"/>
      <c r="BA61" s="1003"/>
      <c r="BB61" s="1066"/>
      <c r="BC61" s="1067"/>
      <c r="BD61" s="1003"/>
      <c r="BE61" s="1066"/>
      <c r="BF61" s="1068"/>
      <c r="BG61" s="1005"/>
      <c r="BH61" s="1065"/>
      <c r="BI61" s="1003"/>
      <c r="BJ61" s="1003"/>
      <c r="BK61" s="1066"/>
      <c r="BL61" s="1067"/>
      <c r="BM61" s="1003"/>
      <c r="BN61" s="1066"/>
      <c r="BO61" s="1068"/>
      <c r="BP61" s="1005"/>
      <c r="BQ61" s="1065"/>
      <c r="BR61" s="1003"/>
      <c r="BS61" s="1003"/>
      <c r="BT61" s="1066"/>
      <c r="BU61" s="1067"/>
      <c r="BV61" s="1003"/>
      <c r="BW61" s="1066"/>
      <c r="BX61" s="1068"/>
    </row>
    <row r="62" spans="3:76">
      <c r="C62" s="1044" t="s">
        <v>818</v>
      </c>
      <c r="D62" s="1044"/>
      <c r="E62" s="1045" t="s">
        <v>499</v>
      </c>
      <c r="F62" s="1065"/>
      <c r="G62" s="1003"/>
      <c r="H62" s="1003"/>
      <c r="I62" s="1066"/>
      <c r="J62" s="1067"/>
      <c r="K62" s="1003"/>
      <c r="L62" s="1066"/>
      <c r="M62" s="1068"/>
      <c r="N62" s="1005"/>
      <c r="O62" s="1065"/>
      <c r="P62" s="1003"/>
      <c r="Q62" s="1003"/>
      <c r="R62" s="1066"/>
      <c r="S62" s="1067"/>
      <c r="T62" s="1003"/>
      <c r="U62" s="1066"/>
      <c r="V62" s="1068"/>
      <c r="W62" s="1005"/>
      <c r="X62" s="1065"/>
      <c r="Y62" s="1003"/>
      <c r="Z62" s="1003"/>
      <c r="AA62" s="1066"/>
      <c r="AB62" s="1067"/>
      <c r="AC62" s="1003"/>
      <c r="AD62" s="1066"/>
      <c r="AE62" s="1068"/>
      <c r="AF62" s="1005"/>
      <c r="AG62" s="1065"/>
      <c r="AH62" s="1003"/>
      <c r="AI62" s="1003"/>
      <c r="AJ62" s="1066"/>
      <c r="AK62" s="1067"/>
      <c r="AL62" s="1003"/>
      <c r="AM62" s="1066"/>
      <c r="AN62" s="1068"/>
      <c r="AO62" s="1005"/>
      <c r="AP62" s="1065"/>
      <c r="AQ62" s="1003"/>
      <c r="AR62" s="1003"/>
      <c r="AS62" s="1066"/>
      <c r="AT62" s="1067"/>
      <c r="AU62" s="1003"/>
      <c r="AV62" s="1066"/>
      <c r="AW62" s="1068"/>
      <c r="AX62" s="1005"/>
      <c r="AY62" s="1065"/>
      <c r="AZ62" s="1003"/>
      <c r="BA62" s="1003"/>
      <c r="BB62" s="1066"/>
      <c r="BC62" s="1067"/>
      <c r="BD62" s="1003"/>
      <c r="BE62" s="1066"/>
      <c r="BF62" s="1068"/>
      <c r="BG62" s="1005"/>
      <c r="BH62" s="1065"/>
      <c r="BI62" s="1003"/>
      <c r="BJ62" s="1003"/>
      <c r="BK62" s="1066"/>
      <c r="BL62" s="1067"/>
      <c r="BM62" s="1003"/>
      <c r="BN62" s="1066"/>
      <c r="BO62" s="1068"/>
      <c r="BP62" s="1005"/>
      <c r="BQ62" s="1065"/>
      <c r="BR62" s="1003"/>
      <c r="BS62" s="1003"/>
      <c r="BT62" s="1066"/>
      <c r="BU62" s="1067"/>
      <c r="BV62" s="1003"/>
      <c r="BW62" s="1066"/>
      <c r="BX62" s="1068"/>
    </row>
    <row r="63" spans="3:76">
      <c r="C63" s="1044" t="s">
        <v>819</v>
      </c>
      <c r="D63" s="1044"/>
      <c r="E63" s="1045" t="s">
        <v>500</v>
      </c>
      <c r="F63" s="1065"/>
      <c r="G63" s="1003"/>
      <c r="H63" s="1003"/>
      <c r="I63" s="1066"/>
      <c r="J63" s="1067"/>
      <c r="K63" s="1003"/>
      <c r="L63" s="1066"/>
      <c r="M63" s="1068"/>
      <c r="N63" s="1005"/>
      <c r="O63" s="1065"/>
      <c r="P63" s="1003"/>
      <c r="Q63" s="1003"/>
      <c r="R63" s="1066"/>
      <c r="S63" s="1067"/>
      <c r="T63" s="1003"/>
      <c r="U63" s="1066"/>
      <c r="V63" s="1068"/>
      <c r="W63" s="1005"/>
      <c r="X63" s="1065"/>
      <c r="Y63" s="1003"/>
      <c r="Z63" s="1003"/>
      <c r="AA63" s="1066"/>
      <c r="AB63" s="1067"/>
      <c r="AC63" s="1003"/>
      <c r="AD63" s="1066"/>
      <c r="AE63" s="1068"/>
      <c r="AF63" s="1005"/>
      <c r="AG63" s="1065"/>
      <c r="AH63" s="1003"/>
      <c r="AI63" s="1003"/>
      <c r="AJ63" s="1066"/>
      <c r="AK63" s="1067"/>
      <c r="AL63" s="1003"/>
      <c r="AM63" s="1066"/>
      <c r="AN63" s="1068"/>
      <c r="AO63" s="1005"/>
      <c r="AP63" s="1065"/>
      <c r="AQ63" s="1003"/>
      <c r="AR63" s="1003"/>
      <c r="AS63" s="1066"/>
      <c r="AT63" s="1067"/>
      <c r="AU63" s="1003"/>
      <c r="AV63" s="1066"/>
      <c r="AW63" s="1068"/>
      <c r="AX63" s="1005"/>
      <c r="AY63" s="1065"/>
      <c r="AZ63" s="1003"/>
      <c r="BA63" s="1003"/>
      <c r="BB63" s="1066"/>
      <c r="BC63" s="1067"/>
      <c r="BD63" s="1003"/>
      <c r="BE63" s="1066"/>
      <c r="BF63" s="1068"/>
      <c r="BG63" s="1005"/>
      <c r="BH63" s="1065"/>
      <c r="BI63" s="1003"/>
      <c r="BJ63" s="1003"/>
      <c r="BK63" s="1066"/>
      <c r="BL63" s="1067"/>
      <c r="BM63" s="1003"/>
      <c r="BN63" s="1066"/>
      <c r="BO63" s="1068"/>
      <c r="BP63" s="1005"/>
      <c r="BQ63" s="1065"/>
      <c r="BR63" s="1003"/>
      <c r="BS63" s="1003"/>
      <c r="BT63" s="1066"/>
      <c r="BU63" s="1067"/>
      <c r="BV63" s="1003"/>
      <c r="BW63" s="1066"/>
      <c r="BX63" s="1068"/>
    </row>
    <row r="64" spans="3:76" ht="14" thickBot="1">
      <c r="C64" s="1046" t="s">
        <v>820</v>
      </c>
      <c r="D64" s="1044"/>
      <c r="E64" s="1045" t="s">
        <v>501</v>
      </c>
      <c r="F64" s="1069"/>
      <c r="G64" s="1070"/>
      <c r="H64" s="1070"/>
      <c r="I64" s="1071"/>
      <c r="J64" s="1072"/>
      <c r="K64" s="1070"/>
      <c r="L64" s="1071"/>
      <c r="M64" s="1073"/>
      <c r="N64" s="1005"/>
      <c r="O64" s="1069"/>
      <c r="P64" s="1070"/>
      <c r="Q64" s="1070"/>
      <c r="R64" s="1071"/>
      <c r="S64" s="1072"/>
      <c r="T64" s="1070"/>
      <c r="U64" s="1071"/>
      <c r="V64" s="1073"/>
      <c r="W64" s="1005"/>
      <c r="X64" s="1069"/>
      <c r="Y64" s="1070"/>
      <c r="Z64" s="1070"/>
      <c r="AA64" s="1071"/>
      <c r="AB64" s="1072"/>
      <c r="AC64" s="1070"/>
      <c r="AD64" s="1071"/>
      <c r="AE64" s="1073"/>
      <c r="AF64" s="1005"/>
      <c r="AG64" s="1069"/>
      <c r="AH64" s="1070"/>
      <c r="AI64" s="1070"/>
      <c r="AJ64" s="1071"/>
      <c r="AK64" s="1072"/>
      <c r="AL64" s="1070"/>
      <c r="AM64" s="1071"/>
      <c r="AN64" s="1073"/>
      <c r="AO64" s="1005"/>
      <c r="AP64" s="1069"/>
      <c r="AQ64" s="1070"/>
      <c r="AR64" s="1070"/>
      <c r="AS64" s="1071"/>
      <c r="AT64" s="1072"/>
      <c r="AU64" s="1070"/>
      <c r="AV64" s="1071"/>
      <c r="AW64" s="1073"/>
      <c r="AX64" s="1005"/>
      <c r="AY64" s="1069"/>
      <c r="AZ64" s="1070"/>
      <c r="BA64" s="1070"/>
      <c r="BB64" s="1071"/>
      <c r="BC64" s="1072"/>
      <c r="BD64" s="1070"/>
      <c r="BE64" s="1071"/>
      <c r="BF64" s="1073"/>
      <c r="BG64" s="1005"/>
      <c r="BH64" s="1069"/>
      <c r="BI64" s="1070"/>
      <c r="BJ64" s="1070"/>
      <c r="BK64" s="1071"/>
      <c r="BL64" s="1072"/>
      <c r="BM64" s="1070"/>
      <c r="BN64" s="1071"/>
      <c r="BO64" s="1073"/>
      <c r="BP64" s="1005"/>
      <c r="BQ64" s="1069"/>
      <c r="BR64" s="1070"/>
      <c r="BS64" s="1070"/>
      <c r="BT64" s="1071"/>
      <c r="BU64" s="1072"/>
      <c r="BV64" s="1070"/>
      <c r="BW64" s="1071"/>
      <c r="BX64" s="1073"/>
    </row>
    <row r="65" spans="2:76">
      <c r="C65" s="727" t="s">
        <v>823</v>
      </c>
      <c r="D65" s="727"/>
      <c r="E65" s="1043" t="s">
        <v>824</v>
      </c>
      <c r="F65" s="1062"/>
      <c r="G65" s="211"/>
      <c r="H65" s="211"/>
      <c r="I65" s="1063"/>
      <c r="J65" s="1064"/>
      <c r="K65" s="211"/>
      <c r="L65" s="1063"/>
      <c r="M65" s="212"/>
      <c r="N65" s="1005"/>
      <c r="O65" s="1062"/>
      <c r="P65" s="211"/>
      <c r="Q65" s="211"/>
      <c r="R65" s="1063"/>
      <c r="S65" s="1064"/>
      <c r="T65" s="211"/>
      <c r="U65" s="1063"/>
      <c r="V65" s="212"/>
      <c r="W65" s="1005"/>
      <c r="X65" s="1062"/>
      <c r="Y65" s="211"/>
      <c r="Z65" s="211"/>
      <c r="AA65" s="1063"/>
      <c r="AB65" s="1064"/>
      <c r="AC65" s="211"/>
      <c r="AD65" s="1063"/>
      <c r="AE65" s="212"/>
      <c r="AF65" s="1005"/>
      <c r="AG65" s="1062"/>
      <c r="AH65" s="211"/>
      <c r="AI65" s="211"/>
      <c r="AJ65" s="1063"/>
      <c r="AK65" s="1064"/>
      <c r="AL65" s="211"/>
      <c r="AM65" s="1063"/>
      <c r="AN65" s="212"/>
      <c r="AO65" s="1005"/>
      <c r="AP65" s="1062"/>
      <c r="AQ65" s="211"/>
      <c r="AR65" s="211"/>
      <c r="AS65" s="1063"/>
      <c r="AT65" s="1064"/>
      <c r="AU65" s="211"/>
      <c r="AV65" s="1063"/>
      <c r="AW65" s="212"/>
      <c r="AX65" s="1005"/>
      <c r="AY65" s="1062"/>
      <c r="AZ65" s="211"/>
      <c r="BA65" s="211"/>
      <c r="BB65" s="1063"/>
      <c r="BC65" s="1064"/>
      <c r="BD65" s="211"/>
      <c r="BE65" s="1063"/>
      <c r="BF65" s="212"/>
      <c r="BG65" s="1005"/>
      <c r="BH65" s="1062"/>
      <c r="BI65" s="211"/>
      <c r="BJ65" s="211"/>
      <c r="BK65" s="1063"/>
      <c r="BL65" s="1064"/>
      <c r="BM65" s="211"/>
      <c r="BN65" s="1063"/>
      <c r="BO65" s="212"/>
      <c r="BP65" s="1005"/>
      <c r="BQ65" s="1062"/>
      <c r="BR65" s="211"/>
      <c r="BS65" s="211"/>
      <c r="BT65" s="1063"/>
      <c r="BU65" s="1064"/>
      <c r="BV65" s="211"/>
      <c r="BW65" s="1063"/>
      <c r="BX65" s="212"/>
    </row>
    <row r="66" spans="2:76">
      <c r="C66" s="1044" t="s">
        <v>816</v>
      </c>
      <c r="D66" s="1044"/>
      <c r="E66" s="1045" t="s">
        <v>502</v>
      </c>
      <c r="F66" s="1065"/>
      <c r="G66" s="1003"/>
      <c r="H66" s="1003"/>
      <c r="I66" s="1066"/>
      <c r="J66" s="1067"/>
      <c r="K66" s="1003"/>
      <c r="L66" s="1066"/>
      <c r="M66" s="1068"/>
      <c r="N66" s="1005"/>
      <c r="O66" s="1065"/>
      <c r="P66" s="1003"/>
      <c r="Q66" s="1003"/>
      <c r="R66" s="1066"/>
      <c r="S66" s="1067"/>
      <c r="T66" s="1003"/>
      <c r="U66" s="1066"/>
      <c r="V66" s="1068"/>
      <c r="W66" s="1005"/>
      <c r="X66" s="1065"/>
      <c r="Y66" s="1003"/>
      <c r="Z66" s="1003"/>
      <c r="AA66" s="1066"/>
      <c r="AB66" s="1067"/>
      <c r="AC66" s="1003"/>
      <c r="AD66" s="1066"/>
      <c r="AE66" s="1068"/>
      <c r="AF66" s="1005"/>
      <c r="AG66" s="1065"/>
      <c r="AH66" s="1003"/>
      <c r="AI66" s="1003"/>
      <c r="AJ66" s="1066"/>
      <c r="AK66" s="1067"/>
      <c r="AL66" s="1003"/>
      <c r="AM66" s="1066"/>
      <c r="AN66" s="1068"/>
      <c r="AO66" s="1005"/>
      <c r="AP66" s="1065"/>
      <c r="AQ66" s="1003"/>
      <c r="AR66" s="1003"/>
      <c r="AS66" s="1066"/>
      <c r="AT66" s="1067"/>
      <c r="AU66" s="1003"/>
      <c r="AV66" s="1066"/>
      <c r="AW66" s="1068"/>
      <c r="AX66" s="1005"/>
      <c r="AY66" s="1065"/>
      <c r="AZ66" s="1003"/>
      <c r="BA66" s="1003"/>
      <c r="BB66" s="1066"/>
      <c r="BC66" s="1067"/>
      <c r="BD66" s="1003"/>
      <c r="BE66" s="1066"/>
      <c r="BF66" s="1068"/>
      <c r="BG66" s="1005"/>
      <c r="BH66" s="1065"/>
      <c r="BI66" s="1003"/>
      <c r="BJ66" s="1003"/>
      <c r="BK66" s="1066"/>
      <c r="BL66" s="1067"/>
      <c r="BM66" s="1003"/>
      <c r="BN66" s="1066"/>
      <c r="BO66" s="1068"/>
      <c r="BP66" s="1005"/>
      <c r="BQ66" s="1065"/>
      <c r="BR66" s="1003"/>
      <c r="BS66" s="1003"/>
      <c r="BT66" s="1066"/>
      <c r="BU66" s="1067"/>
      <c r="BV66" s="1003"/>
      <c r="BW66" s="1066"/>
      <c r="BX66" s="1068"/>
    </row>
    <row r="67" spans="2:76">
      <c r="C67" s="1044" t="s">
        <v>817</v>
      </c>
      <c r="D67" s="1044"/>
      <c r="E67" s="1045" t="s">
        <v>503</v>
      </c>
      <c r="F67" s="1065"/>
      <c r="G67" s="1003"/>
      <c r="H67" s="1003"/>
      <c r="I67" s="1066"/>
      <c r="J67" s="1067"/>
      <c r="K67" s="1003"/>
      <c r="L67" s="1066"/>
      <c r="M67" s="1068"/>
      <c r="N67" s="1005"/>
      <c r="O67" s="1065"/>
      <c r="P67" s="1003"/>
      <c r="Q67" s="1003"/>
      <c r="R67" s="1066"/>
      <c r="S67" s="1067"/>
      <c r="T67" s="1003"/>
      <c r="U67" s="1066"/>
      <c r="V67" s="1068"/>
      <c r="W67" s="1005"/>
      <c r="X67" s="1065"/>
      <c r="Y67" s="1003"/>
      <c r="Z67" s="1003"/>
      <c r="AA67" s="1066"/>
      <c r="AB67" s="1067"/>
      <c r="AC67" s="1003"/>
      <c r="AD67" s="1066"/>
      <c r="AE67" s="1068"/>
      <c r="AF67" s="1005"/>
      <c r="AG67" s="1065"/>
      <c r="AH67" s="1003"/>
      <c r="AI67" s="1003"/>
      <c r="AJ67" s="1066"/>
      <c r="AK67" s="1067"/>
      <c r="AL67" s="1003"/>
      <c r="AM67" s="1066"/>
      <c r="AN67" s="1068"/>
      <c r="AO67" s="1005"/>
      <c r="AP67" s="1065"/>
      <c r="AQ67" s="1003"/>
      <c r="AR67" s="1003"/>
      <c r="AS67" s="1066"/>
      <c r="AT67" s="1067"/>
      <c r="AU67" s="1003"/>
      <c r="AV67" s="1066"/>
      <c r="AW67" s="1068"/>
      <c r="AX67" s="1005"/>
      <c r="AY67" s="1065"/>
      <c r="AZ67" s="1003"/>
      <c r="BA67" s="1003"/>
      <c r="BB67" s="1066"/>
      <c r="BC67" s="1067"/>
      <c r="BD67" s="1003"/>
      <c r="BE67" s="1066"/>
      <c r="BF67" s="1068"/>
      <c r="BG67" s="1005"/>
      <c r="BH67" s="1065"/>
      <c r="BI67" s="1003"/>
      <c r="BJ67" s="1003"/>
      <c r="BK67" s="1066"/>
      <c r="BL67" s="1067"/>
      <c r="BM67" s="1003"/>
      <c r="BN67" s="1066"/>
      <c r="BO67" s="1068"/>
      <c r="BP67" s="1005"/>
      <c r="BQ67" s="1065"/>
      <c r="BR67" s="1003"/>
      <c r="BS67" s="1003"/>
      <c r="BT67" s="1066"/>
      <c r="BU67" s="1067"/>
      <c r="BV67" s="1003"/>
      <c r="BW67" s="1066"/>
      <c r="BX67" s="1068"/>
    </row>
    <row r="68" spans="2:76">
      <c r="C68" s="1044" t="s">
        <v>818</v>
      </c>
      <c r="D68" s="1044"/>
      <c r="E68" s="1045" t="s">
        <v>504</v>
      </c>
      <c r="F68" s="1065"/>
      <c r="G68" s="1003"/>
      <c r="H68" s="1003"/>
      <c r="I68" s="1066"/>
      <c r="J68" s="1067"/>
      <c r="K68" s="1003"/>
      <c r="L68" s="1066"/>
      <c r="M68" s="1068"/>
      <c r="N68" s="1005"/>
      <c r="O68" s="1065"/>
      <c r="P68" s="1003"/>
      <c r="Q68" s="1003"/>
      <c r="R68" s="1066"/>
      <c r="S68" s="1067"/>
      <c r="T68" s="1003"/>
      <c r="U68" s="1066"/>
      <c r="V68" s="1068"/>
      <c r="W68" s="1005"/>
      <c r="X68" s="1065"/>
      <c r="Y68" s="1003"/>
      <c r="Z68" s="1003"/>
      <c r="AA68" s="1066"/>
      <c r="AB68" s="1067"/>
      <c r="AC68" s="1003"/>
      <c r="AD68" s="1066"/>
      <c r="AE68" s="1068"/>
      <c r="AF68" s="1005"/>
      <c r="AG68" s="1065"/>
      <c r="AH68" s="1003"/>
      <c r="AI68" s="1003"/>
      <c r="AJ68" s="1066"/>
      <c r="AK68" s="1067"/>
      <c r="AL68" s="1003"/>
      <c r="AM68" s="1066"/>
      <c r="AN68" s="1068"/>
      <c r="AO68" s="1005"/>
      <c r="AP68" s="1065"/>
      <c r="AQ68" s="1003"/>
      <c r="AR68" s="1003"/>
      <c r="AS68" s="1066"/>
      <c r="AT68" s="1067"/>
      <c r="AU68" s="1003"/>
      <c r="AV68" s="1066"/>
      <c r="AW68" s="1068"/>
      <c r="AX68" s="1005"/>
      <c r="AY68" s="1065"/>
      <c r="AZ68" s="1003"/>
      <c r="BA68" s="1003"/>
      <c r="BB68" s="1066"/>
      <c r="BC68" s="1067"/>
      <c r="BD68" s="1003"/>
      <c r="BE68" s="1066"/>
      <c r="BF68" s="1068"/>
      <c r="BG68" s="1005"/>
      <c r="BH68" s="1065"/>
      <c r="BI68" s="1003"/>
      <c r="BJ68" s="1003"/>
      <c r="BK68" s="1066"/>
      <c r="BL68" s="1067"/>
      <c r="BM68" s="1003"/>
      <c r="BN68" s="1066"/>
      <c r="BO68" s="1068"/>
      <c r="BP68" s="1005"/>
      <c r="BQ68" s="1065"/>
      <c r="BR68" s="1003"/>
      <c r="BS68" s="1003"/>
      <c r="BT68" s="1066"/>
      <c r="BU68" s="1067"/>
      <c r="BV68" s="1003"/>
      <c r="BW68" s="1066"/>
      <c r="BX68" s="1068"/>
    </row>
    <row r="69" spans="2:76">
      <c r="C69" s="1044" t="s">
        <v>819</v>
      </c>
      <c r="D69" s="1044"/>
      <c r="E69" s="1045" t="s">
        <v>505</v>
      </c>
      <c r="F69" s="1065"/>
      <c r="G69" s="1003"/>
      <c r="H69" s="1003"/>
      <c r="I69" s="1066"/>
      <c r="J69" s="1067"/>
      <c r="K69" s="1003"/>
      <c r="L69" s="1066"/>
      <c r="M69" s="1068"/>
      <c r="N69" s="1005"/>
      <c r="O69" s="1065"/>
      <c r="P69" s="1003"/>
      <c r="Q69" s="1003"/>
      <c r="R69" s="1066"/>
      <c r="S69" s="1067"/>
      <c r="T69" s="1003"/>
      <c r="U69" s="1066"/>
      <c r="V69" s="1068"/>
      <c r="W69" s="1005"/>
      <c r="X69" s="1065"/>
      <c r="Y69" s="1003"/>
      <c r="Z69" s="1003"/>
      <c r="AA69" s="1066"/>
      <c r="AB69" s="1067"/>
      <c r="AC69" s="1003"/>
      <c r="AD69" s="1066"/>
      <c r="AE69" s="1068"/>
      <c r="AF69" s="1005"/>
      <c r="AG69" s="1065"/>
      <c r="AH69" s="1003"/>
      <c r="AI69" s="1003"/>
      <c r="AJ69" s="1066"/>
      <c r="AK69" s="1067"/>
      <c r="AL69" s="1003"/>
      <c r="AM69" s="1066"/>
      <c r="AN69" s="1068"/>
      <c r="AO69" s="1005"/>
      <c r="AP69" s="1065"/>
      <c r="AQ69" s="1003"/>
      <c r="AR69" s="1003"/>
      <c r="AS69" s="1066"/>
      <c r="AT69" s="1067"/>
      <c r="AU69" s="1003"/>
      <c r="AV69" s="1066"/>
      <c r="AW69" s="1068"/>
      <c r="AX69" s="1005"/>
      <c r="AY69" s="1065"/>
      <c r="AZ69" s="1003"/>
      <c r="BA69" s="1003"/>
      <c r="BB69" s="1066"/>
      <c r="BC69" s="1067"/>
      <c r="BD69" s="1003"/>
      <c r="BE69" s="1066"/>
      <c r="BF69" s="1068"/>
      <c r="BG69" s="1005"/>
      <c r="BH69" s="1065"/>
      <c r="BI69" s="1003"/>
      <c r="BJ69" s="1003"/>
      <c r="BK69" s="1066"/>
      <c r="BL69" s="1067"/>
      <c r="BM69" s="1003"/>
      <c r="BN69" s="1066"/>
      <c r="BO69" s="1068"/>
      <c r="BP69" s="1005"/>
      <c r="BQ69" s="1065"/>
      <c r="BR69" s="1003"/>
      <c r="BS69" s="1003"/>
      <c r="BT69" s="1066"/>
      <c r="BU69" s="1067"/>
      <c r="BV69" s="1003"/>
      <c r="BW69" s="1066"/>
      <c r="BX69" s="1068"/>
    </row>
    <row r="70" spans="2:76" ht="14" thickBot="1">
      <c r="C70" s="1046" t="s">
        <v>820</v>
      </c>
      <c r="D70" s="1046"/>
      <c r="E70" s="1047" t="s">
        <v>506</v>
      </c>
      <c r="F70" s="1069"/>
      <c r="G70" s="1070"/>
      <c r="H70" s="1070"/>
      <c r="I70" s="1071"/>
      <c r="J70" s="1072"/>
      <c r="K70" s="1070"/>
      <c r="L70" s="1071"/>
      <c r="M70" s="1073"/>
      <c r="N70" s="1005"/>
      <c r="O70" s="1069"/>
      <c r="P70" s="1070"/>
      <c r="Q70" s="1070"/>
      <c r="R70" s="1071"/>
      <c r="S70" s="1072"/>
      <c r="T70" s="1070"/>
      <c r="U70" s="1071"/>
      <c r="V70" s="1073"/>
      <c r="W70" s="1005"/>
      <c r="X70" s="1069"/>
      <c r="Y70" s="1070"/>
      <c r="Z70" s="1070"/>
      <c r="AA70" s="1071"/>
      <c r="AB70" s="1072"/>
      <c r="AC70" s="1070"/>
      <c r="AD70" s="1071"/>
      <c r="AE70" s="1073"/>
      <c r="AF70" s="1005"/>
      <c r="AG70" s="1069"/>
      <c r="AH70" s="1070"/>
      <c r="AI70" s="1070"/>
      <c r="AJ70" s="1071"/>
      <c r="AK70" s="1072"/>
      <c r="AL70" s="1070"/>
      <c r="AM70" s="1071"/>
      <c r="AN70" s="1073"/>
      <c r="AO70" s="1005"/>
      <c r="AP70" s="1069"/>
      <c r="AQ70" s="1070"/>
      <c r="AR70" s="1070"/>
      <c r="AS70" s="1071"/>
      <c r="AT70" s="1072"/>
      <c r="AU70" s="1070"/>
      <c r="AV70" s="1071"/>
      <c r="AW70" s="1073"/>
      <c r="AX70" s="1005"/>
      <c r="AY70" s="1069"/>
      <c r="AZ70" s="1070"/>
      <c r="BA70" s="1070"/>
      <c r="BB70" s="1071"/>
      <c r="BC70" s="1072"/>
      <c r="BD70" s="1070"/>
      <c r="BE70" s="1071"/>
      <c r="BF70" s="1073"/>
      <c r="BG70" s="1005"/>
      <c r="BH70" s="1069"/>
      <c r="BI70" s="1070"/>
      <c r="BJ70" s="1070"/>
      <c r="BK70" s="1071"/>
      <c r="BL70" s="1072"/>
      <c r="BM70" s="1070"/>
      <c r="BN70" s="1071"/>
      <c r="BO70" s="1073"/>
      <c r="BP70" s="1005"/>
      <c r="BQ70" s="1069"/>
      <c r="BR70" s="1070"/>
      <c r="BS70" s="1070"/>
      <c r="BT70" s="1071"/>
      <c r="BU70" s="1072"/>
      <c r="BV70" s="1070"/>
      <c r="BW70" s="1071"/>
      <c r="BX70" s="1073"/>
    </row>
    <row r="71" spans="2:76">
      <c r="C71" s="727" t="s">
        <v>825</v>
      </c>
      <c r="D71" s="727"/>
      <c r="E71" s="1043" t="s">
        <v>824</v>
      </c>
      <c r="F71" s="1062"/>
      <c r="G71" s="211"/>
      <c r="H71" s="211"/>
      <c r="I71" s="1063"/>
      <c r="J71" s="1064"/>
      <c r="K71" s="211"/>
      <c r="L71" s="1063"/>
      <c r="M71" s="212"/>
      <c r="N71" s="1005"/>
      <c r="O71" s="1062"/>
      <c r="P71" s="211"/>
      <c r="Q71" s="211"/>
      <c r="R71" s="1063"/>
      <c r="S71" s="1064"/>
      <c r="T71" s="211"/>
      <c r="U71" s="1063"/>
      <c r="V71" s="212"/>
      <c r="W71" s="1005"/>
      <c r="X71" s="1062"/>
      <c r="Y71" s="211"/>
      <c r="Z71" s="211"/>
      <c r="AA71" s="1063"/>
      <c r="AB71" s="1064"/>
      <c r="AC71" s="211"/>
      <c r="AD71" s="1063"/>
      <c r="AE71" s="212"/>
      <c r="AF71" s="1005"/>
      <c r="AG71" s="1062"/>
      <c r="AH71" s="211"/>
      <c r="AI71" s="211"/>
      <c r="AJ71" s="1063"/>
      <c r="AK71" s="1064"/>
      <c r="AL71" s="211"/>
      <c r="AM71" s="1063"/>
      <c r="AN71" s="212"/>
      <c r="AO71" s="1005"/>
      <c r="AP71" s="1062"/>
      <c r="AQ71" s="211"/>
      <c r="AR71" s="211"/>
      <c r="AS71" s="1063"/>
      <c r="AT71" s="1064"/>
      <c r="AU71" s="211"/>
      <c r="AV71" s="1063"/>
      <c r="AW71" s="212"/>
      <c r="AX71" s="1005"/>
      <c r="AY71" s="1062"/>
      <c r="AZ71" s="211"/>
      <c r="BA71" s="211"/>
      <c r="BB71" s="1063"/>
      <c r="BC71" s="1064"/>
      <c r="BD71" s="211"/>
      <c r="BE71" s="1063"/>
      <c r="BF71" s="212"/>
      <c r="BG71" s="1005"/>
      <c r="BH71" s="1062"/>
      <c r="BI71" s="211"/>
      <c r="BJ71" s="211"/>
      <c r="BK71" s="1063"/>
      <c r="BL71" s="1064"/>
      <c r="BM71" s="211"/>
      <c r="BN71" s="1063"/>
      <c r="BO71" s="212"/>
      <c r="BP71" s="1005"/>
      <c r="BQ71" s="1062"/>
      <c r="BR71" s="211"/>
      <c r="BS71" s="211"/>
      <c r="BT71" s="1063"/>
      <c r="BU71" s="1064"/>
      <c r="BV71" s="211"/>
      <c r="BW71" s="1063"/>
      <c r="BX71" s="212"/>
    </row>
    <row r="72" spans="2:76">
      <c r="C72" s="1044" t="s">
        <v>816</v>
      </c>
      <c r="D72" s="1044"/>
      <c r="E72" s="1045" t="s">
        <v>507</v>
      </c>
      <c r="F72" s="1065"/>
      <c r="G72" s="1003"/>
      <c r="H72" s="1003"/>
      <c r="I72" s="1066"/>
      <c r="J72" s="1067"/>
      <c r="K72" s="1003"/>
      <c r="L72" s="1066"/>
      <c r="M72" s="1068"/>
      <c r="N72" s="1005"/>
      <c r="O72" s="1065"/>
      <c r="P72" s="1003"/>
      <c r="Q72" s="1003"/>
      <c r="R72" s="1066"/>
      <c r="S72" s="1067"/>
      <c r="T72" s="1003"/>
      <c r="U72" s="1066"/>
      <c r="V72" s="1068"/>
      <c r="W72" s="1005"/>
      <c r="X72" s="1065"/>
      <c r="Y72" s="1003"/>
      <c r="Z72" s="1003"/>
      <c r="AA72" s="1066"/>
      <c r="AB72" s="1067"/>
      <c r="AC72" s="1003"/>
      <c r="AD72" s="1066"/>
      <c r="AE72" s="1068"/>
      <c r="AF72" s="1005"/>
      <c r="AG72" s="1065"/>
      <c r="AH72" s="1003"/>
      <c r="AI72" s="1003"/>
      <c r="AJ72" s="1066"/>
      <c r="AK72" s="1067"/>
      <c r="AL72" s="1003"/>
      <c r="AM72" s="1066"/>
      <c r="AN72" s="1068"/>
      <c r="AO72" s="1005"/>
      <c r="AP72" s="1065"/>
      <c r="AQ72" s="1003"/>
      <c r="AR72" s="1003"/>
      <c r="AS72" s="1066"/>
      <c r="AT72" s="1067"/>
      <c r="AU72" s="1003"/>
      <c r="AV72" s="1066"/>
      <c r="AW72" s="1068"/>
      <c r="AX72" s="1005"/>
      <c r="AY72" s="1065"/>
      <c r="AZ72" s="1003"/>
      <c r="BA72" s="1003"/>
      <c r="BB72" s="1066"/>
      <c r="BC72" s="1067"/>
      <c r="BD72" s="1003"/>
      <c r="BE72" s="1066"/>
      <c r="BF72" s="1068"/>
      <c r="BG72" s="1005"/>
      <c r="BH72" s="1065"/>
      <c r="BI72" s="1003"/>
      <c r="BJ72" s="1003"/>
      <c r="BK72" s="1066"/>
      <c r="BL72" s="1067"/>
      <c r="BM72" s="1003"/>
      <c r="BN72" s="1066"/>
      <c r="BO72" s="1068"/>
      <c r="BP72" s="1005"/>
      <c r="BQ72" s="1065"/>
      <c r="BR72" s="1003"/>
      <c r="BS72" s="1003"/>
      <c r="BT72" s="1066"/>
      <c r="BU72" s="1067"/>
      <c r="BV72" s="1003"/>
      <c r="BW72" s="1066"/>
      <c r="BX72" s="1068"/>
    </row>
    <row r="73" spans="2:76">
      <c r="C73" s="1044" t="s">
        <v>817</v>
      </c>
      <c r="D73" s="1044"/>
      <c r="E73" s="1045" t="s">
        <v>508</v>
      </c>
      <c r="F73" s="1065"/>
      <c r="G73" s="1003"/>
      <c r="H73" s="1003"/>
      <c r="I73" s="1066"/>
      <c r="J73" s="1067"/>
      <c r="K73" s="1003"/>
      <c r="L73" s="1066"/>
      <c r="M73" s="1068"/>
      <c r="N73" s="1005"/>
      <c r="O73" s="1065"/>
      <c r="P73" s="1003"/>
      <c r="Q73" s="1003"/>
      <c r="R73" s="1066"/>
      <c r="S73" s="1067"/>
      <c r="T73" s="1003"/>
      <c r="U73" s="1066"/>
      <c r="V73" s="1068"/>
      <c r="W73" s="1005"/>
      <c r="X73" s="1065"/>
      <c r="Y73" s="1003"/>
      <c r="Z73" s="1003"/>
      <c r="AA73" s="1066"/>
      <c r="AB73" s="1067"/>
      <c r="AC73" s="1003"/>
      <c r="AD73" s="1066"/>
      <c r="AE73" s="1068"/>
      <c r="AF73" s="1005"/>
      <c r="AG73" s="1065"/>
      <c r="AH73" s="1003"/>
      <c r="AI73" s="1003"/>
      <c r="AJ73" s="1066"/>
      <c r="AK73" s="1067"/>
      <c r="AL73" s="1003"/>
      <c r="AM73" s="1066"/>
      <c r="AN73" s="1068"/>
      <c r="AO73" s="1005"/>
      <c r="AP73" s="1065"/>
      <c r="AQ73" s="1003"/>
      <c r="AR73" s="1003"/>
      <c r="AS73" s="1066"/>
      <c r="AT73" s="1067"/>
      <c r="AU73" s="1003"/>
      <c r="AV73" s="1066"/>
      <c r="AW73" s="1068"/>
      <c r="AX73" s="1005"/>
      <c r="AY73" s="1065"/>
      <c r="AZ73" s="1003"/>
      <c r="BA73" s="1003"/>
      <c r="BB73" s="1066"/>
      <c r="BC73" s="1067"/>
      <c r="BD73" s="1003"/>
      <c r="BE73" s="1066"/>
      <c r="BF73" s="1068"/>
      <c r="BG73" s="1005"/>
      <c r="BH73" s="1065"/>
      <c r="BI73" s="1003"/>
      <c r="BJ73" s="1003"/>
      <c r="BK73" s="1066"/>
      <c r="BL73" s="1067"/>
      <c r="BM73" s="1003"/>
      <c r="BN73" s="1066"/>
      <c r="BO73" s="1068"/>
      <c r="BP73" s="1005"/>
      <c r="BQ73" s="1065"/>
      <c r="BR73" s="1003"/>
      <c r="BS73" s="1003"/>
      <c r="BT73" s="1066"/>
      <c r="BU73" s="1067"/>
      <c r="BV73" s="1003"/>
      <c r="BW73" s="1066"/>
      <c r="BX73" s="1068"/>
    </row>
    <row r="74" spans="2:76">
      <c r="C74" s="1044" t="s">
        <v>818</v>
      </c>
      <c r="D74" s="1044"/>
      <c r="E74" s="1045" t="s">
        <v>509</v>
      </c>
      <c r="F74" s="1065"/>
      <c r="G74" s="1003"/>
      <c r="H74" s="1003"/>
      <c r="I74" s="1066"/>
      <c r="J74" s="1067"/>
      <c r="K74" s="1003"/>
      <c r="L74" s="1066"/>
      <c r="M74" s="1068"/>
      <c r="N74" s="1005"/>
      <c r="O74" s="1065"/>
      <c r="P74" s="1003"/>
      <c r="Q74" s="1003"/>
      <c r="R74" s="1066"/>
      <c r="S74" s="1067"/>
      <c r="T74" s="1003"/>
      <c r="U74" s="1066"/>
      <c r="V74" s="1068"/>
      <c r="W74" s="1005"/>
      <c r="X74" s="1065"/>
      <c r="Y74" s="1003"/>
      <c r="Z74" s="1003"/>
      <c r="AA74" s="1066"/>
      <c r="AB74" s="1067"/>
      <c r="AC74" s="1003"/>
      <c r="AD74" s="1066"/>
      <c r="AE74" s="1068"/>
      <c r="AF74" s="1005"/>
      <c r="AG74" s="1065"/>
      <c r="AH74" s="1003"/>
      <c r="AI74" s="1003"/>
      <c r="AJ74" s="1066"/>
      <c r="AK74" s="1067"/>
      <c r="AL74" s="1003"/>
      <c r="AM74" s="1066"/>
      <c r="AN74" s="1068"/>
      <c r="AO74" s="1005"/>
      <c r="AP74" s="1065"/>
      <c r="AQ74" s="1003"/>
      <c r="AR74" s="1003"/>
      <c r="AS74" s="1066"/>
      <c r="AT74" s="1067"/>
      <c r="AU74" s="1003"/>
      <c r="AV74" s="1066"/>
      <c r="AW74" s="1068"/>
      <c r="AX74" s="1005"/>
      <c r="AY74" s="1065"/>
      <c r="AZ74" s="1003"/>
      <c r="BA74" s="1003"/>
      <c r="BB74" s="1066"/>
      <c r="BC74" s="1067"/>
      <c r="BD74" s="1003"/>
      <c r="BE74" s="1066"/>
      <c r="BF74" s="1068"/>
      <c r="BG74" s="1005"/>
      <c r="BH74" s="1065"/>
      <c r="BI74" s="1003"/>
      <c r="BJ74" s="1003"/>
      <c r="BK74" s="1066"/>
      <c r="BL74" s="1067"/>
      <c r="BM74" s="1003"/>
      <c r="BN74" s="1066"/>
      <c r="BO74" s="1068"/>
      <c r="BP74" s="1005"/>
      <c r="BQ74" s="1065"/>
      <c r="BR74" s="1003"/>
      <c r="BS74" s="1003"/>
      <c r="BT74" s="1066"/>
      <c r="BU74" s="1067"/>
      <c r="BV74" s="1003"/>
      <c r="BW74" s="1066"/>
      <c r="BX74" s="1068"/>
    </row>
    <row r="75" spans="2:76">
      <c r="C75" s="1044" t="s">
        <v>819</v>
      </c>
      <c r="D75" s="1044"/>
      <c r="E75" s="1045" t="s">
        <v>510</v>
      </c>
      <c r="F75" s="1065"/>
      <c r="G75" s="1003"/>
      <c r="H75" s="1003"/>
      <c r="I75" s="1066"/>
      <c r="J75" s="1067"/>
      <c r="K75" s="1003"/>
      <c r="L75" s="1066"/>
      <c r="M75" s="1068"/>
      <c r="N75" s="1005"/>
      <c r="O75" s="1065"/>
      <c r="P75" s="1003"/>
      <c r="Q75" s="1003"/>
      <c r="R75" s="1066"/>
      <c r="S75" s="1067"/>
      <c r="T75" s="1003"/>
      <c r="U75" s="1066"/>
      <c r="V75" s="1068"/>
      <c r="W75" s="1005"/>
      <c r="X75" s="1065"/>
      <c r="Y75" s="1003"/>
      <c r="Z75" s="1003"/>
      <c r="AA75" s="1066"/>
      <c r="AB75" s="1067"/>
      <c r="AC75" s="1003"/>
      <c r="AD75" s="1066"/>
      <c r="AE75" s="1068"/>
      <c r="AF75" s="1005"/>
      <c r="AG75" s="1065"/>
      <c r="AH75" s="1003"/>
      <c r="AI75" s="1003"/>
      <c r="AJ75" s="1066"/>
      <c r="AK75" s="1067"/>
      <c r="AL75" s="1003"/>
      <c r="AM75" s="1066"/>
      <c r="AN75" s="1068"/>
      <c r="AO75" s="1005"/>
      <c r="AP75" s="1065"/>
      <c r="AQ75" s="1003"/>
      <c r="AR75" s="1003"/>
      <c r="AS75" s="1066"/>
      <c r="AT75" s="1067"/>
      <c r="AU75" s="1003"/>
      <c r="AV75" s="1066"/>
      <c r="AW75" s="1068"/>
      <c r="AX75" s="1005"/>
      <c r="AY75" s="1065"/>
      <c r="AZ75" s="1003"/>
      <c r="BA75" s="1003"/>
      <c r="BB75" s="1066"/>
      <c r="BC75" s="1067"/>
      <c r="BD75" s="1003"/>
      <c r="BE75" s="1066"/>
      <c r="BF75" s="1068"/>
      <c r="BG75" s="1005"/>
      <c r="BH75" s="1065"/>
      <c r="BI75" s="1003"/>
      <c r="BJ75" s="1003"/>
      <c r="BK75" s="1066"/>
      <c r="BL75" s="1067"/>
      <c r="BM75" s="1003"/>
      <c r="BN75" s="1066"/>
      <c r="BO75" s="1068"/>
      <c r="BP75" s="1005"/>
      <c r="BQ75" s="1065"/>
      <c r="BR75" s="1003"/>
      <c r="BS75" s="1003"/>
      <c r="BT75" s="1066"/>
      <c r="BU75" s="1067"/>
      <c r="BV75" s="1003"/>
      <c r="BW75" s="1066"/>
      <c r="BX75" s="1068"/>
    </row>
    <row r="76" spans="2:76" ht="14" thickBot="1">
      <c r="C76" s="1046" t="s">
        <v>820</v>
      </c>
      <c r="D76" s="1046"/>
      <c r="E76" s="1047" t="s">
        <v>511</v>
      </c>
      <c r="F76" s="1069"/>
      <c r="G76" s="1070"/>
      <c r="H76" s="1070"/>
      <c r="I76" s="1071"/>
      <c r="J76" s="1072"/>
      <c r="K76" s="1070"/>
      <c r="L76" s="1071"/>
      <c r="M76" s="1073"/>
      <c r="N76" s="1052"/>
      <c r="O76" s="1069"/>
      <c r="P76" s="1070"/>
      <c r="Q76" s="1070"/>
      <c r="R76" s="1071"/>
      <c r="S76" s="1072"/>
      <c r="T76" s="1070"/>
      <c r="U76" s="1071"/>
      <c r="V76" s="1073"/>
      <c r="W76" s="1052"/>
      <c r="X76" s="1069"/>
      <c r="Y76" s="1070"/>
      <c r="Z76" s="1070"/>
      <c r="AA76" s="1071"/>
      <c r="AB76" s="1072"/>
      <c r="AC76" s="1070"/>
      <c r="AD76" s="1071"/>
      <c r="AE76" s="1073"/>
      <c r="AF76" s="1052"/>
      <c r="AG76" s="1069"/>
      <c r="AH76" s="1070"/>
      <c r="AI76" s="1070"/>
      <c r="AJ76" s="1071"/>
      <c r="AK76" s="1072"/>
      <c r="AL76" s="1070"/>
      <c r="AM76" s="1071"/>
      <c r="AN76" s="1073"/>
      <c r="AO76" s="1052"/>
      <c r="AP76" s="1069"/>
      <c r="AQ76" s="1070"/>
      <c r="AR76" s="1070"/>
      <c r="AS76" s="1071"/>
      <c r="AT76" s="1072"/>
      <c r="AU76" s="1070"/>
      <c r="AV76" s="1071"/>
      <c r="AW76" s="1073"/>
      <c r="AX76" s="1052"/>
      <c r="AY76" s="1069"/>
      <c r="AZ76" s="1070"/>
      <c r="BA76" s="1070"/>
      <c r="BB76" s="1071"/>
      <c r="BC76" s="1072"/>
      <c r="BD76" s="1070"/>
      <c r="BE76" s="1071"/>
      <c r="BF76" s="1073"/>
      <c r="BG76" s="1052"/>
      <c r="BH76" s="1069"/>
      <c r="BI76" s="1070"/>
      <c r="BJ76" s="1070"/>
      <c r="BK76" s="1071"/>
      <c r="BL76" s="1072"/>
      <c r="BM76" s="1070"/>
      <c r="BN76" s="1071"/>
      <c r="BO76" s="1073"/>
      <c r="BP76" s="1052"/>
      <c r="BQ76" s="1069"/>
      <c r="BR76" s="1070"/>
      <c r="BS76" s="1070"/>
      <c r="BT76" s="1071"/>
      <c r="BU76" s="1072"/>
      <c r="BV76" s="1070"/>
      <c r="BW76" s="1071"/>
      <c r="BX76" s="1073"/>
    </row>
    <row r="78" spans="2:76" s="129" customFormat="1" ht="12">
      <c r="C78" s="1184" t="s">
        <v>462</v>
      </c>
    </row>
    <row r="79" spans="2:76" s="129" customFormat="1" ht="12">
      <c r="B79" s="129" t="s">
        <v>772</v>
      </c>
      <c r="C79" s="1185" t="s">
        <v>826</v>
      </c>
      <c r="D79" s="1185"/>
      <c r="E79" s="1188"/>
      <c r="F79" s="1186"/>
      <c r="G79" s="1186"/>
      <c r="H79" s="1186"/>
      <c r="I79" s="1186"/>
      <c r="J79" s="1186"/>
      <c r="K79" s="1186"/>
      <c r="L79" s="1186"/>
      <c r="M79" s="1186"/>
      <c r="N79" s="1188" t="e">
        <f>N49-SUMIFS(#REF!,#REF!,T2_Clés!B79,#REF!,T2_Clés!$C$7)</f>
        <v>#REF!</v>
      </c>
      <c r="O79" s="1186"/>
      <c r="P79" s="1186"/>
      <c r="Q79" s="1186"/>
      <c r="R79" s="1186"/>
    </row>
    <row r="80" spans="2:76" s="770" customFormat="1">
      <c r="B80" s="770" t="s">
        <v>555</v>
      </c>
      <c r="C80" s="1185" t="s">
        <v>827</v>
      </c>
      <c r="D80" s="1185"/>
      <c r="E80" s="1188"/>
      <c r="F80" s="1186"/>
      <c r="G80" s="1186"/>
      <c r="H80" s="1186"/>
      <c r="I80" s="1186"/>
      <c r="J80" s="1186"/>
      <c r="K80" s="1186"/>
      <c r="L80" s="1186"/>
      <c r="M80" s="1186"/>
      <c r="N80" s="1188" t="e">
        <f>#REF!-SUMIFS(#REF!,#REF!,T2_Clés!B80,#REF!,T2_Clés!$C$7)-#REF!</f>
        <v>#REF!</v>
      </c>
      <c r="O80" s="1186"/>
      <c r="P80" s="1186"/>
      <c r="Q80" s="1186"/>
      <c r="R80" s="1186"/>
    </row>
    <row r="81" spans="2:76" s="770" customFormat="1">
      <c r="B81" s="770" t="s">
        <v>556</v>
      </c>
      <c r="C81" s="1215" t="s">
        <v>828</v>
      </c>
      <c r="D81" s="1215"/>
      <c r="E81" s="1188"/>
      <c r="F81" s="1216"/>
      <c r="G81" s="1216"/>
      <c r="H81" s="1216"/>
      <c r="I81" s="1216"/>
      <c r="J81" s="1216"/>
      <c r="K81" s="1216"/>
      <c r="L81" s="1216"/>
      <c r="M81" s="1216"/>
      <c r="N81" s="1188" t="e">
        <f>#REF!-SUMIFS(#REF!,#REF!,T2_Clés!B81,#REF!,T2_Clés!$C$7)-#REF!</f>
        <v>#REF!</v>
      </c>
      <c r="O81" s="1216"/>
      <c r="P81" s="1216"/>
      <c r="Q81" s="1216"/>
      <c r="R81" s="1216"/>
    </row>
    <row r="82" spans="2:76" s="770" customFormat="1">
      <c r="C82" s="1217" t="s">
        <v>829</v>
      </c>
      <c r="D82" s="1217"/>
      <c r="E82" s="1216"/>
      <c r="F82" s="1216"/>
      <c r="G82" s="1216"/>
      <c r="H82" s="1216"/>
      <c r="I82" s="1216"/>
      <c r="J82" s="1216"/>
      <c r="K82" s="1216"/>
      <c r="L82" s="1216"/>
      <c r="M82" s="1216"/>
      <c r="N82" s="1216" t="e">
        <f>#REF!-#REF!</f>
        <v>#REF!</v>
      </c>
      <c r="O82" s="1216"/>
      <c r="P82" s="1216"/>
      <c r="Q82" s="1216"/>
      <c r="R82" s="1216"/>
      <c r="S82" s="1216"/>
      <c r="T82" s="1216"/>
      <c r="U82" s="1216"/>
      <c r="V82" s="1216"/>
      <c r="W82" s="1216" t="e">
        <f>#REF!-#REF!</f>
        <v>#REF!</v>
      </c>
      <c r="X82" s="1216"/>
      <c r="Y82" s="1216"/>
      <c r="Z82" s="1216"/>
      <c r="AA82" s="1216"/>
      <c r="AB82" s="1216"/>
      <c r="AC82" s="1216"/>
      <c r="AD82" s="1216"/>
      <c r="AE82" s="1216"/>
      <c r="AF82" s="1216" t="e">
        <f>#REF!-#REF!</f>
        <v>#REF!</v>
      </c>
      <c r="AG82" s="1216"/>
      <c r="AH82" s="1216"/>
      <c r="AI82" s="1216"/>
      <c r="AJ82" s="1216"/>
      <c r="AK82" s="1216"/>
      <c r="AL82" s="1216"/>
      <c r="AM82" s="1216"/>
      <c r="AN82" s="1216"/>
      <c r="AO82" s="1216" t="e">
        <f>#REF!-#REF!</f>
        <v>#REF!</v>
      </c>
      <c r="AP82" s="1216"/>
      <c r="AQ82" s="1216"/>
      <c r="AR82" s="1216"/>
      <c r="AS82" s="1216"/>
      <c r="AT82" s="1216"/>
      <c r="AU82" s="1216"/>
      <c r="AV82" s="1216"/>
      <c r="AW82" s="1216"/>
      <c r="AX82" s="1216" t="e">
        <f>#REF!-#REF!</f>
        <v>#REF!</v>
      </c>
      <c r="AY82" s="1216"/>
      <c r="AZ82" s="1216"/>
      <c r="BA82" s="1216"/>
      <c r="BB82" s="1216"/>
      <c r="BC82" s="1216"/>
      <c r="BD82" s="1216"/>
      <c r="BE82" s="1216"/>
      <c r="BF82" s="1216"/>
      <c r="BG82" s="1216" t="e">
        <f>#REF!-#REF!</f>
        <v>#REF!</v>
      </c>
      <c r="BH82" s="1216"/>
      <c r="BI82" s="1216"/>
      <c r="BJ82" s="1216"/>
      <c r="BK82" s="1216"/>
      <c r="BL82" s="1216"/>
      <c r="BM82" s="1216"/>
      <c r="BN82" s="1216"/>
      <c r="BO82" s="1216"/>
      <c r="BP82" s="1216" t="e">
        <f>#REF!-#REF!</f>
        <v>#REF!</v>
      </c>
      <c r="BQ82" s="1216"/>
      <c r="BR82" s="1216"/>
      <c r="BS82" s="1216"/>
      <c r="BT82" s="1216"/>
      <c r="BU82" s="1216"/>
      <c r="BV82" s="1216"/>
      <c r="BW82" s="1216"/>
      <c r="BX82" s="1216"/>
    </row>
    <row r="83" spans="2:76" s="770" customFormat="1">
      <c r="C83" s="1217" t="s">
        <v>830</v>
      </c>
      <c r="D83" s="1217"/>
      <c r="E83" s="1188"/>
      <c r="F83" s="1186"/>
      <c r="G83" s="1186"/>
      <c r="H83" s="1186"/>
      <c r="I83" s="1186"/>
      <c r="J83" s="1186"/>
      <c r="K83" s="1186"/>
      <c r="L83" s="1186"/>
      <c r="M83" s="1186"/>
      <c r="N83" s="1188" t="e">
        <f>#REF!-#REF!</f>
        <v>#REF!</v>
      </c>
      <c r="O83" s="1186"/>
      <c r="P83" s="1186"/>
      <c r="Q83" s="1186"/>
      <c r="R83" s="1186"/>
      <c r="S83" s="1186"/>
      <c r="T83" s="1186"/>
      <c r="U83" s="1186"/>
      <c r="V83" s="1186"/>
      <c r="W83" s="1188" t="e">
        <f>#REF!-#REF!</f>
        <v>#REF!</v>
      </c>
      <c r="X83" s="1186"/>
      <c r="Y83" s="1186"/>
      <c r="Z83" s="1186"/>
      <c r="AA83" s="1186"/>
      <c r="AB83" s="1186"/>
      <c r="AC83" s="1186"/>
      <c r="AD83" s="1186"/>
      <c r="AE83" s="1186"/>
      <c r="AF83" s="1188" t="e">
        <f>#REF!-#REF!</f>
        <v>#REF!</v>
      </c>
      <c r="AG83" s="1186"/>
      <c r="AH83" s="1186"/>
      <c r="AI83" s="1186"/>
      <c r="AJ83" s="1186"/>
      <c r="AK83" s="1186"/>
      <c r="AL83" s="1186"/>
      <c r="AM83" s="1186"/>
      <c r="AN83" s="1186"/>
      <c r="AO83" s="1188" t="e">
        <f>#REF!-#REF!</f>
        <v>#REF!</v>
      </c>
      <c r="AP83" s="1186"/>
      <c r="AQ83" s="1186"/>
      <c r="AR83" s="1186"/>
      <c r="AS83" s="1186"/>
      <c r="AT83" s="1186"/>
      <c r="AU83" s="1186"/>
      <c r="AV83" s="1186"/>
      <c r="AW83" s="1186"/>
      <c r="AX83" s="1188" t="e">
        <f>#REF!-#REF!</f>
        <v>#REF!</v>
      </c>
      <c r="AY83" s="1186"/>
      <c r="AZ83" s="1186"/>
      <c r="BA83" s="1186"/>
      <c r="BB83" s="1186"/>
      <c r="BC83" s="1186"/>
      <c r="BD83" s="1186"/>
      <c r="BE83" s="1186"/>
      <c r="BF83" s="1186"/>
      <c r="BG83" s="1188" t="e">
        <f>#REF!-#REF!</f>
        <v>#REF!</v>
      </c>
      <c r="BH83" s="1186"/>
      <c r="BI83" s="1186"/>
      <c r="BJ83" s="1186"/>
      <c r="BK83" s="1186"/>
      <c r="BL83" s="1186"/>
      <c r="BM83" s="1186"/>
      <c r="BN83" s="1186"/>
      <c r="BO83" s="1186"/>
      <c r="BP83" s="1188" t="e">
        <f>#REF!-#REF!</f>
        <v>#REF!</v>
      </c>
      <c r="BQ83" s="1186"/>
      <c r="BR83" s="1186"/>
      <c r="BS83" s="1186"/>
      <c r="BT83" s="1186"/>
      <c r="BU83" s="1186"/>
      <c r="BV83" s="1186"/>
      <c r="BW83" s="1186"/>
      <c r="BX83" s="1186"/>
    </row>
  </sheetData>
  <mergeCells count="9">
    <mergeCell ref="BP6:BX6"/>
    <mergeCell ref="C3:I4"/>
    <mergeCell ref="W6:AE6"/>
    <mergeCell ref="AF6:AN6"/>
    <mergeCell ref="AO6:AW6"/>
    <mergeCell ref="AX6:BF6"/>
    <mergeCell ref="BG6:BO6"/>
    <mergeCell ref="E6:M6"/>
    <mergeCell ref="N6:V6"/>
  </mergeCells>
  <phoneticPr fontId="83" type="noConversion"/>
  <conditionalFormatting sqref="E79:M79 O79:R79">
    <cfRule type="cellIs" dxfId="107" priority="35" operator="notEqual">
      <formula>0</formula>
    </cfRule>
    <cfRule type="cellIs" dxfId="106" priority="36" operator="equal">
      <formula>0</formula>
    </cfRule>
  </conditionalFormatting>
  <conditionalFormatting sqref="F80:L80 O80:R80">
    <cfRule type="cellIs" dxfId="105" priority="33" operator="notEqual">
      <formula>0</formula>
    </cfRule>
    <cfRule type="cellIs" dxfId="104" priority="34" operator="equal">
      <formula>0</formula>
    </cfRule>
  </conditionalFormatting>
  <conditionalFormatting sqref="F81:L81 O81:R81">
    <cfRule type="cellIs" dxfId="103" priority="31" operator="notEqual">
      <formula>0</formula>
    </cfRule>
    <cfRule type="cellIs" dxfId="102" priority="32" operator="equal">
      <formula>0</formula>
    </cfRule>
  </conditionalFormatting>
  <conditionalFormatting sqref="M80">
    <cfRule type="cellIs" dxfId="101" priority="29" operator="notEqual">
      <formula>0</formula>
    </cfRule>
    <cfRule type="cellIs" dxfId="100" priority="30" operator="equal">
      <formula>0</formula>
    </cfRule>
  </conditionalFormatting>
  <conditionalFormatting sqref="M81">
    <cfRule type="cellIs" dxfId="99" priority="27" operator="notEqual">
      <formula>0</formula>
    </cfRule>
    <cfRule type="cellIs" dxfId="98" priority="28" operator="equal">
      <formula>0</formula>
    </cfRule>
  </conditionalFormatting>
  <conditionalFormatting sqref="E82:BP82">
    <cfRule type="cellIs" dxfId="97" priority="25" operator="notEqual">
      <formula>0</formula>
    </cfRule>
    <cfRule type="cellIs" dxfId="96" priority="26" operator="equal">
      <formula>0</formula>
    </cfRule>
  </conditionalFormatting>
  <conditionalFormatting sqref="E83:BP83">
    <cfRule type="cellIs" dxfId="95" priority="23" operator="notEqual">
      <formula>0</formula>
    </cfRule>
    <cfRule type="cellIs" dxfId="94" priority="24" operator="equal">
      <formula>0</formula>
    </cfRule>
  </conditionalFormatting>
  <conditionalFormatting sqref="BQ82:BX82">
    <cfRule type="cellIs" dxfId="93" priority="21" operator="notEqual">
      <formula>0</formula>
    </cfRule>
    <cfRule type="cellIs" dxfId="92" priority="22" operator="equal">
      <formula>0</formula>
    </cfRule>
  </conditionalFormatting>
  <conditionalFormatting sqref="BQ83:BX83">
    <cfRule type="cellIs" dxfId="91" priority="19" operator="notEqual">
      <formula>0</formula>
    </cfRule>
    <cfRule type="cellIs" dxfId="90" priority="20" operator="equal">
      <formula>0</formula>
    </cfRule>
  </conditionalFormatting>
  <conditionalFormatting sqref="E80">
    <cfRule type="cellIs" dxfId="89" priority="17" operator="notEqual">
      <formula>0</formula>
    </cfRule>
    <cfRule type="cellIs" dxfId="88" priority="18" operator="equal">
      <formula>0</formula>
    </cfRule>
  </conditionalFormatting>
  <conditionalFormatting sqref="E81">
    <cfRule type="cellIs" dxfId="87" priority="15" operator="notEqual">
      <formula>0</formula>
    </cfRule>
    <cfRule type="cellIs" dxfId="86" priority="16" operator="equal">
      <formula>0</formula>
    </cfRule>
  </conditionalFormatting>
  <conditionalFormatting sqref="N80">
    <cfRule type="cellIs" dxfId="85" priority="5" operator="notEqual">
      <formula>0</formula>
    </cfRule>
    <cfRule type="cellIs" dxfId="84" priority="6" operator="equal">
      <formula>0</formula>
    </cfRule>
  </conditionalFormatting>
  <conditionalFormatting sqref="N81">
    <cfRule type="cellIs" dxfId="83" priority="1" operator="notEqual">
      <formula>0</formula>
    </cfRule>
    <cfRule type="cellIs" dxfId="82" priority="2" operator="equal">
      <formula>0</formula>
    </cfRule>
  </conditionalFormatting>
  <conditionalFormatting sqref="N79">
    <cfRule type="cellIs" dxfId="81" priority="7" operator="notEqual">
      <formula>0</formula>
    </cfRule>
    <cfRule type="cellIs" dxfId="80" priority="8" operator="equal">
      <formula>0</formula>
    </cfRule>
  </conditionalFormatting>
  <dataValidations count="1">
    <dataValidation type="list" allowBlank="1" showInputMessage="1" showErrorMessage="1" sqref="D8:D48">
      <formula1>"Clé 1,Clé 2,Clé 3,Clé 4"</formula1>
    </dataValidation>
  </dataValidations>
  <hyperlinks>
    <hyperlink ref="C1" location="TOC!A1" display="Retour à la table des matières"/>
    <hyperlink ref="D1" location="Consignes!A1" display="CONSIGNES"/>
  </hyperlinks>
  <pageMargins left="0.7" right="0.7" top="0.75" bottom="0.75" header="0.3" footer="0.3"/>
  <pageSetup paperSize="9" orientation="landscape" horizontalDpi="1200" verticalDpi="120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8" enableFormatConditionsCalculation="0">
    <tabColor rgb="FF00B050"/>
    <pageSetUpPr fitToPage="1"/>
  </sheetPr>
  <dimension ref="A1:W150"/>
  <sheetViews>
    <sheetView showGridLines="0" topLeftCell="A2" zoomScale="90" zoomScaleNormal="90" zoomScalePageLayoutView="90" workbookViewId="0">
      <pane xSplit="2" ySplit="6" topLeftCell="P8" activePane="bottomRight" state="frozen"/>
      <selection activeCell="F82" sqref="F82:G85"/>
      <selection pane="topRight" activeCell="F82" sqref="F82:G85"/>
      <selection pane="bottomLeft" activeCell="F82" sqref="F82:G85"/>
      <selection pane="bottomRight" activeCell="N7" sqref="N7:W68"/>
    </sheetView>
  </sheetViews>
  <sheetFormatPr baseColWidth="10" defaultColWidth="11.5" defaultRowHeight="12" outlineLevelCol="1" x14ac:dyDescent="0"/>
  <cols>
    <col min="1" max="1" width="3.5" style="425" customWidth="1"/>
    <col min="2" max="2" width="35.6640625" style="425" customWidth="1"/>
    <col min="3" max="3" width="15.33203125" style="425" bestFit="1" customWidth="1"/>
    <col min="4" max="11" width="15.6640625" style="425" customWidth="1"/>
    <col min="12" max="12" width="53.83203125" style="425" customWidth="1" outlineLevel="1"/>
    <col min="13" max="13" width="39.33203125" style="425" customWidth="1"/>
    <col min="14" max="14" width="14.5" style="425" customWidth="1"/>
    <col min="15" max="22" width="15.6640625" style="425" customWidth="1"/>
    <col min="23" max="23" width="53.83203125" style="425" customWidth="1"/>
    <col min="24" max="16384" width="11.5" style="425"/>
  </cols>
  <sheetData>
    <row r="1" spans="1:23" ht="33" customHeight="1"/>
    <row r="2" spans="1:23" ht="33" customHeight="1">
      <c r="B2" s="113" t="s">
        <v>704</v>
      </c>
      <c r="C2" s="113"/>
      <c r="D2" s="1533" t="s">
        <v>705</v>
      </c>
      <c r="E2" s="1534" t="s">
        <v>706</v>
      </c>
    </row>
    <row r="3" spans="1:23" s="427" customFormat="1" ht="15.75" customHeight="1">
      <c r="A3" s="426"/>
      <c r="B3" s="2265" t="s">
        <v>831</v>
      </c>
      <c r="C3" s="2265"/>
      <c r="D3" s="2265"/>
      <c r="E3" s="2265"/>
      <c r="F3" s="2265"/>
      <c r="I3" s="2266"/>
      <c r="J3" s="2266"/>
      <c r="K3" s="2266"/>
      <c r="L3" s="2266"/>
      <c r="M3" s="2266"/>
      <c r="N3" s="2266"/>
      <c r="O3" s="2266"/>
      <c r="P3" s="428"/>
      <c r="R3" s="429"/>
      <c r="S3" s="430"/>
      <c r="T3" s="430"/>
    </row>
    <row r="4" spans="1:23" s="430" customFormat="1" ht="17" customHeight="1">
      <c r="A4" s="425"/>
      <c r="B4" s="2265"/>
      <c r="C4" s="2265"/>
      <c r="D4" s="2265"/>
      <c r="E4" s="2265"/>
      <c r="F4" s="2265"/>
      <c r="G4" s="431"/>
      <c r="I4" s="2266"/>
      <c r="J4" s="2266"/>
      <c r="K4" s="2266"/>
      <c r="L4" s="2266"/>
      <c r="M4" s="2266"/>
      <c r="N4" s="2266"/>
      <c r="O4" s="2266"/>
      <c r="P4" s="428"/>
      <c r="Q4" s="432"/>
      <c r="S4" s="432"/>
      <c r="T4" s="432"/>
    </row>
    <row r="5" spans="1:23" ht="17" customHeight="1" thickBot="1">
      <c r="B5" s="433"/>
      <c r="C5" s="433"/>
      <c r="D5" s="433"/>
      <c r="E5" s="433"/>
      <c r="F5" s="433"/>
      <c r="G5" s="434"/>
      <c r="I5" s="435"/>
      <c r="J5" s="435"/>
      <c r="K5" s="435"/>
      <c r="L5" s="435"/>
      <c r="M5" s="435"/>
      <c r="N5" s="435"/>
      <c r="O5" s="435"/>
      <c r="P5" s="433"/>
      <c r="Q5" s="436"/>
      <c r="S5" s="436"/>
      <c r="T5" s="436"/>
      <c r="W5" s="435"/>
    </row>
    <row r="6" spans="1:23" ht="27" customHeight="1">
      <c r="B6" s="437" t="s">
        <v>832</v>
      </c>
      <c r="C6" s="967" t="s">
        <v>833</v>
      </c>
      <c r="D6" s="967" t="s">
        <v>708</v>
      </c>
      <c r="E6" s="967" t="s">
        <v>709</v>
      </c>
      <c r="F6" s="1218" t="s">
        <v>763</v>
      </c>
      <c r="G6" s="438" t="s">
        <v>764</v>
      </c>
      <c r="H6" s="438" t="s">
        <v>765</v>
      </c>
      <c r="I6" s="438" t="s">
        <v>766</v>
      </c>
      <c r="J6" s="438" t="s">
        <v>767</v>
      </c>
      <c r="K6" s="439" t="s">
        <v>768</v>
      </c>
      <c r="L6" s="440" t="s">
        <v>834</v>
      </c>
      <c r="M6" s="441" t="s">
        <v>835</v>
      </c>
      <c r="N6" s="967" t="s">
        <v>833</v>
      </c>
      <c r="O6" s="967" t="s">
        <v>708</v>
      </c>
      <c r="P6" s="967" t="s">
        <v>809</v>
      </c>
      <c r="Q6" s="1218" t="s">
        <v>763</v>
      </c>
      <c r="R6" s="438" t="s">
        <v>764</v>
      </c>
      <c r="S6" s="438" t="s">
        <v>765</v>
      </c>
      <c r="T6" s="438" t="s">
        <v>766</v>
      </c>
      <c r="U6" s="438" t="s">
        <v>767</v>
      </c>
      <c r="V6" s="439" t="s">
        <v>768</v>
      </c>
      <c r="W6" s="440" t="s">
        <v>834</v>
      </c>
    </row>
    <row r="7" spans="1:23" ht="13" customHeight="1">
      <c r="B7" s="442" t="s">
        <v>836</v>
      </c>
      <c r="C7" s="687"/>
      <c r="D7" s="443"/>
      <c r="E7" s="443"/>
      <c r="F7" s="1219"/>
      <c r="K7" s="444"/>
      <c r="L7" s="445"/>
      <c r="M7" s="446" t="s">
        <v>836</v>
      </c>
      <c r="N7" s="446"/>
      <c r="O7" s="447"/>
      <c r="P7" s="443"/>
      <c r="Q7" s="1219"/>
      <c r="V7" s="444"/>
      <c r="W7" s="445"/>
    </row>
    <row r="8" spans="1:23" ht="17" customHeight="1">
      <c r="B8" s="448" t="s">
        <v>837</v>
      </c>
      <c r="C8" s="971"/>
      <c r="D8" s="971"/>
      <c r="E8" s="971"/>
      <c r="F8" s="1220"/>
      <c r="G8" s="449"/>
      <c r="H8" s="449"/>
      <c r="I8" s="449"/>
      <c r="J8" s="449"/>
      <c r="K8" s="449"/>
      <c r="L8" s="450"/>
      <c r="M8" s="451" t="s">
        <v>838</v>
      </c>
      <c r="N8" s="971"/>
      <c r="O8" s="971"/>
      <c r="P8" s="971"/>
      <c r="Q8" s="1220"/>
      <c r="R8" s="449"/>
      <c r="S8" s="449"/>
      <c r="T8" s="449"/>
      <c r="U8" s="449"/>
      <c r="V8" s="449"/>
      <c r="W8" s="450"/>
    </row>
    <row r="9" spans="1:23" ht="18" customHeight="1">
      <c r="B9" s="453" t="s">
        <v>839</v>
      </c>
      <c r="C9" s="972"/>
      <c r="D9" s="972"/>
      <c r="E9" s="972"/>
      <c r="F9" s="1221"/>
      <c r="G9" s="454"/>
      <c r="H9" s="454"/>
      <c r="I9" s="454"/>
      <c r="J9" s="454"/>
      <c r="K9" s="455"/>
      <c r="L9" s="456"/>
      <c r="M9" s="457" t="s">
        <v>840</v>
      </c>
      <c r="N9" s="972"/>
      <c r="O9" s="972"/>
      <c r="P9" s="972"/>
      <c r="Q9" s="1221"/>
      <c r="R9" s="454"/>
      <c r="S9" s="454"/>
      <c r="T9" s="454"/>
      <c r="U9" s="454"/>
      <c r="V9" s="454"/>
      <c r="W9" s="458"/>
    </row>
    <row r="10" spans="1:23" s="459" customFormat="1" ht="15" customHeight="1">
      <c r="B10" s="453" t="s">
        <v>841</v>
      </c>
      <c r="C10" s="972"/>
      <c r="D10" s="972"/>
      <c r="E10" s="972"/>
      <c r="F10" s="1221"/>
      <c r="G10" s="454"/>
      <c r="H10" s="454"/>
      <c r="I10" s="454"/>
      <c r="J10" s="454"/>
      <c r="K10" s="455"/>
      <c r="L10" s="456"/>
      <c r="M10" s="457" t="s">
        <v>842</v>
      </c>
      <c r="N10" s="972"/>
      <c r="O10" s="972"/>
      <c r="P10" s="972"/>
      <c r="Q10" s="1221"/>
      <c r="R10" s="454"/>
      <c r="S10" s="454"/>
      <c r="T10" s="454"/>
      <c r="U10" s="454"/>
      <c r="V10" s="455"/>
      <c r="W10" s="458"/>
    </row>
    <row r="11" spans="1:23" s="459" customFormat="1" ht="15" customHeight="1">
      <c r="B11" s="453" t="s">
        <v>843</v>
      </c>
      <c r="C11" s="973"/>
      <c r="D11" s="973"/>
      <c r="E11" s="973"/>
      <c r="F11" s="1222"/>
      <c r="G11" s="452"/>
      <c r="H11" s="452"/>
      <c r="I11" s="452"/>
      <c r="J11" s="452"/>
      <c r="K11" s="452"/>
      <c r="L11" s="460"/>
      <c r="M11" s="457" t="s">
        <v>844</v>
      </c>
      <c r="N11" s="972"/>
      <c r="O11" s="972"/>
      <c r="P11" s="972"/>
      <c r="Q11" s="1221"/>
      <c r="R11" s="454"/>
      <c r="S11" s="454"/>
      <c r="T11" s="454"/>
      <c r="U11" s="454"/>
      <c r="V11" s="455"/>
      <c r="W11" s="458"/>
    </row>
    <row r="12" spans="1:23" s="459" customFormat="1" ht="15" customHeight="1">
      <c r="B12" s="461" t="s">
        <v>845</v>
      </c>
      <c r="C12" s="968"/>
      <c r="D12" s="968"/>
      <c r="E12" s="968"/>
      <c r="F12" s="1223"/>
      <c r="G12" s="462"/>
      <c r="H12" s="462"/>
      <c r="I12" s="462"/>
      <c r="J12" s="462"/>
      <c r="K12" s="463"/>
      <c r="L12" s="464"/>
      <c r="M12" s="457" t="s">
        <v>846</v>
      </c>
      <c r="N12" s="977"/>
      <c r="O12" s="973"/>
      <c r="P12" s="973"/>
      <c r="Q12" s="1222"/>
      <c r="R12" s="452"/>
      <c r="S12" s="452"/>
      <c r="T12" s="452"/>
      <c r="U12" s="452"/>
      <c r="V12" s="452"/>
      <c r="W12" s="465"/>
    </row>
    <row r="13" spans="1:23" s="459" customFormat="1" ht="15" customHeight="1">
      <c r="B13" s="461" t="s">
        <v>847</v>
      </c>
      <c r="C13" s="968"/>
      <c r="D13" s="968"/>
      <c r="E13" s="968"/>
      <c r="F13" s="1223"/>
      <c r="G13" s="462"/>
      <c r="H13" s="462"/>
      <c r="I13" s="462"/>
      <c r="J13" s="462"/>
      <c r="K13" s="463"/>
      <c r="L13" s="464"/>
      <c r="M13" s="466" t="s">
        <v>848</v>
      </c>
      <c r="N13" s="972"/>
      <c r="O13" s="972"/>
      <c r="P13" s="972"/>
      <c r="Q13" s="1221"/>
      <c r="R13" s="454"/>
      <c r="S13" s="454"/>
      <c r="T13" s="454"/>
      <c r="U13" s="454"/>
      <c r="V13" s="455"/>
      <c r="W13" s="465"/>
    </row>
    <row r="14" spans="1:23" s="459" customFormat="1" ht="15" customHeight="1">
      <c r="B14" s="461" t="s">
        <v>849</v>
      </c>
      <c r="C14" s="968"/>
      <c r="D14" s="968"/>
      <c r="E14" s="968"/>
      <c r="F14" s="1223"/>
      <c r="G14" s="462"/>
      <c r="H14" s="462"/>
      <c r="I14" s="462"/>
      <c r="J14" s="462"/>
      <c r="K14" s="463"/>
      <c r="L14" s="464"/>
      <c r="M14" s="466" t="s">
        <v>850</v>
      </c>
      <c r="N14" s="972"/>
      <c r="O14" s="972"/>
      <c r="P14" s="972"/>
      <c r="Q14" s="1221"/>
      <c r="R14" s="454"/>
      <c r="S14" s="454"/>
      <c r="T14" s="454"/>
      <c r="U14" s="454"/>
      <c r="V14" s="455"/>
      <c r="W14" s="465"/>
    </row>
    <row r="15" spans="1:23" s="459" customFormat="1" ht="15" customHeight="1">
      <c r="B15" s="461" t="s">
        <v>851</v>
      </c>
      <c r="C15" s="968"/>
      <c r="D15" s="968"/>
      <c r="E15" s="968"/>
      <c r="F15" s="1223"/>
      <c r="G15" s="462"/>
      <c r="H15" s="462"/>
      <c r="I15" s="462"/>
      <c r="J15" s="462"/>
      <c r="K15" s="463"/>
      <c r="L15" s="464"/>
      <c r="M15" s="466" t="s">
        <v>852</v>
      </c>
      <c r="N15" s="982"/>
      <c r="O15" s="972"/>
      <c r="P15" s="972"/>
      <c r="Q15" s="1221"/>
      <c r="R15" s="454"/>
      <c r="S15" s="454"/>
      <c r="T15" s="454"/>
      <c r="U15" s="454"/>
      <c r="V15" s="455"/>
      <c r="W15" s="465"/>
    </row>
    <row r="16" spans="1:23" ht="15" customHeight="1">
      <c r="B16" s="461" t="s">
        <v>853</v>
      </c>
      <c r="C16" s="968"/>
      <c r="D16" s="968"/>
      <c r="E16" s="968"/>
      <c r="F16" s="1223"/>
      <c r="G16" s="462"/>
      <c r="H16" s="462"/>
      <c r="I16" s="462"/>
      <c r="J16" s="462"/>
      <c r="K16" s="463"/>
      <c r="L16" s="464"/>
      <c r="M16" s="457" t="s">
        <v>854</v>
      </c>
      <c r="N16" s="978"/>
      <c r="O16" s="972"/>
      <c r="P16" s="972"/>
      <c r="Q16" s="1221"/>
      <c r="R16" s="454"/>
      <c r="S16" s="454"/>
      <c r="T16" s="454"/>
      <c r="U16" s="454"/>
      <c r="V16" s="455"/>
      <c r="W16" s="465"/>
    </row>
    <row r="17" spans="2:23" ht="15" customHeight="1">
      <c r="B17" s="453" t="s">
        <v>855</v>
      </c>
      <c r="C17" s="972"/>
      <c r="D17" s="972"/>
      <c r="E17" s="972"/>
      <c r="F17" s="1221"/>
      <c r="G17" s="454"/>
      <c r="H17" s="454"/>
      <c r="I17" s="454"/>
      <c r="J17" s="454"/>
      <c r="K17" s="455"/>
      <c r="L17" s="456"/>
      <c r="M17" s="457" t="s">
        <v>856</v>
      </c>
      <c r="N17" s="972"/>
      <c r="O17" s="972"/>
      <c r="P17" s="972"/>
      <c r="Q17" s="1221"/>
      <c r="R17" s="454"/>
      <c r="S17" s="454"/>
      <c r="T17" s="454"/>
      <c r="U17" s="454"/>
      <c r="V17" s="455"/>
      <c r="W17" s="458"/>
    </row>
    <row r="18" spans="2:23" s="459" customFormat="1" ht="17" customHeight="1">
      <c r="B18" s="453"/>
      <c r="C18" s="974"/>
      <c r="D18" s="975"/>
      <c r="E18" s="975"/>
      <c r="F18" s="1224"/>
      <c r="G18" s="467"/>
      <c r="H18" s="467"/>
      <c r="I18" s="467"/>
      <c r="J18" s="467"/>
      <c r="K18" s="468"/>
      <c r="L18" s="469"/>
      <c r="M18" s="451" t="s">
        <v>857</v>
      </c>
      <c r="N18" s="971"/>
      <c r="O18" s="971"/>
      <c r="P18" s="971"/>
      <c r="Q18" s="1220"/>
      <c r="R18" s="449"/>
      <c r="S18" s="449"/>
      <c r="T18" s="449"/>
      <c r="U18" s="449"/>
      <c r="V18" s="449"/>
      <c r="W18" s="470"/>
    </row>
    <row r="19" spans="2:23" s="459" customFormat="1" ht="17" customHeight="1">
      <c r="B19" s="448" t="s">
        <v>858</v>
      </c>
      <c r="C19" s="971"/>
      <c r="D19" s="971"/>
      <c r="E19" s="971"/>
      <c r="F19" s="1220"/>
      <c r="G19" s="449"/>
      <c r="H19" s="449"/>
      <c r="I19" s="449"/>
      <c r="J19" s="449"/>
      <c r="K19" s="449"/>
      <c r="L19" s="460"/>
      <c r="M19" s="451" t="s">
        <v>859</v>
      </c>
      <c r="N19" s="971"/>
      <c r="O19" s="971"/>
      <c r="P19" s="971"/>
      <c r="Q19" s="1220"/>
      <c r="R19" s="449"/>
      <c r="S19" s="449"/>
      <c r="T19" s="449"/>
      <c r="U19" s="449"/>
      <c r="V19" s="449"/>
      <c r="W19" s="460"/>
    </row>
    <row r="20" spans="2:23" s="459" customFormat="1" ht="15" customHeight="1">
      <c r="B20" s="453" t="s">
        <v>860</v>
      </c>
      <c r="C20" s="972"/>
      <c r="D20" s="972"/>
      <c r="E20" s="972"/>
      <c r="F20" s="1221"/>
      <c r="G20" s="454"/>
      <c r="H20" s="454"/>
      <c r="I20" s="454"/>
      <c r="J20" s="454"/>
      <c r="K20" s="455"/>
      <c r="L20" s="456"/>
      <c r="M20" s="471" t="s">
        <v>861</v>
      </c>
      <c r="N20" s="973"/>
      <c r="O20" s="973"/>
      <c r="P20" s="973"/>
      <c r="Q20" s="1222"/>
      <c r="R20" s="452"/>
      <c r="S20" s="452"/>
      <c r="T20" s="452"/>
      <c r="U20" s="452"/>
      <c r="V20" s="452"/>
      <c r="W20" s="460"/>
    </row>
    <row r="21" spans="2:23" s="459" customFormat="1" ht="15" customHeight="1">
      <c r="B21" s="453"/>
      <c r="C21" s="974"/>
      <c r="D21" s="976"/>
      <c r="E21" s="976"/>
      <c r="F21" s="1225"/>
      <c r="G21" s="472"/>
      <c r="H21" s="472"/>
      <c r="I21" s="472"/>
      <c r="J21" s="472"/>
      <c r="K21" s="473"/>
      <c r="L21" s="474"/>
      <c r="M21" s="475" t="s">
        <v>862</v>
      </c>
      <c r="N21" s="973"/>
      <c r="O21" s="973"/>
      <c r="P21" s="973"/>
      <c r="Q21" s="1222"/>
      <c r="R21" s="452"/>
      <c r="S21" s="452"/>
      <c r="T21" s="452"/>
      <c r="U21" s="452"/>
      <c r="V21" s="452"/>
      <c r="W21" s="474"/>
    </row>
    <row r="22" spans="2:23" s="459" customFormat="1" ht="15" customHeight="1">
      <c r="B22" s="453" t="s">
        <v>863</v>
      </c>
      <c r="C22" s="973"/>
      <c r="D22" s="973"/>
      <c r="E22" s="973"/>
      <c r="F22" s="1222"/>
      <c r="G22" s="452"/>
      <c r="H22" s="452"/>
      <c r="I22" s="452"/>
      <c r="J22" s="452"/>
      <c r="K22" s="452"/>
      <c r="L22" s="460"/>
      <c r="M22" s="476" t="s">
        <v>864</v>
      </c>
      <c r="N22" s="972"/>
      <c r="O22" s="972"/>
      <c r="P22" s="972"/>
      <c r="Q22" s="1221"/>
      <c r="R22" s="462"/>
      <c r="S22" s="462"/>
      <c r="T22" s="462"/>
      <c r="U22" s="462"/>
      <c r="V22" s="463"/>
      <c r="W22" s="470"/>
    </row>
    <row r="23" spans="2:23" s="459" customFormat="1" ht="15" customHeight="1">
      <c r="B23" s="477" t="s">
        <v>865</v>
      </c>
      <c r="C23" s="972"/>
      <c r="D23" s="972"/>
      <c r="E23" s="972"/>
      <c r="F23" s="1221"/>
      <c r="G23" s="454"/>
      <c r="H23" s="454"/>
      <c r="I23" s="454"/>
      <c r="J23" s="454"/>
      <c r="K23" s="455"/>
      <c r="L23" s="456"/>
      <c r="M23" s="476" t="s">
        <v>866</v>
      </c>
      <c r="N23" s="972"/>
      <c r="O23" s="972"/>
      <c r="P23" s="972"/>
      <c r="Q23" s="1221"/>
      <c r="R23" s="462"/>
      <c r="S23" s="462"/>
      <c r="T23" s="462"/>
      <c r="U23" s="462"/>
      <c r="V23" s="463"/>
      <c r="W23" s="456"/>
    </row>
    <row r="24" spans="2:23" s="459" customFormat="1" ht="15" customHeight="1">
      <c r="B24" s="477" t="s">
        <v>867</v>
      </c>
      <c r="C24" s="972"/>
      <c r="D24" s="972"/>
      <c r="E24" s="972"/>
      <c r="F24" s="1221"/>
      <c r="G24" s="454"/>
      <c r="H24" s="454"/>
      <c r="I24" s="454"/>
      <c r="J24" s="454"/>
      <c r="K24" s="455"/>
      <c r="L24" s="456"/>
      <c r="M24" s="475" t="s">
        <v>868</v>
      </c>
      <c r="N24" s="972"/>
      <c r="O24" s="972"/>
      <c r="P24" s="972"/>
      <c r="Q24" s="1221"/>
      <c r="R24" s="462"/>
      <c r="S24" s="462"/>
      <c r="T24" s="462"/>
      <c r="U24" s="462"/>
      <c r="V24" s="463"/>
      <c r="W24" s="456"/>
    </row>
    <row r="25" spans="2:23" s="459" customFormat="1" ht="15" customHeight="1">
      <c r="B25" s="453"/>
      <c r="C25" s="974"/>
      <c r="D25" s="975"/>
      <c r="E25" s="975"/>
      <c r="F25" s="1224"/>
      <c r="G25" s="467"/>
      <c r="H25" s="467"/>
      <c r="I25" s="467"/>
      <c r="J25" s="467"/>
      <c r="K25" s="468"/>
      <c r="L25" s="469"/>
      <c r="M25" s="475" t="s">
        <v>869</v>
      </c>
      <c r="N25" s="973"/>
      <c r="O25" s="973"/>
      <c r="P25" s="973"/>
      <c r="Q25" s="1222"/>
      <c r="R25" s="452"/>
      <c r="S25" s="452"/>
      <c r="T25" s="452"/>
      <c r="U25" s="452"/>
      <c r="V25" s="452"/>
      <c r="W25" s="456"/>
    </row>
    <row r="26" spans="2:23" s="459" customFormat="1" ht="15" customHeight="1">
      <c r="B26" s="453" t="s">
        <v>870</v>
      </c>
      <c r="C26" s="973"/>
      <c r="D26" s="973"/>
      <c r="E26" s="973"/>
      <c r="F26" s="1222"/>
      <c r="G26" s="452"/>
      <c r="H26" s="452"/>
      <c r="I26" s="452"/>
      <c r="J26" s="452"/>
      <c r="K26" s="452"/>
      <c r="L26" s="460"/>
      <c r="M26" s="471" t="s">
        <v>871</v>
      </c>
      <c r="N26" s="979"/>
      <c r="O26" s="979"/>
      <c r="P26" s="979"/>
      <c r="Q26" s="1233"/>
      <c r="R26" s="478"/>
      <c r="S26" s="478"/>
      <c r="T26" s="478"/>
      <c r="U26" s="478"/>
      <c r="V26" s="478"/>
      <c r="W26" s="469"/>
    </row>
    <row r="27" spans="2:23" s="459" customFormat="1" ht="15" customHeight="1">
      <c r="B27" s="477" t="s">
        <v>872</v>
      </c>
      <c r="C27" s="972"/>
      <c r="D27" s="972"/>
      <c r="E27" s="972"/>
      <c r="F27" s="1221"/>
      <c r="G27" s="454"/>
      <c r="H27" s="454"/>
      <c r="I27" s="454"/>
      <c r="J27" s="454"/>
      <c r="K27" s="455"/>
      <c r="L27" s="456"/>
      <c r="M27" s="466" t="s">
        <v>873</v>
      </c>
      <c r="N27" s="981"/>
      <c r="O27" s="972"/>
      <c r="P27" s="972"/>
      <c r="Q27" s="1221"/>
      <c r="R27" s="462"/>
      <c r="S27" s="462"/>
      <c r="T27" s="462"/>
      <c r="U27" s="462"/>
      <c r="V27" s="463"/>
      <c r="W27" s="470"/>
    </row>
    <row r="28" spans="2:23" s="459" customFormat="1" ht="15" customHeight="1">
      <c r="B28" s="477" t="s">
        <v>874</v>
      </c>
      <c r="C28" s="972"/>
      <c r="D28" s="972"/>
      <c r="E28" s="972"/>
      <c r="F28" s="1221"/>
      <c r="G28" s="454"/>
      <c r="H28" s="454"/>
      <c r="I28" s="454"/>
      <c r="J28" s="454"/>
      <c r="K28" s="455"/>
      <c r="L28" s="456"/>
      <c r="M28" s="466" t="s">
        <v>875</v>
      </c>
      <c r="N28" s="981"/>
      <c r="O28" s="972"/>
      <c r="P28" s="972"/>
      <c r="Q28" s="1221"/>
      <c r="R28" s="462"/>
      <c r="S28" s="462"/>
      <c r="T28" s="462"/>
      <c r="U28" s="462"/>
      <c r="V28" s="463"/>
      <c r="W28" s="470"/>
    </row>
    <row r="29" spans="2:23" s="459" customFormat="1" ht="15" customHeight="1">
      <c r="B29" s="477"/>
      <c r="C29" s="969"/>
      <c r="D29" s="970"/>
      <c r="E29" s="970"/>
      <c r="F29" s="1226"/>
      <c r="G29" s="479"/>
      <c r="H29" s="479"/>
      <c r="I29" s="479"/>
      <c r="J29" s="479"/>
      <c r="K29" s="480"/>
      <c r="L29" s="481"/>
      <c r="M29" s="466" t="s">
        <v>876</v>
      </c>
      <c r="N29" s="981"/>
      <c r="O29" s="972"/>
      <c r="P29" s="972"/>
      <c r="Q29" s="1221"/>
      <c r="R29" s="462"/>
      <c r="S29" s="462"/>
      <c r="T29" s="462"/>
      <c r="U29" s="462"/>
      <c r="V29" s="463"/>
      <c r="W29" s="470"/>
    </row>
    <row r="30" spans="2:23" s="459" customFormat="1" ht="15" customHeight="1">
      <c r="B30" s="453" t="s">
        <v>877</v>
      </c>
      <c r="C30" s="973"/>
      <c r="D30" s="973"/>
      <c r="E30" s="973"/>
      <c r="F30" s="1222"/>
      <c r="G30" s="452"/>
      <c r="H30" s="452"/>
      <c r="I30" s="452"/>
      <c r="J30" s="452"/>
      <c r="K30" s="452"/>
      <c r="L30" s="456"/>
      <c r="M30" s="466" t="s">
        <v>878</v>
      </c>
      <c r="N30" s="981"/>
      <c r="O30" s="972"/>
      <c r="P30" s="972"/>
      <c r="Q30" s="1221"/>
      <c r="R30" s="462"/>
      <c r="S30" s="462"/>
      <c r="T30" s="462"/>
      <c r="U30" s="462"/>
      <c r="V30" s="463"/>
      <c r="W30" s="470"/>
    </row>
    <row r="31" spans="2:23" s="459" customFormat="1" ht="15" customHeight="1">
      <c r="B31" s="453" t="s">
        <v>879</v>
      </c>
      <c r="C31" s="973"/>
      <c r="D31" s="973"/>
      <c r="E31" s="973"/>
      <c r="F31" s="1222"/>
      <c r="G31" s="452"/>
      <c r="H31" s="452"/>
      <c r="I31" s="452"/>
      <c r="J31" s="452"/>
      <c r="K31" s="452"/>
      <c r="L31" s="456"/>
      <c r="M31" s="466" t="s">
        <v>880</v>
      </c>
      <c r="N31" s="981"/>
      <c r="O31" s="972"/>
      <c r="P31" s="972"/>
      <c r="Q31" s="1221"/>
      <c r="R31" s="462"/>
      <c r="S31" s="462"/>
      <c r="T31" s="462"/>
      <c r="U31" s="462"/>
      <c r="V31" s="463"/>
      <c r="W31" s="470"/>
    </row>
    <row r="32" spans="2:23" s="459" customFormat="1" ht="15" customHeight="1">
      <c r="B32" s="453"/>
      <c r="C32" s="975"/>
      <c r="D32" s="975"/>
      <c r="E32" s="975"/>
      <c r="F32" s="1224"/>
      <c r="G32" s="467"/>
      <c r="H32" s="467"/>
      <c r="I32" s="467"/>
      <c r="J32" s="467"/>
      <c r="K32" s="468"/>
      <c r="L32" s="469"/>
      <c r="M32" s="466" t="s">
        <v>881</v>
      </c>
      <c r="N32" s="981"/>
      <c r="O32" s="972"/>
      <c r="P32" s="972"/>
      <c r="Q32" s="1221"/>
      <c r="R32" s="462"/>
      <c r="S32" s="462"/>
      <c r="T32" s="462"/>
      <c r="U32" s="462"/>
      <c r="V32" s="463"/>
      <c r="W32" s="470"/>
    </row>
    <row r="33" spans="2:23" s="459" customFormat="1" ht="15" customHeight="1">
      <c r="B33" s="453" t="s">
        <v>882</v>
      </c>
      <c r="C33" s="973"/>
      <c r="D33" s="973"/>
      <c r="E33" s="973"/>
      <c r="F33" s="1222"/>
      <c r="G33" s="452"/>
      <c r="H33" s="452"/>
      <c r="I33" s="452"/>
      <c r="J33" s="452"/>
      <c r="K33" s="452"/>
      <c r="L33" s="456"/>
      <c r="M33" s="466" t="s">
        <v>883</v>
      </c>
      <c r="N33" s="981"/>
      <c r="O33" s="980"/>
      <c r="P33" s="980"/>
      <c r="Q33" s="1234"/>
      <c r="R33" s="462"/>
      <c r="S33" s="462"/>
      <c r="T33" s="462"/>
      <c r="U33" s="462"/>
      <c r="V33" s="463"/>
      <c r="W33" s="470"/>
    </row>
    <row r="34" spans="2:23" s="459" customFormat="1" ht="15" customHeight="1">
      <c r="B34" s="453"/>
      <c r="C34" s="972"/>
      <c r="D34" s="972"/>
      <c r="E34" s="972"/>
      <c r="F34" s="1221"/>
      <c r="G34" s="454"/>
      <c r="H34" s="454"/>
      <c r="I34" s="454"/>
      <c r="J34" s="454"/>
      <c r="K34" s="455"/>
      <c r="L34" s="456"/>
      <c r="M34" s="457" t="s">
        <v>882</v>
      </c>
      <c r="N34" s="979"/>
      <c r="O34" s="979"/>
      <c r="P34" s="979"/>
      <c r="Q34" s="1233"/>
      <c r="R34" s="478"/>
      <c r="S34" s="478"/>
      <c r="T34" s="478"/>
      <c r="U34" s="478"/>
      <c r="V34" s="478"/>
      <c r="W34" s="470"/>
    </row>
    <row r="35" spans="2:23" ht="7" customHeight="1">
      <c r="B35" s="482"/>
      <c r="C35" s="689"/>
      <c r="D35" s="483"/>
      <c r="E35" s="483"/>
      <c r="F35" s="1227"/>
      <c r="G35" s="483"/>
      <c r="H35" s="483"/>
      <c r="I35" s="483"/>
      <c r="J35" s="483"/>
      <c r="K35" s="484"/>
      <c r="L35" s="485"/>
      <c r="M35" s="457"/>
      <c r="N35" s="983"/>
      <c r="O35" s="984"/>
      <c r="P35" s="984"/>
      <c r="Q35" s="1235"/>
      <c r="R35" s="454"/>
      <c r="S35" s="454"/>
      <c r="T35" s="454"/>
      <c r="U35" s="454"/>
      <c r="V35" s="455"/>
      <c r="W35" s="470"/>
    </row>
    <row r="36" spans="2:23" ht="19" customHeight="1">
      <c r="B36" s="486" t="s">
        <v>884</v>
      </c>
      <c r="C36" s="690"/>
      <c r="D36" s="487"/>
      <c r="E36" s="487"/>
      <c r="F36" s="1228"/>
      <c r="G36" s="487"/>
      <c r="H36" s="487"/>
      <c r="I36" s="487"/>
      <c r="J36" s="487"/>
      <c r="K36" s="487"/>
      <c r="L36" s="488"/>
      <c r="M36" s="489" t="s">
        <v>885</v>
      </c>
      <c r="N36" s="489"/>
      <c r="O36" s="487"/>
      <c r="P36" s="487"/>
      <c r="Q36" s="1228"/>
      <c r="R36" s="487"/>
      <c r="S36" s="487"/>
      <c r="T36" s="487"/>
      <c r="U36" s="487"/>
      <c r="V36" s="487"/>
      <c r="W36" s="488"/>
    </row>
    <row r="37" spans="2:23" s="492" customFormat="1" ht="16" customHeight="1">
      <c r="B37" s="490" t="s">
        <v>886</v>
      </c>
      <c r="C37" s="691"/>
      <c r="D37" s="425"/>
      <c r="E37" s="425"/>
      <c r="F37" s="1229"/>
      <c r="G37" s="425"/>
      <c r="H37" s="425"/>
      <c r="I37" s="425"/>
      <c r="J37" s="425"/>
      <c r="K37" s="444"/>
      <c r="L37" s="445"/>
      <c r="M37" s="491" t="s">
        <v>886</v>
      </c>
      <c r="N37" s="491"/>
      <c r="P37" s="425"/>
      <c r="Q37" s="1236"/>
      <c r="V37" s="493"/>
      <c r="W37" s="445"/>
    </row>
    <row r="38" spans="2:23" s="459" customFormat="1" ht="14" customHeight="1">
      <c r="B38" s="477" t="s">
        <v>887</v>
      </c>
      <c r="C38" s="688"/>
      <c r="D38" s="825"/>
      <c r="E38" s="825"/>
      <c r="F38" s="1230"/>
      <c r="G38" s="825"/>
      <c r="H38" s="825"/>
      <c r="I38" s="825"/>
      <c r="J38" s="825"/>
      <c r="K38" s="825"/>
      <c r="L38" s="496"/>
      <c r="M38" s="475" t="s">
        <v>888</v>
      </c>
      <c r="N38" s="475"/>
      <c r="O38" s="494"/>
      <c r="P38" s="494"/>
      <c r="Q38" s="1237"/>
      <c r="R38" s="494"/>
      <c r="S38" s="494"/>
      <c r="T38" s="494"/>
      <c r="U38" s="494"/>
      <c r="V38" s="495"/>
      <c r="W38" s="496"/>
    </row>
    <row r="39" spans="2:23" s="492" customFormat="1" ht="14" customHeight="1">
      <c r="B39" s="477" t="s">
        <v>889</v>
      </c>
      <c r="C39" s="688"/>
      <c r="D39" s="825"/>
      <c r="E39" s="825"/>
      <c r="F39" s="1230"/>
      <c r="G39" s="825"/>
      <c r="H39" s="825"/>
      <c r="I39" s="825"/>
      <c r="J39" s="825"/>
      <c r="K39" s="825"/>
      <c r="L39" s="496"/>
      <c r="M39" s="475" t="s">
        <v>890</v>
      </c>
      <c r="N39" s="475"/>
      <c r="O39" s="494"/>
      <c r="P39" s="494"/>
      <c r="Q39" s="1237"/>
      <c r="R39" s="494"/>
      <c r="S39" s="494"/>
      <c r="T39" s="494"/>
      <c r="U39" s="494"/>
      <c r="V39" s="495"/>
      <c r="W39" s="496"/>
    </row>
    <row r="40" spans="2:23" s="492" customFormat="1" ht="14" customHeight="1">
      <c r="B40" s="477" t="s">
        <v>891</v>
      </c>
      <c r="C40" s="688"/>
      <c r="D40" s="825"/>
      <c r="E40" s="825"/>
      <c r="F40" s="1230"/>
      <c r="G40" s="825"/>
      <c r="H40" s="825"/>
      <c r="I40" s="825"/>
      <c r="J40" s="825"/>
      <c r="K40" s="825"/>
      <c r="L40" s="496"/>
      <c r="M40" s="475" t="s">
        <v>892</v>
      </c>
      <c r="N40" s="475"/>
      <c r="O40" s="494"/>
      <c r="P40" s="494"/>
      <c r="Q40" s="1237"/>
      <c r="R40" s="494"/>
      <c r="S40" s="494"/>
      <c r="T40" s="494"/>
      <c r="U40" s="494"/>
      <c r="V40" s="495"/>
      <c r="W40" s="496"/>
    </row>
    <row r="41" spans="2:23" s="492" customFormat="1" ht="14" customHeight="1">
      <c r="B41" s="477" t="s">
        <v>893</v>
      </c>
      <c r="C41" s="688"/>
      <c r="D41" s="825"/>
      <c r="E41" s="825"/>
      <c r="F41" s="1230"/>
      <c r="G41" s="825"/>
      <c r="H41" s="825"/>
      <c r="I41" s="825"/>
      <c r="J41" s="825"/>
      <c r="K41" s="825"/>
      <c r="L41" s="496"/>
      <c r="M41" s="491" t="s">
        <v>894</v>
      </c>
      <c r="N41" s="491"/>
      <c r="O41" s="494"/>
      <c r="P41" s="494"/>
      <c r="Q41" s="1237"/>
      <c r="R41" s="494"/>
      <c r="S41" s="494"/>
      <c r="T41" s="494"/>
      <c r="U41" s="494"/>
      <c r="V41" s="495"/>
      <c r="W41" s="496"/>
    </row>
    <row r="42" spans="2:23" s="492" customFormat="1" ht="14" customHeight="1">
      <c r="B42" s="477" t="s">
        <v>893</v>
      </c>
      <c r="C42" s="688"/>
      <c r="D42" s="825"/>
      <c r="E42" s="825"/>
      <c r="F42" s="1230"/>
      <c r="G42" s="825"/>
      <c r="H42" s="825"/>
      <c r="I42" s="825"/>
      <c r="J42" s="825"/>
      <c r="K42" s="825"/>
      <c r="L42" s="496"/>
      <c r="M42" s="475" t="s">
        <v>895</v>
      </c>
      <c r="N42" s="475"/>
      <c r="O42" s="494"/>
      <c r="P42" s="494"/>
      <c r="Q42" s="1237"/>
      <c r="R42" s="494"/>
      <c r="S42" s="494"/>
      <c r="T42" s="494"/>
      <c r="U42" s="494"/>
      <c r="V42" s="494"/>
      <c r="W42" s="496"/>
    </row>
    <row r="43" spans="2:23" s="492" customFormat="1" ht="14" customHeight="1">
      <c r="B43" s="477" t="s">
        <v>896</v>
      </c>
      <c r="C43" s="688"/>
      <c r="D43" s="825"/>
      <c r="E43" s="825"/>
      <c r="F43" s="1230"/>
      <c r="G43" s="825"/>
      <c r="H43" s="825"/>
      <c r="I43" s="825"/>
      <c r="J43" s="825"/>
      <c r="K43" s="825"/>
      <c r="L43" s="496"/>
      <c r="M43" s="475" t="s">
        <v>897</v>
      </c>
      <c r="N43" s="475"/>
      <c r="O43" s="494"/>
      <c r="P43" s="494"/>
      <c r="Q43" s="1237"/>
      <c r="R43" s="494"/>
      <c r="S43" s="494"/>
      <c r="T43" s="494"/>
      <c r="U43" s="494"/>
      <c r="V43" s="495"/>
      <c r="W43" s="496"/>
    </row>
    <row r="44" spans="2:23" s="492" customFormat="1">
      <c r="B44" s="497"/>
      <c r="C44" s="692"/>
      <c r="D44" s="425"/>
      <c r="E44" s="425"/>
      <c r="F44" s="1229"/>
      <c r="G44" s="425"/>
      <c r="H44" s="425"/>
      <c r="I44" s="425"/>
      <c r="J44" s="425"/>
      <c r="K44" s="444"/>
      <c r="L44" s="445"/>
      <c r="O44" s="498"/>
      <c r="P44" s="425"/>
      <c r="Q44" s="1238"/>
      <c r="R44" s="498"/>
      <c r="S44" s="498"/>
      <c r="T44" s="498"/>
      <c r="U44" s="498"/>
      <c r="V44" s="499"/>
      <c r="W44" s="445"/>
    </row>
    <row r="45" spans="2:23" ht="13">
      <c r="B45" s="500"/>
      <c r="C45" s="693"/>
      <c r="D45" s="501"/>
      <c r="E45" s="501"/>
      <c r="F45" s="1231"/>
      <c r="G45" s="501"/>
      <c r="H45" s="501"/>
      <c r="I45" s="501"/>
      <c r="J45" s="501"/>
      <c r="K45" s="502"/>
      <c r="L45" s="503"/>
      <c r="M45" s="593" t="s">
        <v>898</v>
      </c>
      <c r="N45" s="593"/>
      <c r="O45" s="594"/>
      <c r="P45" s="594"/>
      <c r="Q45" s="1239"/>
      <c r="R45" s="594"/>
      <c r="S45" s="594"/>
      <c r="T45" s="594"/>
      <c r="U45" s="594"/>
      <c r="V45" s="594"/>
      <c r="W45" s="503"/>
    </row>
    <row r="46" spans="2:23" ht="13">
      <c r="B46" s="500"/>
      <c r="C46" s="693"/>
      <c r="D46" s="501"/>
      <c r="E46" s="501"/>
      <c r="F46" s="1231"/>
      <c r="G46" s="501"/>
      <c r="H46" s="501"/>
      <c r="I46" s="501"/>
      <c r="J46" s="501"/>
      <c r="K46" s="502"/>
      <c r="L46" s="503"/>
      <c r="M46" s="593" t="s">
        <v>899</v>
      </c>
      <c r="N46" s="593"/>
      <c r="O46" s="594"/>
      <c r="P46" s="594"/>
      <c r="Q46" s="1239"/>
      <c r="R46" s="594"/>
      <c r="S46" s="594"/>
      <c r="T46" s="594"/>
      <c r="U46" s="594"/>
      <c r="V46" s="594"/>
      <c r="W46" s="503"/>
    </row>
    <row r="47" spans="2:23" ht="13">
      <c r="B47" s="500"/>
      <c r="C47" s="693"/>
      <c r="D47" s="501"/>
      <c r="E47" s="501"/>
      <c r="F47" s="1231"/>
      <c r="G47" s="501"/>
      <c r="H47" s="501"/>
      <c r="I47" s="501"/>
      <c r="J47" s="501"/>
      <c r="K47" s="502"/>
      <c r="L47" s="503"/>
      <c r="M47" s="593" t="s">
        <v>900</v>
      </c>
      <c r="N47" s="593"/>
      <c r="O47" s="594"/>
      <c r="P47" s="594"/>
      <c r="Q47" s="1239"/>
      <c r="R47" s="594"/>
      <c r="S47" s="594"/>
      <c r="T47" s="594"/>
      <c r="U47" s="594"/>
      <c r="V47" s="594"/>
      <c r="W47" s="503"/>
    </row>
    <row r="48" spans="2:23" ht="13">
      <c r="B48" s="500"/>
      <c r="C48" s="693"/>
      <c r="D48" s="501"/>
      <c r="E48" s="501"/>
      <c r="F48" s="1231"/>
      <c r="G48" s="501"/>
      <c r="H48" s="501"/>
      <c r="I48" s="501"/>
      <c r="J48" s="501"/>
      <c r="K48" s="502"/>
      <c r="L48" s="503"/>
      <c r="M48" s="593" t="s">
        <v>901</v>
      </c>
      <c r="N48" s="593"/>
      <c r="O48" s="594"/>
      <c r="P48" s="594"/>
      <c r="Q48" s="1239"/>
      <c r="R48" s="594"/>
      <c r="S48" s="594"/>
      <c r="T48" s="594"/>
      <c r="U48" s="594"/>
      <c r="V48" s="594"/>
      <c r="W48" s="503"/>
    </row>
    <row r="49" spans="2:23" ht="13">
      <c r="B49" s="500"/>
      <c r="C49" s="693"/>
      <c r="D49" s="501"/>
      <c r="E49" s="501"/>
      <c r="F49" s="1231"/>
      <c r="G49" s="501"/>
      <c r="H49" s="501"/>
      <c r="I49" s="501"/>
      <c r="J49" s="501"/>
      <c r="K49" s="502"/>
      <c r="L49" s="503"/>
      <c r="M49" s="593" t="s">
        <v>902</v>
      </c>
      <c r="N49" s="593"/>
      <c r="O49" s="594"/>
      <c r="P49" s="594"/>
      <c r="Q49" s="1239"/>
      <c r="R49" s="594"/>
      <c r="S49" s="594"/>
      <c r="T49" s="594"/>
      <c r="U49" s="594"/>
      <c r="V49" s="594"/>
      <c r="W49" s="503"/>
    </row>
    <row r="50" spans="2:23">
      <c r="B50" s="504" t="s">
        <v>903</v>
      </c>
      <c r="C50" s="694"/>
      <c r="D50" s="825"/>
      <c r="E50" s="825"/>
      <c r="F50" s="1230"/>
      <c r="G50" s="825"/>
      <c r="H50" s="825"/>
      <c r="I50" s="825"/>
      <c r="J50" s="825"/>
      <c r="K50" s="825"/>
      <c r="L50" s="496"/>
      <c r="M50" s="505" t="s">
        <v>904</v>
      </c>
      <c r="N50" s="505"/>
      <c r="O50" s="494"/>
      <c r="P50" s="494"/>
      <c r="Q50" s="1237"/>
      <c r="R50" s="494"/>
      <c r="S50" s="494"/>
      <c r="T50" s="494"/>
      <c r="U50" s="494"/>
      <c r="V50" s="495"/>
      <c r="W50" s="496"/>
    </row>
    <row r="51" spans="2:23">
      <c r="B51" s="504" t="s">
        <v>905</v>
      </c>
      <c r="C51" s="694"/>
      <c r="D51" s="825"/>
      <c r="E51" s="825"/>
      <c r="F51" s="1230"/>
      <c r="G51" s="825"/>
      <c r="H51" s="825"/>
      <c r="I51" s="825"/>
      <c r="J51" s="825"/>
      <c r="K51" s="825"/>
      <c r="L51" s="496"/>
      <c r="M51" s="505" t="s">
        <v>906</v>
      </c>
      <c r="N51" s="505"/>
      <c r="O51" s="494"/>
      <c r="P51" s="494"/>
      <c r="Q51" s="1237"/>
      <c r="R51" s="494"/>
      <c r="S51" s="494"/>
      <c r="T51" s="494"/>
      <c r="U51" s="494"/>
      <c r="V51" s="495"/>
      <c r="W51" s="496"/>
    </row>
    <row r="52" spans="2:23">
      <c r="B52" s="504" t="s">
        <v>907</v>
      </c>
      <c r="C52" s="694"/>
      <c r="D52" s="825"/>
      <c r="E52" s="825"/>
      <c r="F52" s="1230"/>
      <c r="G52" s="825"/>
      <c r="H52" s="825"/>
      <c r="I52" s="825"/>
      <c r="J52" s="825"/>
      <c r="K52" s="825"/>
      <c r="L52" s="496"/>
      <c r="M52" s="505" t="s">
        <v>908</v>
      </c>
      <c r="N52" s="505"/>
      <c r="O52" s="494"/>
      <c r="P52" s="494"/>
      <c r="Q52" s="1237"/>
      <c r="R52" s="494"/>
      <c r="S52" s="494"/>
      <c r="T52" s="494"/>
      <c r="U52" s="494"/>
      <c r="V52" s="495"/>
      <c r="W52" s="496"/>
    </row>
    <row r="53" spans="2:23" s="492" customFormat="1">
      <c r="B53" s="504" t="s">
        <v>909</v>
      </c>
      <c r="C53" s="694"/>
      <c r="D53" s="825"/>
      <c r="E53" s="825"/>
      <c r="F53" s="1230"/>
      <c r="G53" s="825"/>
      <c r="H53" s="825"/>
      <c r="I53" s="825"/>
      <c r="J53" s="825"/>
      <c r="K53" s="825"/>
      <c r="L53" s="496"/>
      <c r="M53" s="505"/>
      <c r="N53" s="505"/>
      <c r="O53" s="494"/>
      <c r="P53" s="494"/>
      <c r="Q53" s="1237"/>
      <c r="R53" s="494"/>
      <c r="S53" s="494"/>
      <c r="T53" s="494"/>
      <c r="U53" s="494"/>
      <c r="V53" s="495"/>
      <c r="W53" s="496"/>
    </row>
    <row r="54" spans="2:23" s="492" customFormat="1">
      <c r="B54" s="504" t="s">
        <v>910</v>
      </c>
      <c r="C54" s="694"/>
      <c r="D54" s="825"/>
      <c r="E54" s="825"/>
      <c r="F54" s="1230"/>
      <c r="G54" s="825"/>
      <c r="H54" s="825"/>
      <c r="I54" s="825"/>
      <c r="J54" s="825"/>
      <c r="K54" s="825"/>
      <c r="L54" s="496"/>
      <c r="M54" s="505" t="s">
        <v>911</v>
      </c>
      <c r="N54" s="505"/>
      <c r="O54" s="825"/>
      <c r="P54" s="494"/>
      <c r="Q54" s="1237"/>
      <c r="R54" s="494"/>
      <c r="S54" s="494"/>
      <c r="T54" s="494"/>
      <c r="U54" s="494"/>
      <c r="V54" s="495"/>
      <c r="W54" s="496"/>
    </row>
    <row r="55" spans="2:23">
      <c r="B55" s="506" t="s">
        <v>912</v>
      </c>
      <c r="C55" s="695"/>
      <c r="D55" s="825"/>
      <c r="E55" s="825"/>
      <c r="F55" s="1230"/>
      <c r="G55" s="825"/>
      <c r="H55" s="825"/>
      <c r="I55" s="825"/>
      <c r="J55" s="825"/>
      <c r="K55" s="825"/>
      <c r="L55" s="496"/>
      <c r="M55" s="505" t="s">
        <v>913</v>
      </c>
      <c r="N55" s="505"/>
      <c r="O55" s="825"/>
      <c r="P55" s="494"/>
      <c r="Q55" s="1237"/>
      <c r="R55" s="494"/>
      <c r="S55" s="494"/>
      <c r="T55" s="494"/>
      <c r="U55" s="494"/>
      <c r="V55" s="495"/>
      <c r="W55" s="496"/>
    </row>
    <row r="56" spans="2:23">
      <c r="B56" s="506" t="s">
        <v>914</v>
      </c>
      <c r="C56" s="695"/>
      <c r="D56" s="825"/>
      <c r="E56" s="825"/>
      <c r="F56" s="1230"/>
      <c r="G56" s="825"/>
      <c r="H56" s="825"/>
      <c r="I56" s="825"/>
      <c r="J56" s="825"/>
      <c r="K56" s="825"/>
      <c r="L56" s="496"/>
      <c r="M56" s="505" t="s">
        <v>907</v>
      </c>
      <c r="N56" s="505"/>
      <c r="O56" s="825"/>
      <c r="P56" s="494"/>
      <c r="Q56" s="1237"/>
      <c r="R56" s="494"/>
      <c r="S56" s="494"/>
      <c r="T56" s="494"/>
      <c r="U56" s="494"/>
      <c r="V56" s="495"/>
      <c r="W56" s="496"/>
    </row>
    <row r="57" spans="2:23">
      <c r="B57" s="506" t="s">
        <v>915</v>
      </c>
      <c r="C57" s="695"/>
      <c r="D57" s="825"/>
      <c r="E57" s="825"/>
      <c r="F57" s="1230"/>
      <c r="G57" s="825"/>
      <c r="H57" s="825"/>
      <c r="I57" s="825"/>
      <c r="J57" s="825"/>
      <c r="K57" s="825"/>
      <c r="L57" s="496"/>
      <c r="M57" s="505"/>
      <c r="N57" s="505"/>
      <c r="O57" s="494"/>
      <c r="P57" s="494"/>
      <c r="Q57" s="1237"/>
      <c r="R57" s="494"/>
      <c r="S57" s="494"/>
      <c r="T57" s="494"/>
      <c r="U57" s="494"/>
      <c r="V57" s="495"/>
      <c r="W57" s="496"/>
    </row>
    <row r="58" spans="2:23" s="507" customFormat="1">
      <c r="B58" s="504" t="s">
        <v>916</v>
      </c>
      <c r="C58" s="694"/>
      <c r="D58" s="825"/>
      <c r="E58" s="825"/>
      <c r="F58" s="1230"/>
      <c r="G58" s="825"/>
      <c r="H58" s="825"/>
      <c r="I58" s="825"/>
      <c r="J58" s="825"/>
      <c r="K58" s="825"/>
      <c r="L58" s="496"/>
      <c r="P58" s="494"/>
      <c r="Q58" s="1240"/>
      <c r="V58" s="508"/>
      <c r="W58" s="496"/>
    </row>
    <row r="59" spans="2:23">
      <c r="B59" s="506" t="s">
        <v>917</v>
      </c>
      <c r="C59" s="695"/>
      <c r="D59" s="825"/>
      <c r="E59" s="825"/>
      <c r="F59" s="1230"/>
      <c r="G59" s="825"/>
      <c r="H59" s="825"/>
      <c r="I59" s="825"/>
      <c r="J59" s="825"/>
      <c r="K59" s="825"/>
      <c r="L59" s="496"/>
      <c r="M59" s="425" t="s">
        <v>918</v>
      </c>
      <c r="O59" s="434"/>
      <c r="P59" s="494"/>
      <c r="Q59" s="1241"/>
      <c r="R59" s="434"/>
      <c r="S59" s="434"/>
      <c r="T59" s="434"/>
      <c r="U59" s="434"/>
      <c r="V59" s="509"/>
      <c r="W59" s="496"/>
    </row>
    <row r="60" spans="2:23" ht="7" customHeight="1" thickBot="1">
      <c r="B60" s="510"/>
      <c r="C60" s="696"/>
      <c r="D60" s="511"/>
      <c r="E60" s="511"/>
      <c r="F60" s="1232"/>
      <c r="G60" s="511"/>
      <c r="H60" s="511"/>
      <c r="I60" s="511"/>
      <c r="J60" s="511"/>
      <c r="K60" s="512"/>
      <c r="L60" s="513"/>
      <c r="M60" s="514"/>
      <c r="N60" s="514"/>
      <c r="O60" s="515"/>
      <c r="P60" s="511"/>
      <c r="Q60" s="1242"/>
      <c r="R60" s="515"/>
      <c r="S60" s="515"/>
      <c r="T60" s="515"/>
      <c r="U60" s="515"/>
      <c r="V60" s="516"/>
      <c r="W60" s="513"/>
    </row>
    <row r="61" spans="2:23">
      <c r="B61" s="517"/>
      <c r="C61" s="517"/>
      <c r="D61" s="517"/>
      <c r="E61" s="517"/>
      <c r="F61" s="517"/>
      <c r="G61" s="517"/>
      <c r="H61" s="517"/>
      <c r="I61" s="517"/>
      <c r="J61" s="517"/>
      <c r="K61" s="517"/>
      <c r="L61" s="517"/>
      <c r="P61" s="517"/>
      <c r="W61" s="517"/>
    </row>
    <row r="62" spans="2:23">
      <c r="B62" s="517"/>
      <c r="C62" s="517"/>
      <c r="D62" s="517"/>
      <c r="E62" s="517"/>
      <c r="F62" s="517"/>
      <c r="G62" s="517"/>
      <c r="H62" s="517"/>
      <c r="I62" s="517"/>
      <c r="J62" s="517"/>
      <c r="K62" s="517"/>
      <c r="L62" s="517"/>
      <c r="P62" s="517"/>
      <c r="W62" s="517"/>
    </row>
    <row r="63" spans="2:23">
      <c r="B63" s="517"/>
      <c r="C63" s="517"/>
      <c r="D63" s="517"/>
      <c r="E63" s="517"/>
      <c r="F63" s="517"/>
      <c r="G63" s="517"/>
      <c r="H63" s="517"/>
      <c r="I63" s="517"/>
      <c r="J63" s="517"/>
      <c r="K63" s="517"/>
      <c r="L63" s="517"/>
      <c r="P63" s="517"/>
      <c r="W63" s="517"/>
    </row>
    <row r="64" spans="2:23">
      <c r="B64" s="517"/>
      <c r="C64" s="517"/>
      <c r="D64" s="517"/>
      <c r="E64" s="517"/>
      <c r="F64" s="517"/>
      <c r="G64" s="517"/>
      <c r="H64" s="517"/>
      <c r="I64" s="517"/>
      <c r="J64" s="517"/>
      <c r="K64" s="517"/>
      <c r="L64" s="517"/>
      <c r="M64" s="492"/>
      <c r="N64" s="492"/>
      <c r="P64" s="517"/>
      <c r="W64" s="517"/>
    </row>
    <row r="65" spans="2:23">
      <c r="B65" s="517"/>
      <c r="C65" s="517"/>
      <c r="D65" s="517"/>
      <c r="E65" s="517"/>
      <c r="F65" s="517"/>
      <c r="G65" s="517"/>
      <c r="H65" s="517"/>
      <c r="I65" s="517"/>
      <c r="J65" s="517"/>
      <c r="K65" s="517"/>
      <c r="L65" s="517"/>
      <c r="M65" s="492"/>
      <c r="N65" s="492"/>
      <c r="P65" s="517"/>
      <c r="W65" s="517"/>
    </row>
    <row r="66" spans="2:23">
      <c r="B66" s="517"/>
      <c r="C66" s="517"/>
      <c r="D66" s="517"/>
      <c r="E66" s="517"/>
      <c r="F66" s="517"/>
      <c r="G66" s="517"/>
      <c r="H66" s="517"/>
      <c r="I66" s="517"/>
      <c r="J66" s="517"/>
      <c r="K66" s="517"/>
      <c r="L66" s="517"/>
      <c r="M66" s="492"/>
      <c r="N66" s="492"/>
      <c r="P66" s="517"/>
      <c r="W66" s="517"/>
    </row>
    <row r="67" spans="2:23">
      <c r="B67" s="517"/>
      <c r="C67" s="517"/>
      <c r="D67" s="517"/>
      <c r="E67" s="517"/>
      <c r="F67" s="517"/>
      <c r="G67" s="517"/>
      <c r="H67" s="517"/>
      <c r="I67" s="517"/>
      <c r="J67" s="517"/>
      <c r="K67" s="517"/>
      <c r="L67" s="517"/>
      <c r="P67" s="517"/>
      <c r="W67" s="517"/>
    </row>
    <row r="68" spans="2:23" s="492" customFormat="1">
      <c r="B68" s="517"/>
      <c r="C68" s="517"/>
      <c r="D68" s="517"/>
      <c r="E68" s="517"/>
      <c r="F68" s="517"/>
      <c r="G68" s="517"/>
      <c r="H68" s="517"/>
      <c r="I68" s="517"/>
      <c r="J68" s="517"/>
      <c r="K68" s="517"/>
      <c r="L68" s="517"/>
      <c r="M68" s="425"/>
      <c r="N68" s="425"/>
      <c r="O68" s="425"/>
      <c r="P68" s="517"/>
      <c r="Q68" s="425"/>
      <c r="R68" s="425"/>
      <c r="S68" s="425"/>
      <c r="T68" s="425"/>
      <c r="U68" s="425"/>
      <c r="V68" s="425"/>
      <c r="W68" s="517"/>
    </row>
    <row r="69" spans="2:23">
      <c r="B69" s="517"/>
      <c r="C69" s="517"/>
      <c r="D69" s="517"/>
      <c r="E69" s="517"/>
      <c r="F69" s="517"/>
      <c r="G69" s="517"/>
      <c r="H69" s="517"/>
      <c r="I69" s="517"/>
      <c r="J69" s="517"/>
      <c r="K69" s="517"/>
      <c r="L69" s="517"/>
      <c r="P69" s="517"/>
      <c r="W69" s="517"/>
    </row>
    <row r="70" spans="2:23">
      <c r="B70" s="517"/>
      <c r="C70" s="517"/>
      <c r="D70" s="517"/>
      <c r="E70" s="517"/>
      <c r="F70" s="517"/>
      <c r="G70" s="517"/>
      <c r="H70" s="517"/>
      <c r="I70" s="517"/>
      <c r="J70" s="517"/>
      <c r="K70" s="517"/>
      <c r="L70" s="517"/>
      <c r="M70" s="492"/>
      <c r="N70" s="492"/>
      <c r="O70" s="492"/>
      <c r="P70" s="517"/>
      <c r="Q70" s="492"/>
      <c r="S70" s="492"/>
      <c r="T70" s="492"/>
      <c r="U70" s="492"/>
      <c r="V70" s="492"/>
      <c r="W70" s="517"/>
    </row>
    <row r="71" spans="2:23">
      <c r="B71" s="517"/>
      <c r="C71" s="517"/>
      <c r="D71" s="517"/>
      <c r="E71" s="517"/>
      <c r="F71" s="517"/>
      <c r="G71" s="517"/>
      <c r="H71" s="517"/>
      <c r="I71" s="517"/>
      <c r="J71" s="517"/>
      <c r="K71" s="517"/>
      <c r="L71" s="517"/>
      <c r="P71" s="517"/>
      <c r="W71" s="517"/>
    </row>
    <row r="72" spans="2:23">
      <c r="B72" s="517"/>
      <c r="C72" s="517"/>
      <c r="D72" s="517"/>
      <c r="E72" s="517"/>
      <c r="F72" s="517"/>
      <c r="G72" s="517"/>
      <c r="H72" s="517"/>
      <c r="I72" s="517"/>
      <c r="J72" s="517"/>
      <c r="K72" s="517"/>
      <c r="L72" s="517"/>
      <c r="P72" s="517"/>
      <c r="W72" s="517"/>
    </row>
    <row r="73" spans="2:23" s="492" customFormat="1">
      <c r="B73" s="517"/>
      <c r="C73" s="517"/>
      <c r="D73" s="517"/>
      <c r="E73" s="517"/>
      <c r="F73" s="517"/>
      <c r="G73" s="517"/>
      <c r="H73" s="517"/>
      <c r="I73" s="517"/>
      <c r="J73" s="517"/>
      <c r="K73" s="517"/>
      <c r="L73" s="517"/>
      <c r="M73" s="425"/>
      <c r="N73" s="425"/>
      <c r="O73" s="425"/>
      <c r="P73" s="517"/>
      <c r="Q73" s="425"/>
      <c r="S73" s="425"/>
      <c r="T73" s="425"/>
      <c r="U73" s="425"/>
      <c r="V73" s="425"/>
      <c r="W73" s="517"/>
    </row>
    <row r="74" spans="2:23">
      <c r="B74" s="517"/>
      <c r="C74" s="517"/>
      <c r="D74" s="517"/>
      <c r="E74" s="517"/>
      <c r="F74" s="517"/>
      <c r="G74" s="517"/>
      <c r="H74" s="517"/>
      <c r="I74" s="517"/>
      <c r="J74" s="517"/>
      <c r="K74" s="517"/>
      <c r="L74" s="517"/>
      <c r="M74" s="492"/>
      <c r="N74" s="492"/>
      <c r="P74" s="517"/>
      <c r="W74" s="517"/>
    </row>
    <row r="75" spans="2:23" ht="12.75" customHeight="1">
      <c r="B75" s="517"/>
      <c r="C75" s="517"/>
      <c r="D75" s="517"/>
      <c r="E75" s="517"/>
      <c r="F75" s="517"/>
      <c r="G75" s="517"/>
      <c r="H75" s="517"/>
      <c r="I75" s="517"/>
      <c r="J75" s="517"/>
      <c r="K75" s="517"/>
      <c r="L75" s="517"/>
      <c r="M75" s="492"/>
      <c r="N75" s="492"/>
      <c r="O75" s="492"/>
      <c r="P75" s="517"/>
      <c r="Q75" s="492"/>
      <c r="S75" s="492"/>
      <c r="T75" s="492"/>
      <c r="U75" s="492"/>
      <c r="V75" s="492"/>
      <c r="W75" s="517"/>
    </row>
    <row r="76" spans="2:23">
      <c r="B76" s="517"/>
      <c r="C76" s="517"/>
      <c r="D76" s="517"/>
      <c r="E76" s="517"/>
      <c r="F76" s="517"/>
      <c r="G76" s="517"/>
      <c r="H76" s="517"/>
      <c r="I76" s="517"/>
      <c r="J76" s="517"/>
      <c r="K76" s="517"/>
      <c r="L76" s="517"/>
      <c r="M76" s="492"/>
      <c r="N76" s="492"/>
      <c r="P76" s="517"/>
      <c r="W76" s="517"/>
    </row>
    <row r="77" spans="2:23">
      <c r="B77" s="517"/>
      <c r="C77" s="517"/>
      <c r="D77" s="517"/>
      <c r="E77" s="517"/>
      <c r="F77" s="517"/>
      <c r="G77" s="517"/>
      <c r="H77" s="517"/>
      <c r="I77" s="517"/>
      <c r="J77" s="517"/>
      <c r="K77" s="517"/>
      <c r="L77" s="517"/>
      <c r="P77" s="517"/>
      <c r="W77" s="517"/>
    </row>
    <row r="78" spans="2:23" s="492" customFormat="1">
      <c r="B78" s="517"/>
      <c r="C78" s="517"/>
      <c r="D78" s="517"/>
      <c r="E78" s="517"/>
      <c r="F78" s="517"/>
      <c r="G78" s="517"/>
      <c r="H78" s="517"/>
      <c r="I78" s="517"/>
      <c r="J78" s="517"/>
      <c r="K78" s="517"/>
      <c r="L78" s="517"/>
      <c r="M78" s="425"/>
      <c r="N78" s="425"/>
      <c r="O78" s="425"/>
      <c r="P78" s="517"/>
      <c r="Q78" s="425"/>
      <c r="S78" s="425"/>
      <c r="T78" s="425"/>
      <c r="U78" s="425"/>
      <c r="V78" s="425"/>
      <c r="W78" s="517"/>
    </row>
    <row r="79" spans="2:23">
      <c r="B79" s="517"/>
      <c r="C79" s="517"/>
      <c r="D79" s="517"/>
      <c r="E79" s="517"/>
      <c r="F79" s="517"/>
      <c r="G79" s="517"/>
      <c r="H79" s="517"/>
      <c r="I79" s="517"/>
      <c r="J79" s="517"/>
      <c r="K79" s="517"/>
      <c r="L79" s="517"/>
      <c r="P79" s="517"/>
      <c r="W79" s="517"/>
    </row>
    <row r="80" spans="2:23">
      <c r="B80" s="517"/>
      <c r="C80" s="517"/>
      <c r="D80" s="517"/>
      <c r="E80" s="517"/>
      <c r="F80" s="517"/>
      <c r="G80" s="517"/>
      <c r="H80" s="517"/>
      <c r="I80" s="517"/>
      <c r="J80" s="517"/>
      <c r="K80" s="517"/>
      <c r="L80" s="517"/>
      <c r="O80" s="492"/>
      <c r="P80" s="517"/>
      <c r="Q80" s="492"/>
      <c r="S80" s="492"/>
      <c r="T80" s="492"/>
      <c r="U80" s="492"/>
      <c r="V80" s="492"/>
      <c r="W80" s="517"/>
    </row>
    <row r="81" spans="2:23">
      <c r="B81" s="517"/>
      <c r="C81" s="517"/>
      <c r="D81" s="517"/>
      <c r="E81" s="517"/>
      <c r="F81" s="517"/>
      <c r="G81" s="517"/>
      <c r="H81" s="517"/>
      <c r="I81" s="517"/>
      <c r="J81" s="517"/>
      <c r="K81" s="517"/>
      <c r="L81" s="517"/>
      <c r="P81" s="517"/>
      <c r="W81" s="517"/>
    </row>
    <row r="82" spans="2:23">
      <c r="B82" s="517"/>
      <c r="C82" s="517"/>
      <c r="D82" s="517"/>
      <c r="E82" s="517"/>
      <c r="F82" s="517"/>
      <c r="G82" s="517"/>
      <c r="H82" s="517"/>
      <c r="I82" s="517"/>
      <c r="J82" s="517"/>
      <c r="K82" s="517"/>
      <c r="L82" s="517"/>
      <c r="M82" s="492"/>
      <c r="N82" s="492"/>
      <c r="P82" s="517"/>
      <c r="W82" s="517"/>
    </row>
    <row r="83" spans="2:23">
      <c r="B83" s="517"/>
      <c r="C83" s="517"/>
      <c r="D83" s="517"/>
      <c r="E83" s="517"/>
      <c r="F83" s="517"/>
      <c r="G83" s="517"/>
      <c r="H83" s="517"/>
      <c r="I83" s="517"/>
      <c r="J83" s="517"/>
      <c r="K83" s="517"/>
      <c r="L83" s="517"/>
      <c r="P83" s="517"/>
      <c r="R83" s="492"/>
      <c r="W83" s="517"/>
    </row>
    <row r="84" spans="2:23" ht="12.75" customHeight="1">
      <c r="B84" s="517"/>
      <c r="C84" s="517"/>
      <c r="D84" s="517"/>
      <c r="E84" s="517"/>
      <c r="F84" s="517"/>
      <c r="G84" s="517"/>
      <c r="H84" s="517"/>
      <c r="I84" s="517"/>
      <c r="J84" s="517"/>
      <c r="K84" s="517"/>
      <c r="L84" s="517"/>
      <c r="P84" s="517"/>
      <c r="W84" s="517"/>
    </row>
    <row r="85" spans="2:23" ht="12.75" customHeight="1">
      <c r="B85" s="517"/>
      <c r="C85" s="517"/>
      <c r="D85" s="517"/>
      <c r="E85" s="517"/>
      <c r="F85" s="517"/>
      <c r="G85" s="517"/>
      <c r="H85" s="517"/>
      <c r="I85" s="517"/>
      <c r="J85" s="517"/>
      <c r="K85" s="517"/>
      <c r="L85" s="517"/>
      <c r="P85" s="517"/>
      <c r="W85" s="517"/>
    </row>
    <row r="86" spans="2:23">
      <c r="B86" s="517"/>
      <c r="C86" s="517"/>
      <c r="D86" s="517"/>
      <c r="E86" s="517"/>
      <c r="F86" s="517"/>
      <c r="G86" s="517"/>
      <c r="H86" s="517"/>
      <c r="I86" s="517"/>
      <c r="J86" s="517"/>
      <c r="K86" s="517"/>
      <c r="L86" s="517"/>
      <c r="P86" s="517"/>
      <c r="W86" s="517"/>
    </row>
    <row r="87" spans="2:23">
      <c r="B87" s="517"/>
      <c r="C87" s="517"/>
      <c r="D87" s="517"/>
      <c r="E87" s="517"/>
      <c r="F87" s="517"/>
      <c r="G87" s="517"/>
      <c r="H87" s="517"/>
      <c r="I87" s="517"/>
      <c r="J87" s="517"/>
      <c r="K87" s="517"/>
      <c r="L87" s="517"/>
      <c r="P87" s="517"/>
      <c r="W87" s="517"/>
    </row>
    <row r="88" spans="2:23">
      <c r="B88" s="517"/>
      <c r="C88" s="517"/>
      <c r="D88" s="517"/>
      <c r="E88" s="517"/>
      <c r="F88" s="517"/>
      <c r="G88" s="517"/>
      <c r="H88" s="517"/>
      <c r="I88" s="517"/>
      <c r="J88" s="517"/>
      <c r="K88" s="517"/>
      <c r="L88" s="517"/>
      <c r="P88" s="517"/>
      <c r="W88" s="517"/>
    </row>
    <row r="89" spans="2:23" s="492" customFormat="1">
      <c r="B89" s="517"/>
      <c r="C89" s="517"/>
      <c r="D89" s="517"/>
      <c r="E89" s="517"/>
      <c r="F89" s="517"/>
      <c r="G89" s="517"/>
      <c r="H89" s="517"/>
      <c r="I89" s="517"/>
      <c r="J89" s="517"/>
      <c r="K89" s="517"/>
      <c r="L89" s="517"/>
      <c r="O89" s="425"/>
      <c r="P89" s="517"/>
      <c r="Q89" s="425"/>
      <c r="R89" s="425"/>
      <c r="S89" s="425"/>
      <c r="T89" s="425"/>
      <c r="U89" s="425"/>
      <c r="V89" s="425"/>
      <c r="W89" s="517"/>
    </row>
    <row r="90" spans="2:23" s="492" customFormat="1">
      <c r="B90" s="517"/>
      <c r="C90" s="517"/>
      <c r="D90" s="517"/>
      <c r="E90" s="517"/>
      <c r="F90" s="517"/>
      <c r="G90" s="517"/>
      <c r="H90" s="517"/>
      <c r="I90" s="517"/>
      <c r="J90" s="517"/>
      <c r="K90" s="517"/>
      <c r="L90" s="517"/>
      <c r="O90" s="425"/>
      <c r="P90" s="517"/>
      <c r="Q90" s="425"/>
      <c r="R90" s="425"/>
      <c r="S90" s="425"/>
      <c r="T90" s="425"/>
      <c r="U90" s="425"/>
      <c r="V90" s="425"/>
      <c r="W90" s="517"/>
    </row>
    <row r="91" spans="2:23" s="492" customFormat="1">
      <c r="B91" s="517"/>
      <c r="C91" s="517"/>
      <c r="D91" s="517"/>
      <c r="E91" s="517"/>
      <c r="F91" s="517"/>
      <c r="G91" s="517"/>
      <c r="H91" s="517"/>
      <c r="I91" s="517"/>
      <c r="J91" s="517"/>
      <c r="K91" s="517"/>
      <c r="L91" s="517"/>
      <c r="M91" s="425"/>
      <c r="N91" s="425"/>
      <c r="P91" s="517"/>
      <c r="R91" s="425"/>
      <c r="W91" s="517"/>
    </row>
    <row r="92" spans="2:23">
      <c r="R92" s="492"/>
    </row>
    <row r="93" spans="2:23">
      <c r="R93" s="492"/>
    </row>
    <row r="94" spans="2:23">
      <c r="M94" s="492"/>
      <c r="N94" s="492"/>
      <c r="R94" s="492"/>
    </row>
    <row r="95" spans="2:23" s="492" customFormat="1">
      <c r="B95" s="425"/>
      <c r="C95" s="425"/>
      <c r="D95" s="425"/>
      <c r="E95" s="425"/>
      <c r="F95" s="425"/>
      <c r="G95" s="425"/>
      <c r="H95" s="425"/>
      <c r="I95" s="425"/>
      <c r="J95" s="425"/>
      <c r="K95" s="425"/>
      <c r="L95" s="425"/>
      <c r="M95" s="425"/>
      <c r="N95" s="425"/>
      <c r="P95" s="425"/>
      <c r="R95" s="425"/>
      <c r="W95" s="425"/>
    </row>
    <row r="96" spans="2:23">
      <c r="M96" s="492"/>
      <c r="N96" s="492"/>
    </row>
    <row r="97" spans="2:23">
      <c r="M97" s="492"/>
      <c r="N97" s="492"/>
    </row>
    <row r="98" spans="2:23">
      <c r="M98" s="492"/>
      <c r="N98" s="492"/>
      <c r="R98" s="492"/>
    </row>
    <row r="99" spans="2:23" s="492" customFormat="1">
      <c r="B99" s="425"/>
      <c r="C99" s="425"/>
      <c r="D99" s="425"/>
      <c r="E99" s="425"/>
      <c r="F99" s="425"/>
      <c r="G99" s="425"/>
      <c r="H99" s="425"/>
      <c r="I99" s="425"/>
      <c r="J99" s="425"/>
      <c r="K99" s="425"/>
      <c r="L99" s="425"/>
      <c r="P99" s="425"/>
      <c r="R99" s="425"/>
      <c r="W99" s="425"/>
    </row>
    <row r="100" spans="2:23" s="492" customFormat="1">
      <c r="B100" s="425"/>
      <c r="C100" s="425"/>
      <c r="D100" s="425"/>
      <c r="E100" s="425"/>
      <c r="F100" s="425"/>
      <c r="G100" s="425"/>
      <c r="H100" s="425"/>
      <c r="I100" s="425"/>
      <c r="J100" s="425"/>
      <c r="K100" s="425"/>
      <c r="L100" s="425"/>
      <c r="M100" s="425"/>
      <c r="N100" s="425"/>
      <c r="P100" s="425"/>
      <c r="R100" s="425"/>
      <c r="W100" s="425"/>
    </row>
    <row r="101" spans="2:23" s="492" customFormat="1">
      <c r="B101" s="425"/>
      <c r="C101" s="425"/>
      <c r="D101" s="425"/>
      <c r="E101" s="425"/>
      <c r="F101" s="425"/>
      <c r="G101" s="425"/>
      <c r="H101" s="425"/>
      <c r="I101" s="425"/>
      <c r="J101" s="425"/>
      <c r="K101" s="425"/>
      <c r="L101" s="425"/>
      <c r="M101" s="425"/>
      <c r="N101" s="425"/>
      <c r="P101" s="425"/>
      <c r="R101" s="425"/>
      <c r="W101" s="425"/>
    </row>
    <row r="102" spans="2:23" ht="12.75" customHeight="1">
      <c r="R102" s="492"/>
    </row>
    <row r="103" spans="2:23">
      <c r="M103" s="492"/>
      <c r="N103" s="492"/>
      <c r="R103" s="492"/>
    </row>
    <row r="104" spans="2:23">
      <c r="M104" s="492"/>
      <c r="N104" s="492"/>
      <c r="R104" s="492"/>
    </row>
    <row r="107" spans="2:23" s="492" customFormat="1">
      <c r="B107" s="425"/>
      <c r="C107" s="425"/>
      <c r="D107" s="425"/>
      <c r="E107" s="425"/>
      <c r="F107" s="425"/>
      <c r="G107" s="425"/>
      <c r="H107" s="425"/>
      <c r="I107" s="425"/>
      <c r="J107" s="425"/>
      <c r="K107" s="425"/>
      <c r="L107" s="425"/>
      <c r="M107" s="425"/>
      <c r="N107" s="425"/>
      <c r="P107" s="425"/>
      <c r="R107" s="425"/>
      <c r="W107" s="425"/>
    </row>
    <row r="108" spans="2:23" ht="12.75" customHeight="1"/>
    <row r="109" spans="2:23">
      <c r="M109" s="492"/>
      <c r="N109" s="492"/>
    </row>
    <row r="110" spans="2:23">
      <c r="R110" s="492"/>
    </row>
    <row r="112" spans="2:23">
      <c r="M112" s="492"/>
      <c r="N112" s="492"/>
    </row>
    <row r="114" spans="2:23" s="492" customFormat="1">
      <c r="B114" s="425"/>
      <c r="C114" s="425"/>
      <c r="D114" s="425"/>
      <c r="E114" s="425"/>
      <c r="F114" s="425"/>
      <c r="G114" s="425"/>
      <c r="H114" s="425"/>
      <c r="I114" s="425"/>
      <c r="J114" s="425"/>
      <c r="K114" s="425"/>
      <c r="L114" s="425"/>
      <c r="M114" s="425"/>
      <c r="N114" s="425"/>
      <c r="P114" s="425"/>
      <c r="R114" s="425"/>
      <c r="W114" s="425"/>
    </row>
    <row r="115" spans="2:23" s="492" customFormat="1">
      <c r="B115" s="425"/>
      <c r="C115" s="425"/>
      <c r="D115" s="425"/>
      <c r="E115" s="425"/>
      <c r="F115" s="425"/>
      <c r="G115" s="425"/>
      <c r="H115" s="425"/>
      <c r="I115" s="425"/>
      <c r="J115" s="425"/>
      <c r="K115" s="425"/>
      <c r="L115" s="425"/>
      <c r="M115" s="425"/>
      <c r="N115" s="425"/>
      <c r="P115" s="425"/>
      <c r="R115" s="425"/>
      <c r="W115" s="425"/>
    </row>
    <row r="116" spans="2:23">
      <c r="M116" s="492"/>
      <c r="N116" s="492"/>
    </row>
    <row r="117" spans="2:23">
      <c r="R117" s="492"/>
    </row>
    <row r="118" spans="2:23" s="492" customFormat="1">
      <c r="B118" s="425"/>
      <c r="C118" s="425"/>
      <c r="D118" s="425"/>
      <c r="E118" s="425"/>
      <c r="F118" s="425"/>
      <c r="G118" s="425"/>
      <c r="H118" s="425"/>
      <c r="I118" s="425"/>
      <c r="J118" s="425"/>
      <c r="K118" s="425"/>
      <c r="L118" s="425"/>
      <c r="M118" s="425"/>
      <c r="N118" s="425"/>
      <c r="P118" s="425"/>
      <c r="W118" s="425"/>
    </row>
    <row r="119" spans="2:23">
      <c r="M119" s="492"/>
      <c r="N119" s="492"/>
    </row>
    <row r="120" spans="2:23">
      <c r="M120" s="492"/>
      <c r="N120" s="492"/>
    </row>
    <row r="121" spans="2:23" s="492" customFormat="1">
      <c r="B121" s="425"/>
      <c r="C121" s="425"/>
      <c r="D121" s="425"/>
      <c r="E121" s="425"/>
      <c r="F121" s="425"/>
      <c r="G121" s="425"/>
      <c r="H121" s="425"/>
      <c r="I121" s="425"/>
      <c r="J121" s="425"/>
      <c r="K121" s="425"/>
      <c r="L121" s="425"/>
      <c r="M121" s="425"/>
      <c r="N121" s="425"/>
      <c r="P121" s="425"/>
      <c r="W121" s="425"/>
    </row>
    <row r="123" spans="2:23" s="492" customFormat="1">
      <c r="B123" s="425"/>
      <c r="C123" s="425"/>
      <c r="D123" s="425"/>
      <c r="E123" s="425"/>
      <c r="F123" s="425"/>
      <c r="G123" s="425"/>
      <c r="H123" s="425"/>
      <c r="I123" s="425"/>
      <c r="J123" s="425"/>
      <c r="K123" s="425"/>
      <c r="L123" s="425"/>
      <c r="M123" s="425"/>
      <c r="N123" s="425"/>
      <c r="P123" s="425"/>
      <c r="R123" s="425"/>
      <c r="W123" s="425"/>
    </row>
    <row r="124" spans="2:23" s="492" customFormat="1">
      <c r="B124" s="425"/>
      <c r="C124" s="425"/>
      <c r="D124" s="425"/>
      <c r="E124" s="425"/>
      <c r="F124" s="425"/>
      <c r="G124" s="425"/>
      <c r="H124" s="425"/>
      <c r="I124" s="425"/>
      <c r="J124" s="425"/>
      <c r="K124" s="425"/>
      <c r="L124" s="425"/>
      <c r="M124" s="425"/>
      <c r="N124" s="425"/>
      <c r="P124" s="425"/>
      <c r="W124" s="425"/>
    </row>
    <row r="125" spans="2:23" s="492" customFormat="1">
      <c r="B125" s="425"/>
      <c r="C125" s="425"/>
      <c r="D125" s="425"/>
      <c r="E125" s="425"/>
      <c r="F125" s="425"/>
      <c r="G125" s="425"/>
      <c r="H125" s="425"/>
      <c r="I125" s="425"/>
      <c r="J125" s="425"/>
      <c r="K125" s="425"/>
      <c r="L125" s="425"/>
      <c r="M125" s="425"/>
      <c r="N125" s="425"/>
      <c r="P125" s="425"/>
      <c r="R125" s="425"/>
      <c r="W125" s="425"/>
    </row>
    <row r="126" spans="2:23" s="492" customFormat="1">
      <c r="B126" s="425"/>
      <c r="C126" s="425"/>
      <c r="D126" s="425"/>
      <c r="E126" s="425"/>
      <c r="F126" s="425"/>
      <c r="G126" s="425"/>
      <c r="H126" s="425"/>
      <c r="I126" s="425"/>
      <c r="J126" s="425"/>
      <c r="K126" s="425"/>
      <c r="L126" s="425"/>
      <c r="M126" s="425"/>
      <c r="N126" s="425"/>
      <c r="P126" s="425"/>
      <c r="W126" s="425"/>
    </row>
    <row r="127" spans="2:23">
      <c r="R127" s="492"/>
    </row>
    <row r="128" spans="2:23">
      <c r="R128" s="492"/>
    </row>
    <row r="129" spans="2:23">
      <c r="R129" s="492"/>
    </row>
    <row r="130" spans="2:23" s="492" customFormat="1">
      <c r="B130" s="425"/>
      <c r="C130" s="425"/>
      <c r="D130" s="425"/>
      <c r="E130" s="425"/>
      <c r="F130" s="425"/>
      <c r="G130" s="425"/>
      <c r="H130" s="425"/>
      <c r="I130" s="425"/>
      <c r="J130" s="425"/>
      <c r="K130" s="425"/>
      <c r="L130" s="425"/>
      <c r="M130" s="425"/>
      <c r="N130" s="425"/>
      <c r="P130" s="425"/>
      <c r="R130" s="425"/>
      <c r="W130" s="425"/>
    </row>
    <row r="131" spans="2:23" s="492" customFormat="1">
      <c r="B131" s="425"/>
      <c r="C131" s="425"/>
      <c r="D131" s="425"/>
      <c r="E131" s="425"/>
      <c r="F131" s="425"/>
      <c r="G131" s="425"/>
      <c r="H131" s="425"/>
      <c r="I131" s="425"/>
      <c r="J131" s="425"/>
      <c r="K131" s="425"/>
      <c r="L131" s="425"/>
      <c r="M131" s="425"/>
      <c r="N131" s="425"/>
      <c r="P131" s="425"/>
      <c r="R131" s="425"/>
      <c r="W131" s="425"/>
    </row>
    <row r="133" spans="2:23">
      <c r="R133" s="492"/>
    </row>
    <row r="134" spans="2:23">
      <c r="R134" s="492"/>
    </row>
    <row r="136" spans="2:23" s="492" customFormat="1">
      <c r="B136" s="425"/>
      <c r="C136" s="425"/>
      <c r="D136" s="425"/>
      <c r="E136" s="425"/>
      <c r="F136" s="425"/>
      <c r="G136" s="425"/>
      <c r="H136" s="425"/>
      <c r="I136" s="425"/>
      <c r="J136" s="425"/>
      <c r="K136" s="425"/>
      <c r="L136" s="425"/>
      <c r="M136" s="425"/>
      <c r="N136" s="425"/>
      <c r="P136" s="425"/>
      <c r="R136" s="425"/>
      <c r="W136" s="425"/>
    </row>
    <row r="139" spans="2:23" s="492" customFormat="1">
      <c r="B139" s="425"/>
      <c r="C139" s="425"/>
      <c r="D139" s="425"/>
      <c r="E139" s="425"/>
      <c r="F139" s="425"/>
      <c r="G139" s="425"/>
      <c r="H139" s="425"/>
      <c r="I139" s="425"/>
      <c r="J139" s="425"/>
      <c r="K139" s="425"/>
      <c r="L139" s="425"/>
      <c r="M139" s="425"/>
      <c r="N139" s="425"/>
      <c r="P139" s="425"/>
      <c r="W139" s="425"/>
    </row>
    <row r="142" spans="2:23">
      <c r="R142" s="492"/>
    </row>
    <row r="143" spans="2:23" s="492" customFormat="1">
      <c r="B143" s="425"/>
      <c r="C143" s="425"/>
      <c r="D143" s="425"/>
      <c r="E143" s="425"/>
      <c r="F143" s="425"/>
      <c r="G143" s="425"/>
      <c r="H143" s="425"/>
      <c r="I143" s="425"/>
      <c r="J143" s="425"/>
      <c r="K143" s="425"/>
      <c r="L143" s="425"/>
      <c r="M143" s="425"/>
      <c r="N143" s="425"/>
      <c r="P143" s="425"/>
      <c r="R143" s="425"/>
      <c r="W143" s="425"/>
    </row>
    <row r="146" spans="2:23" s="492" customFormat="1">
      <c r="B146" s="425"/>
      <c r="C146" s="425"/>
      <c r="D146" s="425"/>
      <c r="E146" s="425"/>
      <c r="F146" s="425"/>
      <c r="G146" s="425"/>
      <c r="H146" s="425"/>
      <c r="I146" s="425"/>
      <c r="J146" s="425"/>
      <c r="K146" s="425"/>
      <c r="L146" s="425"/>
      <c r="M146" s="425"/>
      <c r="N146" s="425"/>
      <c r="P146" s="425"/>
      <c r="W146" s="425"/>
    </row>
    <row r="147" spans="2:23" s="492" customFormat="1">
      <c r="B147" s="425"/>
      <c r="C147" s="425"/>
      <c r="D147" s="425"/>
      <c r="E147" s="425"/>
      <c r="F147" s="425"/>
      <c r="G147" s="425"/>
      <c r="H147" s="425"/>
      <c r="I147" s="425"/>
      <c r="J147" s="425"/>
      <c r="K147" s="425"/>
      <c r="L147" s="425"/>
      <c r="M147" s="425"/>
      <c r="N147" s="425"/>
      <c r="P147" s="425"/>
      <c r="R147" s="425"/>
      <c r="W147" s="425"/>
    </row>
    <row r="149" spans="2:23">
      <c r="R149" s="492"/>
    </row>
    <row r="150" spans="2:23">
      <c r="R150" s="492"/>
    </row>
  </sheetData>
  <mergeCells count="2">
    <mergeCell ref="B3:F4"/>
    <mergeCell ref="I3:O4"/>
  </mergeCells>
  <hyperlinks>
    <hyperlink ref="B2" location="TOC!A1" display="Retour à la table des matières"/>
    <hyperlink ref="D2" location="Consignes!A1" display="CONSIGNES"/>
  </hyperlinks>
  <printOptions horizontalCentered="1"/>
  <pageMargins left="0.19685039370078741" right="0.19685039370078741" top="0.47244094488188981" bottom="0.19685039370078741" header="0.31496062992125984" footer="0.11811023622047245"/>
  <pageSetup paperSize="9" scale="37" orientation="landscape" useFirstPageNumber="1"/>
  <headerFooter alignWithMargins="0">
    <oddFooter>&amp;C&amp;9&amp;A.&amp;P&amp;R&amp;8FIN/MVE-&amp;F</oddFooter>
  </headerFooter>
  <colBreaks count="1" manualBreakCount="1">
    <brk id="12" max="1048575" man="1"/>
  </colBreaks>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26" enableFormatConditionsCalculation="0">
    <tabColor rgb="FF00B050"/>
    <pageSetUpPr fitToPage="1"/>
  </sheetPr>
  <dimension ref="A1:P47"/>
  <sheetViews>
    <sheetView showGridLines="0" zoomScale="90" zoomScaleNormal="90" zoomScalePageLayoutView="90" workbookViewId="0">
      <selection activeCell="D7" sqref="D7:L60"/>
    </sheetView>
  </sheetViews>
  <sheetFormatPr baseColWidth="10" defaultColWidth="8.6640625" defaultRowHeight="12" x14ac:dyDescent="0"/>
  <cols>
    <col min="1" max="1" width="3.1640625" style="55" customWidth="1"/>
    <col min="2" max="2" width="8.6640625" style="48"/>
    <col min="3" max="3" width="105.6640625" style="529" customWidth="1"/>
    <col min="4" max="11" width="16" style="55" customWidth="1"/>
    <col min="12" max="12" width="59.83203125" style="55" customWidth="1"/>
    <col min="13" max="16384" width="8.6640625" style="55"/>
  </cols>
  <sheetData>
    <row r="1" spans="1:12" ht="14">
      <c r="D1" s="1533" t="s">
        <v>705</v>
      </c>
      <c r="E1" s="1534" t="s">
        <v>706</v>
      </c>
    </row>
    <row r="2" spans="1:12" ht="14">
      <c r="C2" s="113" t="s">
        <v>704</v>
      </c>
    </row>
    <row r="3" spans="1:12" s="65" customFormat="1" ht="17">
      <c r="A3" s="55"/>
      <c r="B3" s="2260" t="s">
        <v>919</v>
      </c>
      <c r="C3" s="2260"/>
      <c r="D3" s="2260"/>
      <c r="E3" s="405"/>
    </row>
    <row r="4" spans="1:12" s="65" customFormat="1" ht="17">
      <c r="A4" s="55"/>
      <c r="B4" s="2260"/>
      <c r="C4" s="2260"/>
      <c r="D4" s="2260"/>
      <c r="E4" s="405"/>
    </row>
    <row r="5" spans="1:12" ht="18" thickBot="1">
      <c r="B5" s="406"/>
      <c r="C5" s="406"/>
      <c r="D5" s="406"/>
      <c r="E5" s="406"/>
    </row>
    <row r="6" spans="1:12" ht="35" customHeight="1" thickBot="1">
      <c r="B6" s="518" t="s">
        <v>38</v>
      </c>
      <c r="C6" s="519" t="s">
        <v>684</v>
      </c>
      <c r="D6" s="967" t="s">
        <v>708</v>
      </c>
      <c r="E6" s="967" t="s">
        <v>709</v>
      </c>
      <c r="F6" s="1218" t="s">
        <v>763</v>
      </c>
      <c r="G6" s="438" t="s">
        <v>764</v>
      </c>
      <c r="H6" s="438" t="s">
        <v>765</v>
      </c>
      <c r="I6" s="438" t="s">
        <v>766</v>
      </c>
      <c r="J6" s="438" t="s">
        <v>767</v>
      </c>
      <c r="K6" s="439" t="s">
        <v>768</v>
      </c>
      <c r="L6" s="440" t="s">
        <v>834</v>
      </c>
    </row>
    <row r="7" spans="1:12">
      <c r="B7" s="49" t="s">
        <v>26</v>
      </c>
      <c r="C7" s="520" t="s">
        <v>920</v>
      </c>
      <c r="D7" s="1243"/>
      <c r="E7" s="1243"/>
      <c r="F7" s="1249"/>
      <c r="G7" s="1255"/>
      <c r="H7" s="1255"/>
      <c r="I7" s="1255"/>
      <c r="J7" s="1255"/>
      <c r="K7" s="1255"/>
      <c r="L7" s="521"/>
    </row>
    <row r="8" spans="1:12">
      <c r="B8" s="49">
        <v>70</v>
      </c>
      <c r="C8" s="520" t="s">
        <v>921</v>
      </c>
      <c r="D8" s="1244"/>
      <c r="E8" s="1244"/>
      <c r="F8" s="1250"/>
      <c r="G8" s="1256"/>
      <c r="H8" s="1256"/>
      <c r="I8" s="1256"/>
      <c r="J8" s="1256"/>
      <c r="K8" s="1256"/>
      <c r="L8" s="522"/>
    </row>
    <row r="9" spans="1:12" ht="15" customHeight="1">
      <c r="B9" s="49">
        <v>71</v>
      </c>
      <c r="C9" s="520" t="s">
        <v>922</v>
      </c>
      <c r="D9" s="1244"/>
      <c r="E9" s="1244"/>
      <c r="F9" s="1250"/>
      <c r="G9" s="1256"/>
      <c r="H9" s="1256"/>
      <c r="I9" s="1256"/>
      <c r="J9" s="1256"/>
      <c r="K9" s="1256"/>
      <c r="L9" s="522"/>
    </row>
    <row r="10" spans="1:12" ht="15" customHeight="1">
      <c r="B10" s="49">
        <v>72</v>
      </c>
      <c r="C10" s="520" t="s">
        <v>923</v>
      </c>
      <c r="D10" s="1244"/>
      <c r="E10" s="1244"/>
      <c r="F10" s="1250"/>
      <c r="G10" s="1256"/>
      <c r="H10" s="1256"/>
      <c r="I10" s="1256"/>
      <c r="J10" s="1256"/>
      <c r="K10" s="1256"/>
      <c r="L10" s="522"/>
    </row>
    <row r="11" spans="1:12">
      <c r="B11" s="49">
        <v>74</v>
      </c>
      <c r="C11" s="520" t="s">
        <v>924</v>
      </c>
      <c r="D11" s="1244"/>
      <c r="E11" s="1244"/>
      <c r="F11" s="1250"/>
      <c r="G11" s="1256"/>
      <c r="H11" s="1256"/>
      <c r="I11" s="1256"/>
      <c r="J11" s="1256"/>
      <c r="K11" s="1256"/>
      <c r="L11" s="522"/>
    </row>
    <row r="12" spans="1:12">
      <c r="B12" s="61">
        <v>76</v>
      </c>
      <c r="C12" s="523" t="s">
        <v>925</v>
      </c>
      <c r="D12" s="1245"/>
      <c r="E12" s="1245"/>
      <c r="F12" s="1251"/>
      <c r="G12" s="1257"/>
      <c r="H12" s="1257"/>
      <c r="I12" s="1257"/>
      <c r="J12" s="1257"/>
      <c r="K12" s="1257"/>
      <c r="L12" s="522"/>
    </row>
    <row r="13" spans="1:12">
      <c r="B13" s="49" t="s">
        <v>27</v>
      </c>
      <c r="C13" s="524" t="s">
        <v>926</v>
      </c>
      <c r="D13" s="1243"/>
      <c r="E13" s="1243"/>
      <c r="F13" s="1249"/>
      <c r="G13" s="1255"/>
      <c r="H13" s="1255"/>
      <c r="I13" s="1255"/>
      <c r="J13" s="1255"/>
      <c r="K13" s="1255"/>
      <c r="L13" s="522"/>
    </row>
    <row r="14" spans="1:12">
      <c r="B14" s="49">
        <v>60</v>
      </c>
      <c r="C14" s="520" t="s">
        <v>927</v>
      </c>
      <c r="D14" s="1243"/>
      <c r="E14" s="1243"/>
      <c r="F14" s="1249"/>
      <c r="G14" s="1255"/>
      <c r="H14" s="1255"/>
      <c r="I14" s="1255"/>
      <c r="J14" s="1255"/>
      <c r="K14" s="1255"/>
      <c r="L14" s="522"/>
    </row>
    <row r="15" spans="1:12">
      <c r="B15" s="49" t="s">
        <v>36</v>
      </c>
      <c r="C15" s="525" t="s">
        <v>928</v>
      </c>
      <c r="D15" s="1244"/>
      <c r="E15" s="1244"/>
      <c r="F15" s="1250"/>
      <c r="G15" s="1256"/>
      <c r="H15" s="1256"/>
      <c r="I15" s="1256"/>
      <c r="J15" s="1256"/>
      <c r="K15" s="1256"/>
      <c r="L15" s="522"/>
    </row>
    <row r="16" spans="1:12">
      <c r="B16" s="49">
        <v>609</v>
      </c>
      <c r="C16" s="525" t="s">
        <v>929</v>
      </c>
      <c r="D16" s="1244"/>
      <c r="E16" s="1244"/>
      <c r="F16" s="1250"/>
      <c r="G16" s="1256"/>
      <c r="H16" s="1256"/>
      <c r="I16" s="1256"/>
      <c r="J16" s="1256"/>
      <c r="K16" s="1256"/>
      <c r="L16" s="522"/>
    </row>
    <row r="17" spans="2:16">
      <c r="B17" s="49">
        <v>61</v>
      </c>
      <c r="C17" s="520" t="s">
        <v>930</v>
      </c>
      <c r="D17" s="1244"/>
      <c r="E17" s="1244"/>
      <c r="F17" s="1250"/>
      <c r="G17" s="1256"/>
      <c r="H17" s="1256"/>
      <c r="I17" s="1256"/>
      <c r="J17" s="1256"/>
      <c r="K17" s="1256"/>
      <c r="L17" s="522"/>
    </row>
    <row r="18" spans="2:16">
      <c r="B18" s="49">
        <v>62</v>
      </c>
      <c r="C18" s="520" t="s">
        <v>931</v>
      </c>
      <c r="D18" s="1244"/>
      <c r="E18" s="1244"/>
      <c r="F18" s="1250"/>
      <c r="G18" s="1256"/>
      <c r="H18" s="1256"/>
      <c r="I18" s="1256"/>
      <c r="J18" s="1256"/>
      <c r="K18" s="1256"/>
      <c r="L18" s="522"/>
    </row>
    <row r="19" spans="2:16">
      <c r="B19" s="1260">
        <v>63</v>
      </c>
      <c r="C19" s="1261" t="s">
        <v>932</v>
      </c>
      <c r="D19" s="1244"/>
      <c r="E19" s="1244"/>
      <c r="F19" s="1250"/>
      <c r="G19" s="1256"/>
      <c r="H19" s="1256"/>
      <c r="I19" s="1256"/>
      <c r="J19" s="1256"/>
      <c r="K19" s="1256"/>
      <c r="L19" s="522"/>
    </row>
    <row r="20" spans="2:16">
      <c r="B20" s="1260" t="s">
        <v>28</v>
      </c>
      <c r="C20" s="1261" t="s">
        <v>933</v>
      </c>
      <c r="D20" s="1244"/>
      <c r="E20" s="1244"/>
      <c r="F20" s="1250"/>
      <c r="G20" s="1256"/>
      <c r="H20" s="1256"/>
      <c r="I20" s="1256"/>
      <c r="J20" s="1256"/>
      <c r="K20" s="1256"/>
      <c r="L20" s="522"/>
    </row>
    <row r="21" spans="2:16">
      <c r="B21" s="1260" t="s">
        <v>29</v>
      </c>
      <c r="C21" s="1261" t="s">
        <v>934</v>
      </c>
      <c r="D21" s="1244"/>
      <c r="E21" s="1244"/>
      <c r="F21" s="1250"/>
      <c r="G21" s="1256"/>
      <c r="H21" s="1256"/>
      <c r="I21" s="1256"/>
      <c r="J21" s="1256"/>
      <c r="K21" s="1256"/>
      <c r="L21" s="522"/>
    </row>
    <row r="22" spans="2:16">
      <c r="B22" s="49" t="s">
        <v>30</v>
      </c>
      <c r="C22" s="520" t="s">
        <v>935</v>
      </c>
      <c r="D22" s="1244"/>
      <c r="E22" s="1244"/>
      <c r="F22" s="1250"/>
      <c r="G22" s="1256"/>
      <c r="H22" s="1256"/>
      <c r="I22" s="1256"/>
      <c r="J22" s="1256"/>
      <c r="K22" s="1256"/>
      <c r="L22" s="522"/>
    </row>
    <row r="23" spans="2:16">
      <c r="B23" s="49">
        <v>649</v>
      </c>
      <c r="C23" s="520" t="s">
        <v>936</v>
      </c>
      <c r="D23" s="1244"/>
      <c r="E23" s="1244"/>
      <c r="F23" s="1250"/>
      <c r="G23" s="1256"/>
      <c r="H23" s="1256"/>
      <c r="I23" s="1256"/>
      <c r="J23" s="1256"/>
      <c r="K23" s="1256"/>
      <c r="L23" s="522"/>
    </row>
    <row r="24" spans="2:16">
      <c r="B24" s="61">
        <v>66</v>
      </c>
      <c r="C24" s="523" t="s">
        <v>937</v>
      </c>
      <c r="D24" s="1245"/>
      <c r="E24" s="1245"/>
      <c r="F24" s="1251"/>
      <c r="G24" s="1257"/>
      <c r="H24" s="1257"/>
      <c r="I24" s="1257"/>
      <c r="J24" s="1257"/>
      <c r="K24" s="1257"/>
      <c r="L24" s="522"/>
    </row>
    <row r="25" spans="2:16">
      <c r="B25" s="62">
        <v>9901</v>
      </c>
      <c r="C25" s="526" t="s">
        <v>938</v>
      </c>
      <c r="D25" s="1246"/>
      <c r="E25" s="1246"/>
      <c r="F25" s="1252"/>
      <c r="G25" s="1258"/>
      <c r="H25" s="1258"/>
      <c r="I25" s="1258"/>
      <c r="J25" s="1258"/>
      <c r="K25" s="1258"/>
      <c r="L25" s="522"/>
    </row>
    <row r="26" spans="2:16">
      <c r="B26" s="62" t="s">
        <v>37</v>
      </c>
      <c r="C26" s="526" t="s">
        <v>939</v>
      </c>
      <c r="D26" s="1246"/>
      <c r="E26" s="1246"/>
      <c r="F26" s="1252"/>
      <c r="G26" s="1258"/>
      <c r="H26" s="1258"/>
      <c r="I26" s="1258"/>
      <c r="J26" s="1258"/>
      <c r="K26" s="1258"/>
      <c r="L26" s="522"/>
    </row>
    <row r="27" spans="2:16">
      <c r="B27" s="49">
        <v>75</v>
      </c>
      <c r="C27" s="520" t="s">
        <v>940</v>
      </c>
      <c r="D27" s="1243"/>
      <c r="E27" s="1243"/>
      <c r="F27" s="1249"/>
      <c r="G27" s="1255"/>
      <c r="H27" s="1255"/>
      <c r="I27" s="1255"/>
      <c r="J27" s="1255"/>
      <c r="K27" s="1255"/>
      <c r="L27" s="522"/>
    </row>
    <row r="28" spans="2:16">
      <c r="B28" s="49">
        <v>750</v>
      </c>
      <c r="C28" s="525" t="s">
        <v>941</v>
      </c>
      <c r="D28" s="1244"/>
      <c r="E28" s="1244"/>
      <c r="F28" s="1250"/>
      <c r="G28" s="1256"/>
      <c r="H28" s="1256"/>
      <c r="I28" s="1256"/>
      <c r="J28" s="1256"/>
      <c r="K28" s="1256"/>
      <c r="L28" s="522"/>
    </row>
    <row r="29" spans="2:16">
      <c r="B29" s="49">
        <v>751</v>
      </c>
      <c r="C29" s="525" t="s">
        <v>942</v>
      </c>
      <c r="D29" s="1244"/>
      <c r="E29" s="1244"/>
      <c r="F29" s="1250"/>
      <c r="G29" s="1256"/>
      <c r="H29" s="1256"/>
      <c r="I29" s="1256"/>
      <c r="J29" s="1256"/>
      <c r="K29" s="1256"/>
      <c r="L29" s="522"/>
      <c r="N29" s="2267"/>
      <c r="O29" s="2267"/>
      <c r="P29" s="2267"/>
    </row>
    <row r="30" spans="2:16">
      <c r="B30" s="49" t="s">
        <v>31</v>
      </c>
      <c r="C30" s="525" t="s">
        <v>943</v>
      </c>
      <c r="D30" s="1244"/>
      <c r="E30" s="1244"/>
      <c r="F30" s="1250"/>
      <c r="G30" s="1256"/>
      <c r="H30" s="1256"/>
      <c r="I30" s="1256"/>
      <c r="J30" s="1256"/>
      <c r="K30" s="1256"/>
      <c r="L30" s="522"/>
      <c r="N30" s="2267"/>
      <c r="O30" s="2267"/>
      <c r="P30" s="2267"/>
    </row>
    <row r="31" spans="2:16">
      <c r="B31" s="61">
        <v>76</v>
      </c>
      <c r="C31" s="523" t="s">
        <v>944</v>
      </c>
      <c r="D31" s="1245"/>
      <c r="E31" s="1245"/>
      <c r="F31" s="1251"/>
      <c r="G31" s="1257"/>
      <c r="H31" s="1257"/>
      <c r="I31" s="1257"/>
      <c r="J31" s="1257"/>
      <c r="K31" s="1257"/>
      <c r="L31" s="522"/>
    </row>
    <row r="32" spans="2:16">
      <c r="B32" s="49" t="s">
        <v>32</v>
      </c>
      <c r="C32" s="524" t="s">
        <v>785</v>
      </c>
      <c r="D32" s="1243"/>
      <c r="E32" s="1243"/>
      <c r="F32" s="1249"/>
      <c r="G32" s="1255"/>
      <c r="H32" s="1255"/>
      <c r="I32" s="1255"/>
      <c r="J32" s="1255"/>
      <c r="K32" s="1255"/>
      <c r="L32" s="522"/>
    </row>
    <row r="33" spans="2:12">
      <c r="B33" s="49">
        <v>65</v>
      </c>
      <c r="C33" s="520" t="s">
        <v>945</v>
      </c>
      <c r="D33" s="1243"/>
      <c r="E33" s="1243"/>
      <c r="F33" s="1249"/>
      <c r="G33" s="1255"/>
      <c r="H33" s="1255"/>
      <c r="I33" s="1255"/>
      <c r="J33" s="1255"/>
      <c r="K33" s="1255"/>
      <c r="L33" s="522"/>
    </row>
    <row r="34" spans="2:12">
      <c r="B34" s="49">
        <v>650</v>
      </c>
      <c r="C34" s="520" t="s">
        <v>946</v>
      </c>
      <c r="D34" s="1244"/>
      <c r="E34" s="1244"/>
      <c r="F34" s="1250"/>
      <c r="G34" s="1256"/>
      <c r="H34" s="1256"/>
      <c r="I34" s="1256"/>
      <c r="J34" s="1256"/>
      <c r="K34" s="1256"/>
      <c r="L34" s="522"/>
    </row>
    <row r="35" spans="2:12">
      <c r="B35" s="49">
        <v>651</v>
      </c>
      <c r="C35" s="520" t="s">
        <v>947</v>
      </c>
      <c r="D35" s="1244"/>
      <c r="E35" s="1244"/>
      <c r="F35" s="1250"/>
      <c r="G35" s="1256"/>
      <c r="H35" s="1256"/>
      <c r="I35" s="1256"/>
      <c r="J35" s="1256"/>
      <c r="K35" s="1256"/>
      <c r="L35" s="522"/>
    </row>
    <row r="36" spans="2:12">
      <c r="B36" s="49" t="s">
        <v>33</v>
      </c>
      <c r="C36" s="520" t="s">
        <v>948</v>
      </c>
      <c r="D36" s="1244"/>
      <c r="E36" s="1244"/>
      <c r="F36" s="1250"/>
      <c r="G36" s="1256"/>
      <c r="H36" s="1256"/>
      <c r="I36" s="1256"/>
      <c r="J36" s="1256"/>
      <c r="K36" s="1256"/>
      <c r="L36" s="522"/>
    </row>
    <row r="37" spans="2:12">
      <c r="B37" s="61">
        <v>66</v>
      </c>
      <c r="C37" s="523" t="s">
        <v>949</v>
      </c>
      <c r="D37" s="1245"/>
      <c r="E37" s="1245"/>
      <c r="F37" s="1251"/>
      <c r="G37" s="1257"/>
      <c r="H37" s="1257"/>
      <c r="I37" s="1257"/>
      <c r="J37" s="1257"/>
      <c r="K37" s="1257"/>
      <c r="L37" s="522"/>
    </row>
    <row r="38" spans="2:12">
      <c r="B38" s="49">
        <v>9903</v>
      </c>
      <c r="C38" s="524" t="s">
        <v>950</v>
      </c>
      <c r="D38" s="1243"/>
      <c r="E38" s="1243"/>
      <c r="F38" s="1249"/>
      <c r="G38" s="1255"/>
      <c r="H38" s="1255"/>
      <c r="I38" s="1255"/>
      <c r="J38" s="1255"/>
      <c r="K38" s="1255"/>
      <c r="L38" s="522"/>
    </row>
    <row r="39" spans="2:12">
      <c r="B39" s="62">
        <v>780</v>
      </c>
      <c r="C39" s="526" t="s">
        <v>951</v>
      </c>
      <c r="D39" s="1247"/>
      <c r="E39" s="1247"/>
      <c r="F39" s="1253"/>
      <c r="G39" s="1259"/>
      <c r="H39" s="1259"/>
      <c r="I39" s="1259"/>
      <c r="J39" s="1259"/>
      <c r="K39" s="1259"/>
      <c r="L39" s="522"/>
    </row>
    <row r="40" spans="2:12">
      <c r="B40" s="62">
        <v>680</v>
      </c>
      <c r="C40" s="526" t="s">
        <v>952</v>
      </c>
      <c r="D40" s="1247"/>
      <c r="E40" s="1247"/>
      <c r="F40" s="1253"/>
      <c r="G40" s="1259"/>
      <c r="H40" s="1259"/>
      <c r="I40" s="1259"/>
      <c r="J40" s="1259"/>
      <c r="K40" s="1259"/>
      <c r="L40" s="522"/>
    </row>
    <row r="41" spans="2:12">
      <c r="B41" s="49" t="s">
        <v>34</v>
      </c>
      <c r="C41" s="520" t="s">
        <v>953</v>
      </c>
      <c r="D41" s="1243"/>
      <c r="E41" s="1243"/>
      <c r="F41" s="1249"/>
      <c r="G41" s="1255"/>
      <c r="H41" s="1255"/>
      <c r="I41" s="1255"/>
      <c r="J41" s="1255"/>
      <c r="K41" s="1255"/>
      <c r="L41" s="522"/>
    </row>
    <row r="42" spans="2:12">
      <c r="B42" s="49" t="s">
        <v>35</v>
      </c>
      <c r="C42" s="520" t="s">
        <v>954</v>
      </c>
      <c r="D42" s="1244"/>
      <c r="E42" s="1244"/>
      <c r="F42" s="1250"/>
      <c r="G42" s="1256"/>
      <c r="H42" s="1256"/>
      <c r="I42" s="1256"/>
      <c r="J42" s="1256"/>
      <c r="K42" s="1256"/>
      <c r="L42" s="522"/>
    </row>
    <row r="43" spans="2:12">
      <c r="B43" s="49">
        <v>77</v>
      </c>
      <c r="C43" s="520" t="s">
        <v>955</v>
      </c>
      <c r="D43" s="1244"/>
      <c r="E43" s="1244"/>
      <c r="F43" s="1250"/>
      <c r="G43" s="1256"/>
      <c r="H43" s="1256"/>
      <c r="I43" s="1256"/>
      <c r="J43" s="1256"/>
      <c r="K43" s="1256"/>
      <c r="L43" s="522"/>
    </row>
    <row r="44" spans="2:12">
      <c r="B44" s="62">
        <v>9904</v>
      </c>
      <c r="C44" s="526" t="s">
        <v>956</v>
      </c>
      <c r="D44" s="1246"/>
      <c r="E44" s="1246"/>
      <c r="F44" s="1252"/>
      <c r="G44" s="1258"/>
      <c r="H44" s="1258"/>
      <c r="I44" s="1258"/>
      <c r="J44" s="1258"/>
      <c r="K44" s="1258"/>
      <c r="L44" s="522"/>
    </row>
    <row r="45" spans="2:12">
      <c r="B45" s="62">
        <v>789</v>
      </c>
      <c r="C45" s="526" t="s">
        <v>957</v>
      </c>
      <c r="D45" s="1247"/>
      <c r="E45" s="1247"/>
      <c r="F45" s="1253"/>
      <c r="G45" s="1259"/>
      <c r="H45" s="1259"/>
      <c r="I45" s="1259"/>
      <c r="J45" s="1259"/>
      <c r="K45" s="1259"/>
      <c r="L45" s="522"/>
    </row>
    <row r="46" spans="2:12">
      <c r="B46" s="62">
        <v>689</v>
      </c>
      <c r="C46" s="526" t="s">
        <v>958</v>
      </c>
      <c r="D46" s="1247"/>
      <c r="E46" s="1247"/>
      <c r="F46" s="1253"/>
      <c r="G46" s="1259"/>
      <c r="H46" s="1259"/>
      <c r="I46" s="1259"/>
      <c r="J46" s="1259"/>
      <c r="K46" s="1259"/>
      <c r="L46" s="522"/>
    </row>
    <row r="47" spans="2:12" ht="13" thickBot="1">
      <c r="B47" s="63">
        <v>9905</v>
      </c>
      <c r="C47" s="527" t="s">
        <v>959</v>
      </c>
      <c r="D47" s="1248"/>
      <c r="E47" s="1248"/>
      <c r="F47" s="1254"/>
      <c r="G47" s="1248"/>
      <c r="H47" s="1248"/>
      <c r="I47" s="1248"/>
      <c r="J47" s="1248"/>
      <c r="K47" s="1248"/>
      <c r="L47" s="528"/>
    </row>
  </sheetData>
  <mergeCells count="2">
    <mergeCell ref="B3:D4"/>
    <mergeCell ref="N29:P30"/>
  </mergeCells>
  <hyperlinks>
    <hyperlink ref="C2" location="TOC!A1" display="Retour à la table des matières"/>
    <hyperlink ref="D1" location="Consignes!A1" display="CONSIGNES"/>
  </hyperlinks>
  <pageMargins left="0.7" right="0.7" top="0.75" bottom="0.75" header="0.3" footer="0.3"/>
  <pageSetup paperSize="9" scale="80" fitToWidth="0" orientation="landscape" horizontalDpi="1200" verticalDpi="12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35</vt:i4>
      </vt:variant>
    </vt:vector>
  </HeadingPairs>
  <TitlesOfParts>
    <vt:vector size="35" baseType="lpstr">
      <vt:lpstr>Ctrl</vt:lpstr>
      <vt:lpstr>TOC</vt:lpstr>
      <vt:lpstr>Consignes</vt:lpstr>
      <vt:lpstr>Check</vt:lpstr>
      <vt:lpstr>T0_Périmètres</vt:lpstr>
      <vt:lpstr>T1_CG vs CNG</vt:lpstr>
      <vt:lpstr>T2_Clés</vt:lpstr>
      <vt:lpstr>T3_Bilan</vt:lpstr>
      <vt:lpstr>T4_CR</vt:lpstr>
      <vt:lpstr>T5_RAB</vt:lpstr>
      <vt:lpstr>T6_R &amp; ME</vt:lpstr>
      <vt:lpstr>T7_Dette</vt:lpstr>
      <vt:lpstr>T8_MFC</vt:lpstr>
      <vt:lpstr>T9_Provisions</vt:lpstr>
      <vt:lpstr>T10_Personnel</vt:lpstr>
      <vt:lpstr>T11_PPI</vt:lpstr>
      <vt:lpstr>T12_Fuites</vt:lpstr>
      <vt:lpstr>T13_Efficience</vt:lpstr>
      <vt:lpstr>T14_Impayés</vt:lpstr>
      <vt:lpstr>T15_Fonds de Pensions</vt:lpstr>
      <vt:lpstr>T16_Revenu autorisé</vt:lpstr>
      <vt:lpstr>T17_Volumes</vt:lpstr>
      <vt:lpstr>T18_Unités d'activités</vt:lpstr>
      <vt:lpstr>T19_Répartition des coûts</vt:lpstr>
      <vt:lpstr>T20_Tarifs</vt:lpstr>
      <vt:lpstr>T21_Recettes</vt:lpstr>
      <vt:lpstr>T22_Soldes régulatoires</vt:lpstr>
      <vt:lpstr>T23_Fonds de régulation</vt:lpstr>
      <vt:lpstr>T15 - Tarifs</vt:lpstr>
      <vt:lpstr>Annexe 3 - Grille tarifaire</vt:lpstr>
      <vt:lpstr>Annexe 5 - CGAFE</vt:lpstr>
      <vt:lpstr>Annexe 6 - CNG</vt:lpstr>
      <vt:lpstr>Annexe 7 - CNR</vt:lpstr>
      <vt:lpstr>Check Annexe</vt:lpstr>
      <vt:lpstr>charges2019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Benoît Gosselin</dc:creator>
  <cp:lastModifiedBy>OneLiner .</cp:lastModifiedBy>
  <cp:lastPrinted>2020-05-27T10:15:48Z</cp:lastPrinted>
  <dcterms:created xsi:type="dcterms:W3CDTF">2019-10-28T09:57:16Z</dcterms:created>
  <dcterms:modified xsi:type="dcterms:W3CDTF">2021-02-17T17:19:28Z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-940432324</vt:i4>
  </property>
  <property fmtid="{D5CDD505-2E9C-101B-9397-08002B2CF9AE}" pid="3" name="_NewReviewCycle">
    <vt:lpwstr/>
  </property>
  <property fmtid="{D5CDD505-2E9C-101B-9397-08002B2CF9AE}" pid="4" name="_EmailSubject">
    <vt:lpwstr>Modèle de rapport - données VIVAQUA 2019</vt:lpwstr>
  </property>
  <property fmtid="{D5CDD505-2E9C-101B-9397-08002B2CF9AE}" pid="5" name="_AuthorEmail">
    <vt:lpwstr>Carole.VanVaerenbergh@VIVAQUA.BE</vt:lpwstr>
  </property>
  <property fmtid="{D5CDD505-2E9C-101B-9397-08002B2CF9AE}" pid="6" name="_AuthorEmailDisplayName">
    <vt:lpwstr>VAN VAERENBERGH CAROLE</vt:lpwstr>
  </property>
  <property fmtid="{D5CDD505-2E9C-101B-9397-08002B2CF9AE}" pid="7" name="_ReviewingToolsShownOnce">
    <vt:lpwstr/>
  </property>
</Properties>
</file>